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05" windowWidth="20730" windowHeight="8670"/>
  </bookViews>
  <sheets>
    <sheet name="215 (2)" sheetId="2" r:id="rId1"/>
  </sheets>
  <definedNames>
    <definedName name="_Fill" hidden="1">#REF!</definedName>
    <definedName name="_Regression_Int" localSheetId="0" hidden="1">1</definedName>
    <definedName name="A_impresión_IM" localSheetId="0">'215 (2)'!$B$1:$AA$55</definedName>
    <definedName name="A_impresión_IM">#REF!</definedName>
    <definedName name="_xlnm.Print_Area" localSheetId="0">'215 (2)'!$B$1:$V$58</definedName>
    <definedName name="DIFERENCIAS">#N/A</definedName>
    <definedName name="VARIABLES">#N/A</definedName>
  </definedNames>
  <calcPr calcId="145621"/>
</workbook>
</file>

<file path=xl/calcChain.xml><?xml version="1.0" encoding="utf-8"?>
<calcChain xmlns="http://schemas.openxmlformats.org/spreadsheetml/2006/main">
  <c r="Q40" i="2" l="1"/>
  <c r="R40" i="2"/>
  <c r="T40" i="2" s="1"/>
  <c r="V40" i="2" s="1"/>
  <c r="C40" i="2" s="1"/>
  <c r="K40" i="2"/>
  <c r="J40" i="2"/>
  <c r="H40" i="2"/>
  <c r="R39" i="2" l="1"/>
  <c r="T39" i="2" s="1"/>
  <c r="V39" i="2" s="1"/>
  <c r="Q39" i="2"/>
  <c r="K39" i="2"/>
  <c r="H39" i="2"/>
  <c r="J39" i="2" s="1"/>
  <c r="R23" i="2"/>
  <c r="T23" i="2" s="1"/>
  <c r="V23" i="2" s="1"/>
  <c r="R22" i="2"/>
  <c r="T22" i="2" s="1"/>
  <c r="V22" i="2" s="1"/>
  <c r="R21" i="2"/>
  <c r="T21" i="2" s="1"/>
  <c r="V21" i="2" s="1"/>
  <c r="R20" i="2"/>
  <c r="T20" i="2" s="1"/>
  <c r="V20" i="2" s="1"/>
  <c r="R19" i="2"/>
  <c r="T19" i="2" s="1"/>
  <c r="V19" i="2" s="1"/>
  <c r="R17" i="2"/>
  <c r="T17" i="2" s="1"/>
  <c r="V17" i="2" s="1"/>
  <c r="H23" i="2"/>
  <c r="J23" i="2" s="1"/>
  <c r="H22" i="2"/>
  <c r="J22" i="2" s="1"/>
  <c r="H21" i="2"/>
  <c r="J21" i="2" s="1"/>
  <c r="H20" i="2"/>
  <c r="J20" i="2" s="1"/>
  <c r="H19" i="2"/>
  <c r="J19" i="2" s="1"/>
  <c r="H17" i="2"/>
  <c r="J17" i="2" s="1"/>
  <c r="C39" i="2" l="1"/>
  <c r="C17" i="2"/>
  <c r="C20" i="2"/>
  <c r="C22" i="2"/>
  <c r="C19" i="2"/>
  <c r="C21" i="2"/>
  <c r="C23" i="2"/>
  <c r="Q38" i="2" l="1"/>
  <c r="K38" i="2"/>
  <c r="H38" i="2"/>
  <c r="J38" i="2" s="1"/>
  <c r="Q37" i="2"/>
  <c r="K37" i="2"/>
  <c r="H37" i="2"/>
  <c r="J37" i="2" s="1"/>
  <c r="Q35" i="2"/>
  <c r="K35" i="2"/>
  <c r="H35" i="2"/>
  <c r="J35" i="2" s="1"/>
  <c r="H34" i="2"/>
  <c r="J34" i="2" s="1"/>
  <c r="Q34" i="2"/>
  <c r="R34" i="2" s="1"/>
  <c r="T34" i="2" s="1"/>
  <c r="V34" i="2" s="1"/>
  <c r="Q33" i="2"/>
  <c r="R33" i="2" s="1"/>
  <c r="T33" i="2" s="1"/>
  <c r="V33" i="2" s="1"/>
  <c r="H33" i="2"/>
  <c r="J33" i="2" s="1"/>
  <c r="Q32" i="2"/>
  <c r="R32" i="2" s="1"/>
  <c r="T32" i="2" s="1"/>
  <c r="V32" i="2" s="1"/>
  <c r="H32" i="2"/>
  <c r="J32" i="2" s="1"/>
  <c r="R31" i="2"/>
  <c r="T31" i="2" s="1"/>
  <c r="V31" i="2" s="1"/>
  <c r="H31" i="2"/>
  <c r="J31" i="2" s="1"/>
  <c r="R29" i="2"/>
  <c r="T29" i="2" s="1"/>
  <c r="V29" i="2" s="1"/>
  <c r="H29" i="2"/>
  <c r="J29" i="2" s="1"/>
  <c r="H28" i="2"/>
  <c r="J28" i="2" s="1"/>
  <c r="H27" i="2"/>
  <c r="J27" i="2" s="1"/>
  <c r="H26" i="2"/>
  <c r="J26" i="2" s="1"/>
  <c r="H25" i="2"/>
  <c r="J25" i="2" s="1"/>
  <c r="R27" i="2"/>
  <c r="T27" i="2" s="1"/>
  <c r="V27" i="2" s="1"/>
  <c r="R26" i="2"/>
  <c r="T26" i="2" s="1"/>
  <c r="V26" i="2" s="1"/>
  <c r="R25" i="2"/>
  <c r="T25" i="2" s="1"/>
  <c r="V25" i="2" s="1"/>
  <c r="R28" i="2"/>
  <c r="T28" i="2" s="1"/>
  <c r="V28" i="2" s="1"/>
  <c r="R35" i="2" l="1"/>
  <c r="T35" i="2" s="1"/>
  <c r="V35" i="2" s="1"/>
  <c r="C35" i="2" s="1"/>
  <c r="R37" i="2"/>
  <c r="T37" i="2" s="1"/>
  <c r="V37" i="2" s="1"/>
  <c r="C33" i="2"/>
  <c r="C31" i="2"/>
  <c r="C27" i="2"/>
  <c r="C29" i="2"/>
  <c r="C25" i="2"/>
  <c r="C26" i="2"/>
  <c r="C28" i="2"/>
  <c r="C32" i="2"/>
  <c r="C34" i="2"/>
  <c r="C37" i="2"/>
  <c r="R38" i="2"/>
  <c r="T38" i="2" s="1"/>
  <c r="V38" i="2" s="1"/>
  <c r="C38" i="2" s="1"/>
</calcChain>
</file>

<file path=xl/sharedStrings.xml><?xml version="1.0" encoding="utf-8"?>
<sst xmlns="http://schemas.openxmlformats.org/spreadsheetml/2006/main" count="45" uniqueCount="39">
  <si>
    <t>(Millones de pesos)</t>
  </si>
  <si>
    <t>Año</t>
  </si>
  <si>
    <t>Total</t>
  </si>
  <si>
    <t>Petroleros</t>
  </si>
  <si>
    <t>PEMEX</t>
  </si>
  <si>
    <t>Gobierno Federal</t>
  </si>
  <si>
    <t>ISR</t>
  </si>
  <si>
    <t>IVA</t>
  </si>
  <si>
    <t>IEPS</t>
  </si>
  <si>
    <t>Otros</t>
  </si>
  <si>
    <t>Tributarios</t>
  </si>
  <si>
    <t xml:space="preserve">Ingresos petroleros y no petroleros del sector público presupuestario </t>
  </si>
  <si>
    <t>No petroleros</t>
  </si>
  <si>
    <t>Fuente: Cuenta de la Hacienda Pública Federal.</t>
  </si>
  <si>
    <t>IEPS de gasolinas    y diesel</t>
  </si>
  <si>
    <t>1/ Se excluyen compensaciones por saldos a favor de los contribuyentes.</t>
  </si>
  <si>
    <t>IETU</t>
  </si>
  <si>
    <t>IDE</t>
  </si>
  <si>
    <t xml:space="preserve">3/ En 1995 y 1996 incluye 5 742.9 y 165.9 millones de pesos, respectivamente, por concepto del aprovechamiento sobre hidrocarburos. </t>
  </si>
  <si>
    <t>5/ A partir de 2008 se homologa la metodología para la presentación del costo financiero de las entidades paraestatales a la del Gobierno Federal.</t>
  </si>
  <si>
    <t>6/ Incluye el Impuesto al Activo y hasta 1995 el Impuesto a los Servicios Telefónicos.</t>
  </si>
  <si>
    <t>7/ No descuenta los acreditamientos que realizaron los contribuyentes a quienes las instituciones financieras les retuvieron este impuesto. Dichos acreditamientos están descontados, en especial, del Impuesto sobre la Renta.</t>
  </si>
  <si>
    <t xml:space="preserve">Gobierno Federal </t>
  </si>
  <si>
    <t>Entidades de control directo</t>
  </si>
  <si>
    <t>4/ En 1994 considera la exportación de PEMEX. En 1994, 1997 y a partir de 2003 contempla el impuesto a los rendimientos petroleros.</t>
  </si>
  <si>
    <t>Notas: Se modificó la agrupación de los ingresos petrolesros y no petroleros, excluyendo de los primeros el IVA de gasolinas y los impuestos de Importación de PEMEX, con el fin de hacerla homogénea a la que se presenta en la Cuenta de la Hacienda Pública Federal.</t>
  </si>
  <si>
    <t>Ingresos petroleros y no petroleros</t>
  </si>
  <si>
    <t>Derechos</t>
  </si>
  <si>
    <t>No  tribu-tarios</t>
  </si>
  <si>
    <t>Impor-tación</t>
  </si>
  <si>
    <t>2/ Se refiere a los derechos a los hidrocarburos.   En 2006, se incluyen los Derechos pagados por PEMEX  derivados del régimen fiscal vigente hasta 2005, mismos que en la Ley de Ingresos de la  Federación para 2006  se consideran en las Contribuciones no Comprendidas.</t>
  </si>
  <si>
    <t xml:space="preserve">      En 2008,   se incluyen  el Fondo de  Investigación  Cientifica  y  Tecnológica  en  Materia  de Energía, así  como el  Derecho  Adicional vigentes  en 2007,  junto con los  Accesorios  por actualización  de  este último, mismos que en la Ley de Ingresos de la Federación para  </t>
  </si>
  <si>
    <t xml:space="preserve">      mismo  que  en  la  Ley  de  Ingresos de la Federación  para  2009  se  considera en  el Artículo 1°  fracción  IV  Contribuciones no Comprendidas en las Fracciones Precedentes  Causadas en  Ejercicios  Fiscales  Anteriores Pendientes de  Liquidación o de Pago; asimismo</t>
  </si>
  <si>
    <r>
      <t xml:space="preserve">   </t>
    </r>
    <r>
      <rPr>
        <b/>
        <sz val="5"/>
        <rFont val="Soberana Sans Light"/>
        <family val="3"/>
      </rPr>
      <t xml:space="preserve"> </t>
    </r>
    <r>
      <rPr>
        <sz val="5"/>
        <rFont val="Soberana Sans Light"/>
        <family val="3"/>
      </rPr>
      <t xml:space="preserve"> corpora el</t>
    </r>
    <r>
      <rPr>
        <b/>
        <sz val="5"/>
        <rFont val="Soberana Sans Light"/>
        <family val="3"/>
      </rPr>
      <t xml:space="preserve"> </t>
    </r>
    <r>
      <rPr>
        <sz val="5"/>
        <rFont val="Soberana Sans Light"/>
        <family val="3"/>
      </rPr>
      <t>pago</t>
    </r>
    <r>
      <rPr>
        <b/>
        <sz val="5"/>
        <rFont val="Soberana Sans Light"/>
        <family val="3"/>
      </rPr>
      <t xml:space="preserve"> </t>
    </r>
    <r>
      <rPr>
        <sz val="5"/>
        <rFont val="Soberana Sans Light"/>
        <family val="3"/>
      </rPr>
      <t>por concepto de  coordinación fiscal.  A partir de 2000  se modificó el procedimiento para el neteo de  las cuentas ajenas.</t>
    </r>
  </si>
  <si>
    <t>8/ Excluye las aportaciones del Gobierno Federal pagadas al ISSSTE y los enteros a la Tesorería de la Federación  por  parte de ASA hasta 2000, y de  LOTENAL  y  CAPUFE hasta 2003, años en que se reclasificaron al grupo de entidades de control indirecto.  En  CAPUFE in-</t>
  </si>
  <si>
    <t xml:space="preserve">      se incluyen otros Accesorios de los Derechos a los Hidrocarburos.  En el periodo 2010 - 2013 considera otros Accesorios de los Derechos a los Hidrocarburos.</t>
  </si>
  <si>
    <t>Aprovecha- miento. Rendimien-tos exce-dentes de Pemex</t>
  </si>
  <si>
    <t xml:space="preserve">     2008 se consideran en el  Artículo  1°  fracción IV  Contribuciones no comprendidas en  las Fracciones  Precedentes Causadas en  Ejercicios Fiscales Anteriores Pendientes de Liquidación o de Pago. En 2009, incluye el Derecho Adicional y sus Accesorios por actualización,</t>
  </si>
  <si>
    <t xml:space="preserve">            Las sumas pueden no coincidir con los totales, debido al redondeo de cifras.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</si>
</sst>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General_)"/>
    <numFmt numFmtId="165" formatCode="#,##0.0"/>
    <numFmt numFmtId="166" formatCode="#\ ##0.0_;"/>
    <numFmt numFmtId="167" formatCode="#,##0.0__;\-\ #,##0.0__\)"/>
    <numFmt numFmtId="168" formatCode="\ #,##0.0____;\-\ #,##0.0____\)"/>
    <numFmt numFmtId="169" formatCode="#\ ##0.0;#\ ##0.0"/>
    <numFmt numFmtId="170" formatCode="#\ ###\ ##0.0;#\ ##0.0"/>
    <numFmt numFmtId="171" formatCode="#,##0.0__;\-\ #,##0.0"/>
  </numFmts>
  <fonts count="24">
    <font>
      <sz val="10"/>
      <name val="Arial"/>
    </font>
    <font>
      <sz val="10"/>
      <name val="Helv"/>
    </font>
    <font>
      <sz val="6"/>
      <name val="Helv"/>
    </font>
    <font>
      <sz val="6"/>
      <name val="Times New Roman"/>
      <family val="1"/>
    </font>
    <font>
      <sz val="6"/>
      <name val="Arial"/>
      <family val="2"/>
    </font>
    <font>
      <sz val="8"/>
      <name val="Arial"/>
      <family val="2"/>
    </font>
    <font>
      <sz val="14"/>
      <name val="Presidencia Base"/>
      <family val="3"/>
    </font>
    <font>
      <sz val="10"/>
      <name val="Presidencia Fina"/>
      <family val="3"/>
    </font>
    <font>
      <sz val="6"/>
      <name val="Presidencia Fina"/>
      <family val="3"/>
    </font>
    <font>
      <b/>
      <i/>
      <sz val="9"/>
      <name val="Presidencia Fina"/>
      <family val="3"/>
    </font>
    <font>
      <b/>
      <sz val="6"/>
      <name val="Presidencia Fina"/>
      <family val="3"/>
    </font>
    <font>
      <sz val="7.5"/>
      <name val="Presidencia Fina"/>
      <family val="3"/>
    </font>
    <font>
      <sz val="7"/>
      <name val="Presidencia Fina"/>
      <family val="3"/>
    </font>
    <font>
      <sz val="6.5"/>
      <name val="Presidencia Fina"/>
      <family val="3"/>
    </font>
    <font>
      <b/>
      <i/>
      <sz val="14"/>
      <name val="Presidencia Base"/>
      <family val="3"/>
    </font>
    <font>
      <sz val="6"/>
      <name val="Presidencia Base"/>
      <family val="3"/>
    </font>
    <font>
      <sz val="7"/>
      <name val="Presidencia Base"/>
      <family val="3"/>
    </font>
    <font>
      <sz val="6"/>
      <name val="Soberana Sans Light"/>
      <family val="3"/>
    </font>
    <font>
      <b/>
      <sz val="6"/>
      <name val="Soberana Sans Light"/>
      <family val="3"/>
    </font>
    <font>
      <sz val="5"/>
      <name val="Soberana Sans Light"/>
      <family val="3"/>
    </font>
    <font>
      <b/>
      <sz val="5"/>
      <name val="Soberana Sans Light"/>
      <family val="3"/>
    </font>
    <font>
      <sz val="5.5"/>
      <name val="Soberana Sans Light"/>
      <family val="3"/>
    </font>
    <font>
      <sz val="7"/>
      <name val="Soberana Sans Light"/>
      <family val="3"/>
    </font>
    <font>
      <b/>
      <sz val="8.5"/>
      <name val="Soberana Sans Light"/>
      <family val="3"/>
    </font>
  </fonts>
  <fills count="3">
    <fill>
      <patternFill patternType="none"/>
    </fill>
    <fill>
      <patternFill patternType="gray125"/>
    </fill>
    <fill>
      <patternFill patternType="solid">
        <fgColor rgb="FFC0C0C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diagonal/>
    </border>
    <border>
      <left/>
      <right/>
      <top style="thin">
        <color indexed="23"/>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s>
  <cellStyleXfs count="2">
    <xf numFmtId="0" fontId="0" fillId="0" borderId="0"/>
    <xf numFmtId="164" fontId="1" fillId="0" borderId="0"/>
  </cellStyleXfs>
  <cellXfs count="104">
    <xf numFmtId="0" fontId="0" fillId="0" borderId="0" xfId="0"/>
    <xf numFmtId="164" fontId="1" fillId="0" borderId="0" xfId="1"/>
    <xf numFmtId="164" fontId="2" fillId="0" borderId="0" xfId="1" applyFont="1" applyAlignment="1">
      <alignment horizontal="centerContinuous"/>
    </xf>
    <xf numFmtId="164" fontId="3" fillId="0" borderId="0" xfId="1" applyFont="1" applyBorder="1" applyAlignment="1">
      <alignment horizontal="centerContinuous"/>
    </xf>
    <xf numFmtId="164" fontId="3" fillId="0" borderId="0" xfId="1" applyFont="1" applyFill="1" applyBorder="1" applyAlignment="1">
      <alignment horizontal="center"/>
    </xf>
    <xf numFmtId="0" fontId="3" fillId="0" borderId="0" xfId="0" applyFont="1" applyFill="1" applyBorder="1" applyAlignment="1">
      <alignment horizontal="center" vertical="center"/>
    </xf>
    <xf numFmtId="0" fontId="0" fillId="0" borderId="0" xfId="0" applyBorder="1"/>
    <xf numFmtId="166" fontId="3" fillId="0" borderId="0" xfId="0" applyNumberFormat="1" applyFont="1" applyFill="1" applyBorder="1"/>
    <xf numFmtId="165" fontId="3" fillId="0" borderId="0" xfId="0" applyNumberFormat="1" applyFont="1" applyFill="1" applyBorder="1" applyAlignment="1">
      <alignment horizontal="right"/>
    </xf>
    <xf numFmtId="0" fontId="0" fillId="0" borderId="0" xfId="0" applyBorder="1" applyAlignment="1">
      <alignment horizontal="center" vertical="center"/>
    </xf>
    <xf numFmtId="0" fontId="0" fillId="0" borderId="0" xfId="0" applyAlignment="1">
      <alignment horizontal="center" vertical="center"/>
    </xf>
    <xf numFmtId="166" fontId="3" fillId="0" borderId="0" xfId="0" applyNumberFormat="1" applyFont="1" applyFill="1" applyBorder="1" applyAlignment="1">
      <alignment horizontal="center" vertical="center"/>
    </xf>
    <xf numFmtId="165" fontId="3" fillId="0" borderId="0" xfId="0" applyNumberFormat="1" applyFont="1" applyFill="1" applyBorder="1" applyAlignment="1">
      <alignment horizontal="center" vertical="center"/>
    </xf>
    <xf numFmtId="166" fontId="0" fillId="0" borderId="0" xfId="0" applyNumberFormat="1" applyBorder="1" applyAlignment="1">
      <alignment horizontal="center" vertical="center"/>
    </xf>
    <xf numFmtId="164" fontId="1" fillId="0" borderId="0" xfId="1" applyAlignment="1">
      <alignment horizontal="center" vertical="center"/>
    </xf>
    <xf numFmtId="164" fontId="4" fillId="0" borderId="0" xfId="1" applyFont="1"/>
    <xf numFmtId="168" fontId="4" fillId="0" borderId="0" xfId="0" applyNumberFormat="1" applyFont="1" applyFill="1" applyBorder="1" applyAlignment="1">
      <alignment horizontal="right" vertical="center"/>
    </xf>
    <xf numFmtId="164" fontId="8" fillId="0" borderId="0" xfId="1" applyFont="1" applyAlignment="1" applyProtection="1">
      <alignment horizontal="centerContinuous"/>
    </xf>
    <xf numFmtId="164" fontId="8" fillId="0" borderId="0" xfId="1" applyFont="1" applyAlignment="1">
      <alignment horizontal="centerContinuous"/>
    </xf>
    <xf numFmtId="0" fontId="9" fillId="0" borderId="0" xfId="0" quotePrefix="1" applyFont="1" applyAlignment="1">
      <alignment horizontal="left" vertical="center"/>
    </xf>
    <xf numFmtId="164" fontId="7" fillId="0" borderId="0" xfId="1" applyFont="1" applyAlignment="1">
      <alignment horizontal="centerContinuous"/>
    </xf>
    <xf numFmtId="164" fontId="8" fillId="0" borderId="0" xfId="1" applyFont="1" applyBorder="1" applyAlignment="1" applyProtection="1">
      <alignment horizontal="centerContinuous"/>
    </xf>
    <xf numFmtId="164" fontId="8" fillId="0" borderId="0" xfId="1" applyFont="1" applyBorder="1" applyAlignment="1">
      <alignment horizontal="centerContinuous"/>
    </xf>
    <xf numFmtId="164" fontId="7" fillId="0" borderId="0" xfId="1" applyFont="1" applyBorder="1" applyAlignment="1">
      <alignment horizontal="centerContinuous"/>
    </xf>
    <xf numFmtId="167" fontId="8" fillId="0" borderId="0" xfId="0" applyNumberFormat="1" applyFont="1" applyFill="1" applyBorder="1" applyAlignment="1"/>
    <xf numFmtId="0" fontId="8" fillId="0" borderId="0" xfId="0" applyFont="1" applyFill="1" applyBorder="1"/>
    <xf numFmtId="0" fontId="7" fillId="0" borderId="0" xfId="0" applyFont="1" applyFill="1" applyBorder="1"/>
    <xf numFmtId="167" fontId="12" fillId="0" borderId="0" xfId="0" applyNumberFormat="1" applyFont="1" applyFill="1" applyBorder="1" applyAlignment="1"/>
    <xf numFmtId="0" fontId="12" fillId="0" borderId="0" xfId="0" applyFont="1" applyBorder="1"/>
    <xf numFmtId="0" fontId="12" fillId="0" borderId="0" xfId="0" applyFont="1"/>
    <xf numFmtId="166" fontId="12" fillId="0" borderId="0" xfId="0" applyNumberFormat="1" applyFont="1" applyFill="1" applyBorder="1"/>
    <xf numFmtId="165" fontId="12" fillId="0" borderId="0" xfId="0" applyNumberFormat="1" applyFont="1" applyFill="1" applyBorder="1" applyAlignment="1">
      <alignment horizontal="right"/>
    </xf>
    <xf numFmtId="164" fontId="6" fillId="0" borderId="0" xfId="1" applyFont="1" applyAlignment="1">
      <alignment horizontal="centerContinuous"/>
    </xf>
    <xf numFmtId="0" fontId="14" fillId="0" borderId="0" xfId="0" applyFont="1" applyAlignment="1">
      <alignment horizontal="left" vertical="center"/>
    </xf>
    <xf numFmtId="164" fontId="6" fillId="0" borderId="0" xfId="1" applyFont="1"/>
    <xf numFmtId="169" fontId="13" fillId="0" borderId="0" xfId="0" applyNumberFormat="1" applyFont="1" applyFill="1" applyBorder="1" applyAlignment="1">
      <alignment horizontal="right"/>
    </xf>
    <xf numFmtId="0" fontId="0" fillId="0" borderId="0" xfId="0" applyAlignment="1">
      <alignment vertical="top" textRotation="180"/>
    </xf>
    <xf numFmtId="0" fontId="19" fillId="0" borderId="0" xfId="0" applyFont="1" applyBorder="1" applyAlignment="1">
      <alignment horizontal="left" vertical="center"/>
    </xf>
    <xf numFmtId="0" fontId="19" fillId="0" borderId="0" xfId="0" applyFont="1" applyAlignment="1">
      <alignment horizontal="left" vertical="center"/>
    </xf>
    <xf numFmtId="0" fontId="23" fillId="0" borderId="0" xfId="0" applyFont="1" applyFill="1" applyAlignment="1">
      <alignment horizontal="left"/>
    </xf>
    <xf numFmtId="0" fontId="22" fillId="0" borderId="0" xfId="0" quotePrefix="1" applyFont="1" applyFill="1" applyAlignment="1">
      <alignment horizontal="left" vertical="center"/>
    </xf>
    <xf numFmtId="164" fontId="10" fillId="0" borderId="4" xfId="1" applyFont="1" applyFill="1" applyBorder="1"/>
    <xf numFmtId="164" fontId="8" fillId="0" borderId="4" xfId="1" applyFont="1" applyFill="1" applyBorder="1" applyAlignment="1">
      <alignment horizontal="center"/>
    </xf>
    <xf numFmtId="164" fontId="10" fillId="0" borderId="4" xfId="1" applyFont="1" applyFill="1" applyBorder="1" applyAlignment="1">
      <alignment horizontal="center"/>
    </xf>
    <xf numFmtId="164" fontId="7" fillId="0" borderId="4" xfId="1" applyFont="1" applyFill="1" applyBorder="1"/>
    <xf numFmtId="164" fontId="10" fillId="0" borderId="2" xfId="1" applyFont="1" applyFill="1" applyBorder="1"/>
    <xf numFmtId="164" fontId="8" fillId="0" borderId="2" xfId="1" applyFont="1" applyFill="1" applyBorder="1" applyAlignment="1">
      <alignment horizontal="center"/>
    </xf>
    <xf numFmtId="164" fontId="10" fillId="0" borderId="2" xfId="1" applyFont="1" applyFill="1" applyBorder="1" applyAlignment="1">
      <alignment horizontal="center"/>
    </xf>
    <xf numFmtId="164" fontId="7" fillId="0" borderId="2" xfId="1" applyFont="1" applyFill="1" applyBorder="1"/>
    <xf numFmtId="167" fontId="8" fillId="0" borderId="3" xfId="0" applyNumberFormat="1" applyFont="1" applyFill="1" applyBorder="1" applyAlignment="1"/>
    <xf numFmtId="167" fontId="15" fillId="0" borderId="3" xfId="0" applyNumberFormat="1" applyFont="1" applyFill="1" applyBorder="1" applyAlignment="1"/>
    <xf numFmtId="0" fontId="12" fillId="0" borderId="3" xfId="0" applyFont="1" applyFill="1" applyBorder="1"/>
    <xf numFmtId="0" fontId="16" fillId="0" borderId="3" xfId="0" applyFont="1" applyFill="1" applyBorder="1"/>
    <xf numFmtId="49" fontId="8" fillId="2" borderId="4" xfId="0" applyNumberFormat="1" applyFont="1" applyFill="1" applyBorder="1" applyAlignment="1">
      <alignment horizontal="center" vertical="center"/>
    </xf>
    <xf numFmtId="164" fontId="11" fillId="2" borderId="2" xfId="1" applyFont="1" applyFill="1" applyBorder="1"/>
    <xf numFmtId="0" fontId="21" fillId="2" borderId="2" xfId="0" applyFont="1" applyFill="1" applyBorder="1" applyAlignment="1">
      <alignment horizontal="center" vertical="center"/>
    </xf>
    <xf numFmtId="164" fontId="21" fillId="2" borderId="2" xfId="1" applyFont="1" applyFill="1" applyBorder="1"/>
    <xf numFmtId="167" fontId="8" fillId="2" borderId="3" xfId="0" applyNumberFormat="1" applyFont="1" applyFill="1" applyBorder="1" applyAlignment="1"/>
    <xf numFmtId="167" fontId="8" fillId="0" borderId="5" xfId="0" applyNumberFormat="1" applyFont="1" applyFill="1" applyBorder="1" applyAlignment="1"/>
    <xf numFmtId="0" fontId="19" fillId="0" borderId="2" xfId="0" applyFont="1" applyBorder="1" applyAlignment="1">
      <alignment horizontal="right" vertical="center"/>
    </xf>
    <xf numFmtId="170" fontId="20" fillId="0" borderId="2" xfId="0" applyNumberFormat="1" applyFont="1" applyFill="1" applyBorder="1" applyAlignment="1">
      <alignment horizontal="right" vertical="center"/>
    </xf>
    <xf numFmtId="169" fontId="19" fillId="0" borderId="2" xfId="0" applyNumberFormat="1" applyFont="1" applyFill="1" applyBorder="1" applyAlignment="1">
      <alignment horizontal="right" vertical="center"/>
    </xf>
    <xf numFmtId="169" fontId="20" fillId="0" borderId="2" xfId="0" applyNumberFormat="1" applyFont="1" applyFill="1" applyBorder="1" applyAlignment="1">
      <alignment horizontal="right" vertical="center"/>
    </xf>
    <xf numFmtId="164" fontId="19" fillId="0" borderId="2" xfId="1" applyFont="1" applyFill="1" applyBorder="1" applyAlignment="1">
      <alignment horizontal="right" vertical="center"/>
    </xf>
    <xf numFmtId="164" fontId="20" fillId="0" borderId="2" xfId="1" applyFont="1" applyFill="1" applyBorder="1" applyAlignment="1">
      <alignment horizontal="right" vertical="center"/>
    </xf>
    <xf numFmtId="171" fontId="19" fillId="0" borderId="2" xfId="0" applyNumberFormat="1" applyFont="1" applyFill="1" applyBorder="1" applyAlignment="1">
      <alignment horizontal="right" vertical="center"/>
    </xf>
    <xf numFmtId="171" fontId="19" fillId="0" borderId="2" xfId="0" quotePrefix="1" applyNumberFormat="1" applyFont="1" applyFill="1" applyBorder="1" applyAlignment="1">
      <alignment horizontal="right" vertical="center"/>
    </xf>
    <xf numFmtId="170" fontId="19" fillId="0" borderId="2" xfId="0" applyNumberFormat="1" applyFont="1" applyFill="1" applyBorder="1" applyAlignment="1">
      <alignment horizontal="right" vertical="center"/>
    </xf>
    <xf numFmtId="169" fontId="12" fillId="0" borderId="0" xfId="0" applyNumberFormat="1" applyFont="1" applyFill="1" applyBorder="1" applyAlignment="1">
      <alignment horizontal="right"/>
    </xf>
    <xf numFmtId="49" fontId="17" fillId="2" borderId="2" xfId="0" applyNumberFormat="1" applyFont="1" applyFill="1" applyBorder="1" applyAlignment="1">
      <alignment horizontal="center" vertical="center"/>
    </xf>
    <xf numFmtId="49" fontId="18" fillId="2" borderId="2" xfId="0" applyNumberFormat="1" applyFont="1" applyFill="1" applyBorder="1" applyAlignment="1">
      <alignment horizontal="center" vertical="center"/>
    </xf>
    <xf numFmtId="49" fontId="18" fillId="2" borderId="3" xfId="0" applyNumberFormat="1" applyFont="1" applyFill="1" applyBorder="1" applyAlignment="1">
      <alignment horizontal="center" vertical="center"/>
    </xf>
    <xf numFmtId="49" fontId="18" fillId="2" borderId="2" xfId="0" applyNumberFormat="1" applyFont="1" applyFill="1" applyBorder="1" applyAlignment="1">
      <alignment horizontal="center" vertical="center"/>
    </xf>
    <xf numFmtId="0" fontId="5" fillId="0" borderId="0" xfId="0" applyFont="1" applyBorder="1" applyAlignment="1">
      <alignment horizontal="right" textRotation="180"/>
    </xf>
    <xf numFmtId="49" fontId="17" fillId="2" borderId="2"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49" fontId="17" fillId="2" borderId="2" xfId="0" applyNumberFormat="1" applyFont="1" applyFill="1" applyBorder="1" applyAlignment="1">
      <alignment horizontal="center" vertical="center"/>
    </xf>
    <xf numFmtId="49" fontId="17" fillId="2" borderId="3" xfId="0" applyNumberFormat="1" applyFont="1" applyFill="1" applyBorder="1" applyAlignment="1">
      <alignment horizontal="center" vertical="center"/>
    </xf>
    <xf numFmtId="0" fontId="5" fillId="0" borderId="0" xfId="0" applyFont="1" applyBorder="1" applyAlignment="1">
      <alignment horizontal="right" vertical="top" textRotation="180"/>
    </xf>
    <xf numFmtId="0" fontId="0" fillId="0" borderId="0" xfId="0" applyAlignment="1">
      <alignment vertical="top" textRotation="180"/>
    </xf>
    <xf numFmtId="0" fontId="17" fillId="2" borderId="9" xfId="0" applyFont="1" applyFill="1" applyBorder="1" applyAlignment="1">
      <alignment horizontal="center"/>
    </xf>
    <xf numFmtId="0" fontId="17" fillId="2" borderId="5" xfId="0" applyFont="1" applyFill="1" applyBorder="1" applyAlignment="1">
      <alignment horizontal="center"/>
    </xf>
    <xf numFmtId="0" fontId="17" fillId="2" borderId="10" xfId="0" applyFont="1" applyFill="1" applyBorder="1" applyAlignment="1">
      <alignment horizontal="center"/>
    </xf>
    <xf numFmtId="0" fontId="17" fillId="2" borderId="6" xfId="0" applyFont="1" applyFill="1" applyBorder="1" applyAlignment="1">
      <alignment horizontal="center"/>
    </xf>
    <xf numFmtId="0" fontId="17" fillId="2" borderId="7" xfId="0" applyFont="1" applyFill="1" applyBorder="1" applyAlignment="1">
      <alignment horizontal="center"/>
    </xf>
    <xf numFmtId="0" fontId="17" fillId="2" borderId="8" xfId="0" applyFont="1" applyFill="1" applyBorder="1" applyAlignment="1">
      <alignment horizontal="center"/>
    </xf>
    <xf numFmtId="49" fontId="17" fillId="2" borderId="4" xfId="0" applyNumberFormat="1" applyFont="1" applyFill="1" applyBorder="1" applyAlignment="1">
      <alignment horizontal="center" vertical="center" wrapText="1"/>
    </xf>
    <xf numFmtId="49" fontId="17" fillId="2" borderId="4" xfId="0" applyNumberFormat="1" applyFont="1" applyFill="1" applyBorder="1" applyAlignment="1">
      <alignment horizontal="center" vertical="center"/>
    </xf>
    <xf numFmtId="49" fontId="18" fillId="2" borderId="4" xfId="0" applyNumberFormat="1" applyFont="1" applyFill="1" applyBorder="1" applyAlignment="1">
      <alignment horizontal="center" vertical="center"/>
    </xf>
    <xf numFmtId="49" fontId="18" fillId="2" borderId="2" xfId="0" applyNumberFormat="1" applyFont="1" applyFill="1" applyBorder="1" applyAlignment="1">
      <alignment horizontal="center" vertical="center"/>
    </xf>
    <xf numFmtId="49" fontId="18" fillId="2" borderId="3" xfId="0" applyNumberFormat="1" applyFont="1" applyFill="1" applyBorder="1" applyAlignment="1">
      <alignment horizontal="center" vertical="center"/>
    </xf>
    <xf numFmtId="49" fontId="17" fillId="2" borderId="1" xfId="0" applyNumberFormat="1" applyFont="1" applyFill="1" applyBorder="1" applyAlignment="1">
      <alignment horizontal="center" vertical="center"/>
    </xf>
    <xf numFmtId="0" fontId="17" fillId="2" borderId="1" xfId="0" applyFont="1" applyFill="1" applyBorder="1" applyAlignment="1"/>
    <xf numFmtId="0" fontId="17" fillId="2" borderId="4" xfId="0" applyFont="1" applyFill="1" applyBorder="1" applyAlignment="1">
      <alignment horizontal="center" vertical="center"/>
    </xf>
    <xf numFmtId="0" fontId="17" fillId="2" borderId="3" xfId="0" applyFont="1" applyFill="1" applyBorder="1" applyAlignment="1">
      <alignment horizontal="center" vertical="center"/>
    </xf>
    <xf numFmtId="49" fontId="17" fillId="2" borderId="4" xfId="0" applyNumberFormat="1" applyFont="1" applyFill="1" applyBorder="1" applyAlignment="1">
      <alignment horizontal="left" vertical="center"/>
    </xf>
    <xf numFmtId="49" fontId="17" fillId="2" borderId="2" xfId="0" applyNumberFormat="1" applyFont="1" applyFill="1" applyBorder="1" applyAlignment="1">
      <alignment horizontal="left" vertical="center"/>
    </xf>
    <xf numFmtId="49" fontId="17" fillId="2" borderId="3" xfId="0" applyNumberFormat="1" applyFont="1" applyFill="1" applyBorder="1" applyAlignment="1">
      <alignment horizontal="left" vertical="center"/>
    </xf>
    <xf numFmtId="0" fontId="17" fillId="2" borderId="2" xfId="0" applyFont="1" applyFill="1" applyBorder="1"/>
    <xf numFmtId="0" fontId="17" fillId="2" borderId="3" xfId="0" applyFont="1" applyFill="1" applyBorder="1"/>
    <xf numFmtId="49" fontId="17" fillId="2" borderId="4" xfId="0" applyNumberFormat="1" applyFont="1" applyFill="1" applyBorder="1" applyAlignment="1">
      <alignment horizontal="left" vertical="center" wrapText="1"/>
    </xf>
    <xf numFmtId="49" fontId="17" fillId="2" borderId="2" xfId="0" applyNumberFormat="1" applyFont="1" applyFill="1" applyBorder="1" applyAlignment="1">
      <alignment horizontal="left" vertical="center" wrapText="1"/>
    </xf>
    <xf numFmtId="49" fontId="17" fillId="2" borderId="3" xfId="0" applyNumberFormat="1" applyFont="1" applyFill="1" applyBorder="1" applyAlignment="1">
      <alignment horizontal="left" vertical="center" wrapText="1"/>
    </xf>
    <xf numFmtId="0" fontId="17" fillId="2" borderId="2" xfId="0" applyFont="1" applyFill="1" applyBorder="1" applyAlignment="1">
      <alignment horizontal="center" vertical="center"/>
    </xf>
  </cellXfs>
  <cellStyles count="2">
    <cellStyle name="Normal" xfId="0" builtinId="0"/>
    <cellStyle name="Normal_m2ital" xfId="1"/>
  </cellStyles>
  <dxfs count="0"/>
  <tableStyles count="0" defaultTableStyle="TableStyleMedium9" defaultPivotStyle="PivotStyleLight16"/>
  <colors>
    <mruColors>
      <color rgb="FF808080"/>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17</xdr:col>
      <xdr:colOff>28575</xdr:colOff>
      <xdr:row>4</xdr:row>
      <xdr:rowOff>0</xdr:rowOff>
    </xdr:from>
    <xdr:to>
      <xdr:col>17</xdr:col>
      <xdr:colOff>28575</xdr:colOff>
      <xdr:row>4</xdr:row>
      <xdr:rowOff>9525</xdr:rowOff>
    </xdr:to>
    <xdr:sp macro="" textlink="">
      <xdr:nvSpPr>
        <xdr:cNvPr id="2" name="Texto 23"/>
        <xdr:cNvSpPr txBox="1">
          <a:spLocks noChangeArrowheads="1"/>
        </xdr:cNvSpPr>
      </xdr:nvSpPr>
      <xdr:spPr bwMode="auto">
        <a:xfrm>
          <a:off x="7639050" y="390525"/>
          <a:ext cx="0" cy="9525"/>
        </a:xfrm>
        <a:prstGeom prst="rect">
          <a:avLst/>
        </a:prstGeom>
        <a:noFill/>
        <a:ln w="1">
          <a:noFill/>
          <a:miter lim="800000"/>
          <a:headEnd/>
          <a:tailEnd/>
        </a:ln>
      </xdr:spPr>
      <xdr:txBody>
        <a:bodyPr vertOverflow="clip" wrap="square" lIns="27432" tIns="18288" rIns="0" bIns="0" anchor="t" upright="1"/>
        <a:lstStyle/>
        <a:p>
          <a:pPr algn="l" rtl="0">
            <a:defRPr sz="1000"/>
          </a:pPr>
          <a:r>
            <a:rPr lang="es-MX" sz="575" b="0" i="0" u="none" strike="noStrike" baseline="0">
              <a:solidFill>
                <a:srgbClr val="000000"/>
              </a:solidFill>
              <a:latin typeface="Helv"/>
            </a:rPr>
            <a:t>3/</a:t>
          </a:r>
        </a:p>
      </xdr:txBody>
    </xdr:sp>
    <xdr:clientData/>
  </xdr:twoCellAnchor>
  <xdr:twoCellAnchor>
    <xdr:from>
      <xdr:col>4</xdr:col>
      <xdr:colOff>247650</xdr:colOff>
      <xdr:row>10</xdr:row>
      <xdr:rowOff>73195</xdr:rowOff>
    </xdr:from>
    <xdr:to>
      <xdr:col>5</xdr:col>
      <xdr:colOff>19050</xdr:colOff>
      <xdr:row>11</xdr:row>
      <xdr:rowOff>121321</xdr:rowOff>
    </xdr:to>
    <xdr:sp macro="" textlink="">
      <xdr:nvSpPr>
        <xdr:cNvPr id="3" name="Text Box 1152"/>
        <xdr:cNvSpPr txBox="1">
          <a:spLocks noChangeArrowheads="1"/>
        </xdr:cNvSpPr>
      </xdr:nvSpPr>
      <xdr:spPr bwMode="auto">
        <a:xfrm>
          <a:off x="2232861" y="1030708"/>
          <a:ext cx="142373" cy="163429"/>
        </a:xfrm>
        <a:prstGeom prst="rect">
          <a:avLst/>
        </a:prstGeom>
        <a:noFill/>
        <a:ln w="9525">
          <a:noFill/>
          <a:miter lim="800000"/>
          <a:headEnd/>
          <a:tailEnd/>
        </a:ln>
      </xdr:spPr>
      <xdr:txBody>
        <a:bodyPr vertOverflow="clip" wrap="square" lIns="0" tIns="0" rIns="0" bIns="0" anchor="t" upright="1"/>
        <a:lstStyle/>
        <a:p>
          <a:pPr algn="l" rtl="0">
            <a:defRPr sz="1000"/>
          </a:pPr>
          <a:r>
            <a:rPr lang="es-MX" sz="700" b="0" i="0" u="none" strike="noStrike" baseline="0">
              <a:solidFill>
                <a:srgbClr val="000000"/>
              </a:solidFill>
              <a:latin typeface="Presidencia Fina"/>
            </a:rPr>
            <a:t> </a:t>
          </a:r>
          <a:r>
            <a:rPr lang="es-MX" sz="500" b="0" i="0" u="none" strike="noStrike" baseline="0">
              <a:solidFill>
                <a:srgbClr val="000000"/>
              </a:solidFill>
              <a:latin typeface="Soberana Sans Light" pitchFamily="50" charset="0"/>
            </a:rPr>
            <a:t>2/</a:t>
          </a:r>
        </a:p>
        <a:p>
          <a:pPr algn="l" rtl="0">
            <a:defRPr sz="1000"/>
          </a:pPr>
          <a:endParaRPr lang="es-MX" sz="700" b="0" i="0" u="none" strike="noStrike" baseline="0">
            <a:solidFill>
              <a:srgbClr val="000000"/>
            </a:solidFill>
            <a:latin typeface="Presidencia Fina"/>
          </a:endParaRPr>
        </a:p>
      </xdr:txBody>
    </xdr:sp>
    <xdr:clientData/>
  </xdr:twoCellAnchor>
  <xdr:twoCellAnchor>
    <xdr:from>
      <xdr:col>5</xdr:col>
      <xdr:colOff>325814</xdr:colOff>
      <xdr:row>13</xdr:row>
      <xdr:rowOff>47183</xdr:rowOff>
    </xdr:from>
    <xdr:to>
      <xdr:col>6</xdr:col>
      <xdr:colOff>16500</xdr:colOff>
      <xdr:row>13</xdr:row>
      <xdr:rowOff>194335</xdr:rowOff>
    </xdr:to>
    <xdr:sp macro="" textlink="">
      <xdr:nvSpPr>
        <xdr:cNvPr id="4" name="Text Box 1153"/>
        <xdr:cNvSpPr txBox="1">
          <a:spLocks noChangeArrowheads="1"/>
        </xdr:cNvSpPr>
      </xdr:nvSpPr>
      <xdr:spPr bwMode="auto">
        <a:xfrm>
          <a:off x="2623020" y="1358271"/>
          <a:ext cx="122112" cy="147152"/>
        </a:xfrm>
        <a:prstGeom prst="rect">
          <a:avLst/>
        </a:prstGeom>
        <a:noFill/>
        <a:ln w="9525">
          <a:noFill/>
          <a:miter lim="800000"/>
          <a:headEnd/>
          <a:tailEnd/>
        </a:ln>
      </xdr:spPr>
      <xdr:txBody>
        <a:bodyPr vertOverflow="clip" wrap="square" lIns="0" tIns="0" rIns="0" bIns="0" anchor="t" upright="1"/>
        <a:lstStyle/>
        <a:p>
          <a:pPr algn="l" rtl="0">
            <a:defRPr sz="1000"/>
          </a:pPr>
          <a:r>
            <a:rPr lang="es-MX" sz="700" b="0" i="0" u="none" strike="noStrike" baseline="0">
              <a:solidFill>
                <a:srgbClr val="000000"/>
              </a:solidFill>
              <a:latin typeface="Presidencia Fina"/>
            </a:rPr>
            <a:t> </a:t>
          </a:r>
          <a:r>
            <a:rPr lang="es-MX" sz="500" b="0" i="0" u="none" strike="noStrike" baseline="0">
              <a:solidFill>
                <a:srgbClr val="000000"/>
              </a:solidFill>
              <a:latin typeface="Soberana Sans Light" pitchFamily="50" charset="0"/>
            </a:rPr>
            <a:t>3/</a:t>
          </a:r>
        </a:p>
        <a:p>
          <a:pPr algn="l" rtl="0">
            <a:defRPr sz="1000"/>
          </a:pPr>
          <a:endParaRPr lang="es-MX" sz="700" b="0" i="0" u="none" strike="noStrike" baseline="0">
            <a:solidFill>
              <a:srgbClr val="000000"/>
            </a:solidFill>
            <a:latin typeface="Presidencia Fina"/>
          </a:endParaRPr>
        </a:p>
      </xdr:txBody>
    </xdr:sp>
    <xdr:clientData/>
  </xdr:twoCellAnchor>
  <xdr:twoCellAnchor>
    <xdr:from>
      <xdr:col>6</xdr:col>
      <xdr:colOff>105279</xdr:colOff>
      <xdr:row>11</xdr:row>
      <xdr:rowOff>117302</xdr:rowOff>
    </xdr:from>
    <xdr:to>
      <xdr:col>6</xdr:col>
      <xdr:colOff>230605</xdr:colOff>
      <xdr:row>13</xdr:row>
      <xdr:rowOff>5014</xdr:rowOff>
    </xdr:to>
    <xdr:sp macro="" textlink="">
      <xdr:nvSpPr>
        <xdr:cNvPr id="5" name="Text Box 1154"/>
        <xdr:cNvSpPr txBox="1">
          <a:spLocks noChangeArrowheads="1"/>
        </xdr:cNvSpPr>
      </xdr:nvSpPr>
      <xdr:spPr bwMode="auto">
        <a:xfrm>
          <a:off x="2837450" y="1190118"/>
          <a:ext cx="125326" cy="128343"/>
        </a:xfrm>
        <a:prstGeom prst="rect">
          <a:avLst/>
        </a:prstGeom>
        <a:noFill/>
        <a:ln w="9525">
          <a:noFill/>
          <a:miter lim="800000"/>
          <a:headEnd/>
          <a:tailEnd/>
        </a:ln>
      </xdr:spPr>
      <xdr:txBody>
        <a:bodyPr vertOverflow="clip" wrap="square" lIns="0" tIns="0" rIns="0" bIns="0" anchor="t" upright="1"/>
        <a:lstStyle/>
        <a:p>
          <a:pPr algn="l" rtl="0">
            <a:defRPr sz="1000"/>
          </a:pPr>
          <a:r>
            <a:rPr lang="es-MX" sz="500" b="0" i="0" u="none" strike="noStrike" baseline="0">
              <a:solidFill>
                <a:srgbClr val="000000"/>
              </a:solidFill>
              <a:latin typeface="Soberana Sans Light" pitchFamily="50" charset="0"/>
            </a:rPr>
            <a:t>4/</a:t>
          </a:r>
        </a:p>
        <a:p>
          <a:pPr algn="l" rtl="0">
            <a:defRPr sz="1000"/>
          </a:pPr>
          <a:endParaRPr lang="es-MX" sz="700" b="0" i="0" u="none" strike="noStrike" baseline="0">
            <a:solidFill>
              <a:srgbClr val="000000"/>
            </a:solidFill>
            <a:latin typeface="Presidencia Fina"/>
          </a:endParaRPr>
        </a:p>
      </xdr:txBody>
    </xdr:sp>
    <xdr:clientData/>
  </xdr:twoCellAnchor>
  <xdr:twoCellAnchor>
    <xdr:from>
      <xdr:col>5</xdr:col>
      <xdr:colOff>444668</xdr:colOff>
      <xdr:row>7</xdr:row>
      <xdr:rowOff>45118</xdr:rowOff>
    </xdr:from>
    <xdr:to>
      <xdr:col>6</xdr:col>
      <xdr:colOff>112296</xdr:colOff>
      <xdr:row>9</xdr:row>
      <xdr:rowOff>28073</xdr:rowOff>
    </xdr:to>
    <xdr:sp macro="" textlink="">
      <xdr:nvSpPr>
        <xdr:cNvPr id="6" name="Text Box 1201"/>
        <xdr:cNvSpPr txBox="1">
          <a:spLocks noChangeArrowheads="1"/>
        </xdr:cNvSpPr>
      </xdr:nvSpPr>
      <xdr:spPr bwMode="auto">
        <a:xfrm>
          <a:off x="2720642" y="646697"/>
          <a:ext cx="123825" cy="188494"/>
        </a:xfrm>
        <a:prstGeom prst="rect">
          <a:avLst/>
        </a:prstGeom>
        <a:noFill/>
        <a:ln w="9525">
          <a:noFill/>
          <a:miter lim="800000"/>
          <a:headEnd/>
          <a:tailEnd/>
        </a:ln>
      </xdr:spPr>
      <xdr:txBody>
        <a:bodyPr vertOverflow="clip" wrap="square" lIns="0" tIns="0" rIns="0" bIns="0" anchor="t" upright="1"/>
        <a:lstStyle/>
        <a:p>
          <a:pPr algn="l" rtl="0">
            <a:defRPr sz="1000"/>
          </a:pPr>
          <a:r>
            <a:rPr lang="es-MX" sz="700" b="0" i="0" u="none" strike="noStrike" baseline="0">
              <a:solidFill>
                <a:srgbClr val="000000"/>
              </a:solidFill>
              <a:latin typeface="Presidencia Fina"/>
            </a:rPr>
            <a:t> </a:t>
          </a:r>
          <a:r>
            <a:rPr lang="es-MX" sz="500" b="0" i="0" u="none" strike="noStrike" baseline="0">
              <a:solidFill>
                <a:srgbClr val="000000"/>
              </a:solidFill>
              <a:latin typeface="Soberana Sans Light" pitchFamily="50" charset="0"/>
            </a:rPr>
            <a:t>1/</a:t>
          </a:r>
        </a:p>
        <a:p>
          <a:pPr algn="l" rtl="0">
            <a:defRPr sz="1000"/>
          </a:pPr>
          <a:endParaRPr lang="es-MX" sz="700" b="0" i="0" u="none" strike="noStrike" baseline="0">
            <a:solidFill>
              <a:srgbClr val="000000"/>
            </a:solidFill>
            <a:latin typeface="Presidencia Fina"/>
          </a:endParaRPr>
        </a:p>
      </xdr:txBody>
    </xdr:sp>
    <xdr:clientData/>
  </xdr:twoCellAnchor>
  <xdr:twoCellAnchor>
    <xdr:from>
      <xdr:col>10</xdr:col>
      <xdr:colOff>246147</xdr:colOff>
      <xdr:row>11</xdr:row>
      <xdr:rowOff>44115</xdr:rowOff>
    </xdr:from>
    <xdr:to>
      <xdr:col>10</xdr:col>
      <xdr:colOff>342399</xdr:colOff>
      <xdr:row>12</xdr:row>
      <xdr:rowOff>82215</xdr:rowOff>
    </xdr:to>
    <xdr:sp macro="" textlink="">
      <xdr:nvSpPr>
        <xdr:cNvPr id="7" name="Text Box 1202"/>
        <xdr:cNvSpPr txBox="1">
          <a:spLocks noChangeArrowheads="1"/>
        </xdr:cNvSpPr>
      </xdr:nvSpPr>
      <xdr:spPr bwMode="auto">
        <a:xfrm>
          <a:off x="4356936" y="1116931"/>
          <a:ext cx="96252" cy="163429"/>
        </a:xfrm>
        <a:prstGeom prst="rect">
          <a:avLst/>
        </a:prstGeom>
        <a:noFill/>
        <a:ln w="9525">
          <a:noFill/>
          <a:miter lim="800000"/>
          <a:headEnd/>
          <a:tailEnd/>
        </a:ln>
      </xdr:spPr>
      <xdr:txBody>
        <a:bodyPr vertOverflow="clip" wrap="square" lIns="0" tIns="0" rIns="0" bIns="0" anchor="t" upright="1"/>
        <a:lstStyle/>
        <a:p>
          <a:pPr algn="l" rtl="0">
            <a:defRPr sz="1000"/>
          </a:pPr>
          <a:r>
            <a:rPr lang="es-MX" sz="500" b="0" i="0" u="none" strike="noStrike" baseline="0">
              <a:solidFill>
                <a:srgbClr val="000000"/>
              </a:solidFill>
              <a:latin typeface="Soberana Sans Light" pitchFamily="50" charset="0"/>
            </a:rPr>
            <a:t>6/</a:t>
          </a:r>
        </a:p>
      </xdr:txBody>
    </xdr:sp>
    <xdr:clientData/>
  </xdr:twoCellAnchor>
  <xdr:twoCellAnchor>
    <xdr:from>
      <xdr:col>16</xdr:col>
      <xdr:colOff>33265</xdr:colOff>
      <xdr:row>7</xdr:row>
      <xdr:rowOff>45119</xdr:rowOff>
    </xdr:from>
    <xdr:to>
      <xdr:col>16</xdr:col>
      <xdr:colOff>147565</xdr:colOff>
      <xdr:row>9</xdr:row>
      <xdr:rowOff>28074</xdr:rowOff>
    </xdr:to>
    <xdr:sp macro="" textlink="">
      <xdr:nvSpPr>
        <xdr:cNvPr id="8" name="Text Box 1203"/>
        <xdr:cNvSpPr txBox="1">
          <a:spLocks noChangeArrowheads="1"/>
        </xdr:cNvSpPr>
      </xdr:nvSpPr>
      <xdr:spPr bwMode="auto">
        <a:xfrm>
          <a:off x="6073236" y="650237"/>
          <a:ext cx="114300" cy="190263"/>
        </a:xfrm>
        <a:prstGeom prst="rect">
          <a:avLst/>
        </a:prstGeom>
        <a:noFill/>
        <a:ln w="9525">
          <a:noFill/>
          <a:miter lim="800000"/>
          <a:headEnd/>
          <a:tailEnd/>
        </a:ln>
      </xdr:spPr>
      <xdr:txBody>
        <a:bodyPr vertOverflow="clip" wrap="square" lIns="0" tIns="0" rIns="0" bIns="0" anchor="t" upright="1"/>
        <a:lstStyle/>
        <a:p>
          <a:pPr algn="l" rtl="0">
            <a:defRPr sz="1000"/>
          </a:pPr>
          <a:r>
            <a:rPr lang="es-MX" sz="700" b="0" i="0" u="none" strike="noStrike" baseline="0">
              <a:solidFill>
                <a:srgbClr val="000000"/>
              </a:solidFill>
              <a:latin typeface="Presidencia Fina"/>
            </a:rPr>
            <a:t> </a:t>
          </a:r>
          <a:r>
            <a:rPr lang="es-MX" sz="500" b="0" i="0" u="none" strike="noStrike" baseline="0">
              <a:solidFill>
                <a:srgbClr val="000000"/>
              </a:solidFill>
              <a:latin typeface="Soberana Sans Light" pitchFamily="50" charset="0"/>
            </a:rPr>
            <a:t>1/</a:t>
          </a:r>
        </a:p>
        <a:p>
          <a:pPr algn="l" rtl="0">
            <a:defRPr sz="1000"/>
          </a:pPr>
          <a:endParaRPr lang="es-MX" sz="700" b="0" i="0" u="none" strike="noStrike" baseline="0">
            <a:solidFill>
              <a:srgbClr val="000000"/>
            </a:solidFill>
            <a:latin typeface="Presidencia Fina"/>
          </a:endParaRPr>
        </a:p>
      </xdr:txBody>
    </xdr:sp>
    <xdr:clientData/>
  </xdr:twoCellAnchor>
  <xdr:twoCellAnchor>
    <xdr:from>
      <xdr:col>15</xdr:col>
      <xdr:colOff>188995</xdr:colOff>
      <xdr:row>11</xdr:row>
      <xdr:rowOff>49127</xdr:rowOff>
    </xdr:from>
    <xdr:to>
      <xdr:col>15</xdr:col>
      <xdr:colOff>285247</xdr:colOff>
      <xdr:row>12</xdr:row>
      <xdr:rowOff>87227</xdr:rowOff>
    </xdr:to>
    <xdr:sp macro="" textlink="">
      <xdr:nvSpPr>
        <xdr:cNvPr id="9" name="Text Box 1204"/>
        <xdr:cNvSpPr txBox="1">
          <a:spLocks noChangeArrowheads="1"/>
        </xdr:cNvSpPr>
      </xdr:nvSpPr>
      <xdr:spPr bwMode="auto">
        <a:xfrm>
          <a:off x="5954127" y="1121943"/>
          <a:ext cx="96252" cy="163429"/>
        </a:xfrm>
        <a:prstGeom prst="rect">
          <a:avLst/>
        </a:prstGeom>
        <a:noFill/>
        <a:ln w="9525">
          <a:noFill/>
          <a:miter lim="800000"/>
          <a:headEnd/>
          <a:tailEnd/>
        </a:ln>
      </xdr:spPr>
      <xdr:txBody>
        <a:bodyPr vertOverflow="clip" wrap="square" lIns="0" tIns="0" rIns="0" bIns="0" anchor="t" upright="1"/>
        <a:lstStyle/>
        <a:p>
          <a:pPr algn="l" rtl="0">
            <a:defRPr sz="1000"/>
          </a:pPr>
          <a:r>
            <a:rPr lang="es-MX" sz="500" b="0" i="0" u="none" strike="noStrike" baseline="0">
              <a:solidFill>
                <a:srgbClr val="000000"/>
              </a:solidFill>
              <a:latin typeface="Soberana Sans Light" pitchFamily="50" charset="0"/>
            </a:rPr>
            <a:t>7/</a:t>
          </a:r>
        </a:p>
      </xdr:txBody>
    </xdr:sp>
    <xdr:clientData/>
  </xdr:twoCellAnchor>
  <xdr:twoCellAnchor>
    <xdr:from>
      <xdr:col>8</xdr:col>
      <xdr:colOff>226596</xdr:colOff>
      <xdr:row>9</xdr:row>
      <xdr:rowOff>139866</xdr:rowOff>
    </xdr:from>
    <xdr:to>
      <xdr:col>8</xdr:col>
      <xdr:colOff>338891</xdr:colOff>
      <xdr:row>11</xdr:row>
      <xdr:rowOff>5513</xdr:rowOff>
    </xdr:to>
    <xdr:sp macro="" textlink="">
      <xdr:nvSpPr>
        <xdr:cNvPr id="10" name="Text Box 1205"/>
        <xdr:cNvSpPr txBox="1">
          <a:spLocks noChangeArrowheads="1"/>
        </xdr:cNvSpPr>
      </xdr:nvSpPr>
      <xdr:spPr bwMode="auto">
        <a:xfrm>
          <a:off x="3605464" y="946984"/>
          <a:ext cx="112295" cy="131345"/>
        </a:xfrm>
        <a:prstGeom prst="rect">
          <a:avLst/>
        </a:prstGeom>
        <a:noFill/>
        <a:ln w="9525">
          <a:noFill/>
          <a:miter lim="800000"/>
          <a:headEnd/>
          <a:tailEnd/>
        </a:ln>
      </xdr:spPr>
      <xdr:txBody>
        <a:bodyPr vertOverflow="clip" wrap="square" lIns="0" tIns="0" rIns="0" bIns="0" anchor="t" upright="1"/>
        <a:lstStyle/>
        <a:p>
          <a:pPr algn="l" rtl="0">
            <a:defRPr sz="1000"/>
          </a:pPr>
          <a:r>
            <a:rPr lang="es-MX" sz="500" b="0" i="0" u="none" strike="noStrike" baseline="0">
              <a:solidFill>
                <a:srgbClr val="000000"/>
              </a:solidFill>
              <a:latin typeface="Soberana Sans Light" pitchFamily="50" charset="0"/>
            </a:rPr>
            <a:t>5/</a:t>
          </a:r>
        </a:p>
      </xdr:txBody>
    </xdr:sp>
    <xdr:clientData/>
  </xdr:twoCellAnchor>
  <xdr:twoCellAnchor>
    <xdr:from>
      <xdr:col>20</xdr:col>
      <xdr:colOff>109349</xdr:colOff>
      <xdr:row>12</xdr:row>
      <xdr:rowOff>81845</xdr:rowOff>
    </xdr:from>
    <xdr:to>
      <xdr:col>20</xdr:col>
      <xdr:colOff>336420</xdr:colOff>
      <xdr:row>13</xdr:row>
      <xdr:rowOff>132512</xdr:rowOff>
    </xdr:to>
    <xdr:sp macro="" textlink="">
      <xdr:nvSpPr>
        <xdr:cNvPr id="11" name="Text Box 1204"/>
        <xdr:cNvSpPr txBox="1">
          <a:spLocks noChangeArrowheads="1"/>
        </xdr:cNvSpPr>
      </xdr:nvSpPr>
      <xdr:spPr bwMode="auto">
        <a:xfrm>
          <a:off x="7589275" y="1280874"/>
          <a:ext cx="227071" cy="162726"/>
        </a:xfrm>
        <a:prstGeom prst="rect">
          <a:avLst/>
        </a:prstGeom>
        <a:noFill/>
        <a:ln w="9525">
          <a:noFill/>
          <a:miter lim="800000"/>
          <a:headEnd/>
          <a:tailEnd/>
        </a:ln>
      </xdr:spPr>
      <xdr:txBody>
        <a:bodyPr vertOverflow="clip" wrap="square" lIns="0" tIns="0" rIns="0" bIns="0" anchor="t" upright="1"/>
        <a:lstStyle/>
        <a:p>
          <a:pPr algn="l" rtl="0">
            <a:defRPr sz="1000"/>
          </a:pPr>
          <a:r>
            <a:rPr lang="es-MX" sz="500" b="0" i="0" u="none" strike="noStrike" baseline="0">
              <a:solidFill>
                <a:srgbClr val="000000"/>
              </a:solidFill>
              <a:latin typeface="Soberana Sans Light" pitchFamily="50" charset="0"/>
            </a:rPr>
            <a:t>5/</a:t>
          </a:r>
          <a:r>
            <a:rPr lang="es-MX" sz="700" b="0" i="0" u="none" strike="noStrike" baseline="0">
              <a:solidFill>
                <a:srgbClr val="000000"/>
              </a:solidFill>
              <a:latin typeface="Presidencia Fina"/>
            </a:rPr>
            <a:t> </a:t>
          </a:r>
          <a:r>
            <a:rPr lang="es-MX" sz="500" b="0" i="0" u="none" strike="noStrike" baseline="0">
              <a:solidFill>
                <a:srgbClr val="000000"/>
              </a:solidFill>
              <a:latin typeface="Soberana Sans Light" pitchFamily="50" charset="0"/>
            </a:rPr>
            <a:t>8/</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1" transitionEvaluation="1" codeName="Hoja12"/>
  <dimension ref="A1:AP117"/>
  <sheetViews>
    <sheetView showGridLines="0" tabSelected="1" topLeftCell="B1" zoomScale="170" zoomScaleNormal="170" workbookViewId="0">
      <selection activeCell="B58" sqref="B58"/>
    </sheetView>
  </sheetViews>
  <sheetFormatPr baseColWidth="10" defaultColWidth="9.7109375" defaultRowHeight="12.75"/>
  <cols>
    <col min="1" max="1" width="11.7109375" style="1" customWidth="1"/>
    <col min="2" max="2" width="5.140625" style="1" customWidth="1"/>
    <col min="3" max="5" width="5.85546875" style="1" customWidth="1"/>
    <col min="6" max="6" width="6.42578125" style="1" customWidth="1"/>
    <col min="7" max="7" width="4" style="1" customWidth="1"/>
    <col min="8" max="8" width="5.7109375" style="1" customWidth="1"/>
    <col min="9" max="9" width="5.140625" style="1" customWidth="1"/>
    <col min="10" max="10" width="5.85546875" style="1" customWidth="1"/>
    <col min="11" max="11" width="5.42578125" style="1" customWidth="1"/>
    <col min="12" max="12" width="4.5703125" style="1" customWidth="1"/>
    <col min="13" max="13" width="5" style="1" customWidth="1"/>
    <col min="14" max="15" width="4.7109375" style="1" customWidth="1"/>
    <col min="16" max="16" width="4.42578125" style="1" customWidth="1"/>
    <col min="17" max="17" width="4.5703125" style="1" customWidth="1"/>
    <col min="18" max="18" width="6" style="1" customWidth="1"/>
    <col min="19" max="19" width="5.140625" style="1" customWidth="1"/>
    <col min="20" max="20" width="6" style="1" customWidth="1"/>
    <col min="21" max="21" width="5.85546875" style="1" customWidth="1"/>
    <col min="22" max="22" width="6" style="1" customWidth="1"/>
    <col min="23" max="23" width="8.28515625" style="1" customWidth="1"/>
    <col min="24" max="25" width="8.85546875" style="1" customWidth="1"/>
    <col min="26" max="27" width="5.5703125" style="1" customWidth="1"/>
    <col min="28" max="28" width="4.7109375" style="1" customWidth="1"/>
    <col min="29" max="29" width="2.7109375" style="1" customWidth="1"/>
    <col min="30" max="16384" width="9.7109375" style="1"/>
  </cols>
  <sheetData>
    <row r="1" spans="2:31" s="34" customFormat="1" ht="15.95" customHeight="1">
      <c r="B1" s="39" t="s">
        <v>11</v>
      </c>
      <c r="C1" s="32"/>
      <c r="D1" s="33"/>
      <c r="E1" s="33"/>
      <c r="F1" s="33"/>
      <c r="G1" s="32"/>
      <c r="H1" s="32"/>
      <c r="I1" s="32"/>
      <c r="J1" s="32"/>
      <c r="K1" s="32"/>
      <c r="L1" s="32"/>
      <c r="M1" s="32"/>
      <c r="N1" s="32"/>
      <c r="O1" s="32"/>
      <c r="P1" s="32"/>
      <c r="Q1" s="32"/>
      <c r="R1" s="32"/>
      <c r="S1" s="32"/>
      <c r="T1" s="32"/>
      <c r="U1" s="32"/>
      <c r="V1" s="32"/>
      <c r="W1" s="78"/>
      <c r="Z1" s="32"/>
      <c r="AA1" s="32"/>
      <c r="AE1" s="79"/>
    </row>
    <row r="2" spans="2:31" ht="11.25" customHeight="1">
      <c r="B2" s="40" t="s">
        <v>0</v>
      </c>
      <c r="C2" s="18"/>
      <c r="D2" s="19"/>
      <c r="E2" s="19"/>
      <c r="F2" s="19"/>
      <c r="G2" s="18"/>
      <c r="H2" s="20"/>
      <c r="I2" s="20"/>
      <c r="J2" s="18"/>
      <c r="K2" s="18"/>
      <c r="L2" s="18"/>
      <c r="M2" s="18"/>
      <c r="N2" s="18"/>
      <c r="O2" s="18"/>
      <c r="P2" s="18"/>
      <c r="Q2" s="18"/>
      <c r="R2" s="18"/>
      <c r="S2" s="18"/>
      <c r="T2" s="18"/>
      <c r="U2" s="18"/>
      <c r="V2" s="18"/>
      <c r="W2" s="79"/>
      <c r="Z2" s="2"/>
      <c r="AA2" s="2"/>
      <c r="AE2" s="79"/>
    </row>
    <row r="3" spans="2:31" ht="2.1" customHeight="1">
      <c r="B3" s="17"/>
      <c r="C3" s="18"/>
      <c r="D3" s="18"/>
      <c r="E3" s="18"/>
      <c r="F3" s="18"/>
      <c r="G3" s="18"/>
      <c r="H3" s="20"/>
      <c r="I3" s="20"/>
      <c r="J3" s="18"/>
      <c r="K3" s="18"/>
      <c r="L3" s="18"/>
      <c r="M3" s="18"/>
      <c r="N3" s="18"/>
      <c r="O3" s="18"/>
      <c r="P3" s="18"/>
      <c r="Q3" s="18"/>
      <c r="R3" s="18"/>
      <c r="S3" s="18"/>
      <c r="T3" s="18"/>
      <c r="U3" s="18"/>
      <c r="V3" s="18"/>
      <c r="W3" s="79"/>
      <c r="Z3" s="2"/>
      <c r="AA3" s="2"/>
      <c r="AE3" s="79"/>
    </row>
    <row r="4" spans="2:31" ht="2.25" customHeight="1">
      <c r="B4" s="21"/>
      <c r="C4" s="22"/>
      <c r="D4" s="22"/>
      <c r="E4" s="22"/>
      <c r="F4" s="22"/>
      <c r="G4" s="22"/>
      <c r="H4" s="22"/>
      <c r="I4" s="23"/>
      <c r="J4" s="22"/>
      <c r="K4" s="22"/>
      <c r="L4" s="22"/>
      <c r="M4" s="22"/>
      <c r="N4" s="22"/>
      <c r="O4" s="22"/>
      <c r="P4" s="22"/>
      <c r="Q4" s="22"/>
      <c r="R4" s="22"/>
      <c r="S4" s="22"/>
      <c r="T4" s="22"/>
      <c r="U4" s="22"/>
      <c r="V4" s="22"/>
      <c r="W4" s="79"/>
      <c r="Z4" s="3"/>
      <c r="AA4" s="3"/>
      <c r="AE4" s="79"/>
    </row>
    <row r="5" spans="2:31" ht="6" customHeight="1">
      <c r="B5" s="87" t="s">
        <v>1</v>
      </c>
      <c r="C5" s="88" t="s">
        <v>2</v>
      </c>
      <c r="D5" s="87" t="s">
        <v>26</v>
      </c>
      <c r="E5" s="87"/>
      <c r="F5" s="87"/>
      <c r="G5" s="87"/>
      <c r="H5" s="87"/>
      <c r="I5" s="87"/>
      <c r="J5" s="87"/>
      <c r="K5" s="87"/>
      <c r="L5" s="87"/>
      <c r="M5" s="87"/>
      <c r="N5" s="87"/>
      <c r="O5" s="87"/>
      <c r="P5" s="87"/>
      <c r="Q5" s="87"/>
      <c r="R5" s="87"/>
      <c r="S5" s="87"/>
      <c r="T5" s="87"/>
      <c r="U5" s="87"/>
      <c r="V5" s="87"/>
      <c r="W5" s="79"/>
      <c r="Z5" s="4"/>
      <c r="AA5" s="4"/>
      <c r="AE5" s="79"/>
    </row>
    <row r="6" spans="2:31" ht="6" customHeight="1">
      <c r="B6" s="76"/>
      <c r="C6" s="89"/>
      <c r="D6" s="77"/>
      <c r="E6" s="77"/>
      <c r="F6" s="77"/>
      <c r="G6" s="77"/>
      <c r="H6" s="77"/>
      <c r="I6" s="77"/>
      <c r="J6" s="77"/>
      <c r="K6" s="77"/>
      <c r="L6" s="77"/>
      <c r="M6" s="77"/>
      <c r="N6" s="77"/>
      <c r="O6" s="77"/>
      <c r="P6" s="77"/>
      <c r="Q6" s="77"/>
      <c r="R6" s="77"/>
      <c r="S6" s="77"/>
      <c r="T6" s="77"/>
      <c r="U6" s="77"/>
      <c r="V6" s="77"/>
      <c r="W6" s="79"/>
      <c r="Z6" s="4"/>
      <c r="AA6" s="4"/>
      <c r="AE6" s="79"/>
    </row>
    <row r="7" spans="2:31" ht="5.0999999999999996" customHeight="1">
      <c r="B7" s="76"/>
      <c r="C7" s="89"/>
      <c r="D7" s="80" t="s">
        <v>3</v>
      </c>
      <c r="E7" s="81"/>
      <c r="F7" s="81"/>
      <c r="G7" s="81"/>
      <c r="H7" s="81"/>
      <c r="I7" s="81"/>
      <c r="J7" s="82"/>
      <c r="K7" s="87" t="s">
        <v>12</v>
      </c>
      <c r="L7" s="87"/>
      <c r="M7" s="87"/>
      <c r="N7" s="87"/>
      <c r="O7" s="87"/>
      <c r="P7" s="87"/>
      <c r="Q7" s="87"/>
      <c r="R7" s="87"/>
      <c r="S7" s="87"/>
      <c r="T7" s="87"/>
      <c r="U7" s="87"/>
      <c r="V7" s="93"/>
      <c r="W7" s="79"/>
      <c r="Z7" s="4"/>
      <c r="AA7" s="4"/>
      <c r="AE7" s="79"/>
    </row>
    <row r="8" spans="2:31" ht="5.0999999999999996" customHeight="1">
      <c r="B8" s="76"/>
      <c r="C8" s="89"/>
      <c r="D8" s="83"/>
      <c r="E8" s="84"/>
      <c r="F8" s="84"/>
      <c r="G8" s="84"/>
      <c r="H8" s="84"/>
      <c r="I8" s="84"/>
      <c r="J8" s="85"/>
      <c r="K8" s="77"/>
      <c r="L8" s="77"/>
      <c r="M8" s="77"/>
      <c r="N8" s="77"/>
      <c r="O8" s="77"/>
      <c r="P8" s="77"/>
      <c r="Q8" s="77"/>
      <c r="R8" s="77"/>
      <c r="S8" s="77"/>
      <c r="T8" s="77"/>
      <c r="U8" s="77"/>
      <c r="V8" s="94"/>
      <c r="W8" s="79"/>
      <c r="Z8" s="4"/>
      <c r="AA8" s="4"/>
      <c r="AE8" s="79"/>
    </row>
    <row r="9" spans="2:31" ht="12" customHeight="1">
      <c r="B9" s="76"/>
      <c r="C9" s="89"/>
      <c r="D9" s="91" t="s">
        <v>22</v>
      </c>
      <c r="E9" s="91"/>
      <c r="F9" s="91"/>
      <c r="G9" s="91"/>
      <c r="H9" s="91"/>
      <c r="I9" s="95" t="s">
        <v>4</v>
      </c>
      <c r="J9" s="70"/>
      <c r="K9" s="91" t="s">
        <v>5</v>
      </c>
      <c r="L9" s="91"/>
      <c r="M9" s="92"/>
      <c r="N9" s="92"/>
      <c r="O9" s="92"/>
      <c r="P9" s="92"/>
      <c r="Q9" s="92"/>
      <c r="R9" s="92"/>
      <c r="S9" s="92"/>
      <c r="T9" s="92"/>
      <c r="U9" s="86" t="s">
        <v>23</v>
      </c>
      <c r="V9" s="70"/>
      <c r="W9" s="79"/>
      <c r="Z9" s="4"/>
      <c r="AA9" s="4"/>
      <c r="AE9" s="79"/>
    </row>
    <row r="10" spans="2:31" ht="12" customHeight="1">
      <c r="B10" s="76"/>
      <c r="C10" s="89"/>
      <c r="D10" s="74" t="s">
        <v>14</v>
      </c>
      <c r="E10" s="74" t="s">
        <v>27</v>
      </c>
      <c r="F10" s="86" t="s">
        <v>36</v>
      </c>
      <c r="G10" s="100" t="s">
        <v>9</v>
      </c>
      <c r="H10" s="89" t="s">
        <v>2</v>
      </c>
      <c r="I10" s="96"/>
      <c r="J10" s="70"/>
      <c r="K10" s="91" t="s">
        <v>10</v>
      </c>
      <c r="L10" s="91"/>
      <c r="M10" s="91"/>
      <c r="N10" s="91"/>
      <c r="O10" s="91"/>
      <c r="P10" s="91"/>
      <c r="Q10" s="91"/>
      <c r="R10" s="91"/>
      <c r="S10" s="74" t="s">
        <v>28</v>
      </c>
      <c r="T10" s="70"/>
      <c r="U10" s="98"/>
      <c r="V10" s="70"/>
      <c r="W10" s="79"/>
      <c r="Z10" s="4"/>
      <c r="AA10" s="4"/>
      <c r="AE10" s="79"/>
    </row>
    <row r="11" spans="2:31" ht="9" customHeight="1">
      <c r="B11" s="76"/>
      <c r="C11" s="89"/>
      <c r="D11" s="74"/>
      <c r="E11" s="74"/>
      <c r="F11" s="74"/>
      <c r="G11" s="101"/>
      <c r="H11" s="89"/>
      <c r="I11" s="96"/>
      <c r="J11" s="70"/>
      <c r="K11" s="76" t="s">
        <v>6</v>
      </c>
      <c r="L11" s="87" t="s">
        <v>16</v>
      </c>
      <c r="M11" s="76" t="s">
        <v>7</v>
      </c>
      <c r="N11" s="76" t="s">
        <v>8</v>
      </c>
      <c r="O11" s="74" t="s">
        <v>29</v>
      </c>
      <c r="P11" s="76" t="s">
        <v>17</v>
      </c>
      <c r="Q11" s="76" t="s">
        <v>9</v>
      </c>
      <c r="R11" s="76" t="s">
        <v>2</v>
      </c>
      <c r="S11" s="74"/>
      <c r="T11" s="70"/>
      <c r="U11" s="98"/>
      <c r="V11" s="72" t="s">
        <v>2</v>
      </c>
      <c r="W11" s="79"/>
      <c r="Z11" s="4"/>
      <c r="AA11" s="4"/>
      <c r="AE11" s="79"/>
    </row>
    <row r="12" spans="2:31" ht="9.75" customHeight="1">
      <c r="B12" s="76"/>
      <c r="C12" s="89"/>
      <c r="D12" s="74"/>
      <c r="E12" s="74"/>
      <c r="F12" s="74"/>
      <c r="G12" s="101"/>
      <c r="H12" s="89"/>
      <c r="I12" s="96"/>
      <c r="J12" s="69" t="s">
        <v>2</v>
      </c>
      <c r="K12" s="76"/>
      <c r="L12" s="103"/>
      <c r="M12" s="76"/>
      <c r="N12" s="76"/>
      <c r="O12" s="74"/>
      <c r="P12" s="76"/>
      <c r="Q12" s="76"/>
      <c r="R12" s="76"/>
      <c r="S12" s="74"/>
      <c r="T12" s="69" t="s">
        <v>2</v>
      </c>
      <c r="U12" s="98"/>
      <c r="V12" s="70"/>
      <c r="W12" s="79"/>
      <c r="Z12" s="4"/>
      <c r="AA12" s="4"/>
      <c r="AE12" s="79"/>
    </row>
    <row r="13" spans="2:31" ht="9" customHeight="1">
      <c r="B13" s="76"/>
      <c r="C13" s="89"/>
      <c r="D13" s="74"/>
      <c r="E13" s="74"/>
      <c r="F13" s="74"/>
      <c r="G13" s="101"/>
      <c r="H13" s="89"/>
      <c r="I13" s="96"/>
      <c r="J13" s="70"/>
      <c r="K13" s="76"/>
      <c r="L13" s="103"/>
      <c r="M13" s="76"/>
      <c r="N13" s="76"/>
      <c r="O13" s="74"/>
      <c r="P13" s="76"/>
      <c r="Q13" s="76"/>
      <c r="R13" s="76"/>
      <c r="S13" s="74"/>
      <c r="T13" s="70"/>
      <c r="U13" s="98"/>
      <c r="V13" s="70"/>
      <c r="W13" s="79"/>
      <c r="Z13" s="4"/>
      <c r="AA13" s="4"/>
      <c r="AE13" s="79"/>
    </row>
    <row r="14" spans="2:31" ht="17.25" customHeight="1">
      <c r="B14" s="77"/>
      <c r="C14" s="90"/>
      <c r="D14" s="75"/>
      <c r="E14" s="75"/>
      <c r="F14" s="75"/>
      <c r="G14" s="102"/>
      <c r="H14" s="90"/>
      <c r="I14" s="97"/>
      <c r="J14" s="71"/>
      <c r="K14" s="77"/>
      <c r="L14" s="94"/>
      <c r="M14" s="77"/>
      <c r="N14" s="77"/>
      <c r="O14" s="75"/>
      <c r="P14" s="77"/>
      <c r="Q14" s="77"/>
      <c r="R14" s="77"/>
      <c r="S14" s="75"/>
      <c r="T14" s="71"/>
      <c r="U14" s="99"/>
      <c r="V14" s="71"/>
      <c r="W14" s="79"/>
      <c r="Z14" s="4"/>
      <c r="AA14" s="4"/>
      <c r="AE14" s="79"/>
    </row>
    <row r="15" spans="2:31" ht="1.5" customHeight="1">
      <c r="B15" s="53"/>
      <c r="C15" s="41"/>
      <c r="D15" s="42"/>
      <c r="E15" s="42"/>
      <c r="F15" s="42"/>
      <c r="G15" s="42"/>
      <c r="H15" s="43"/>
      <c r="I15" s="42"/>
      <c r="J15" s="42"/>
      <c r="K15" s="43"/>
      <c r="L15" s="43"/>
      <c r="M15" s="42"/>
      <c r="N15" s="42"/>
      <c r="O15" s="42"/>
      <c r="P15" s="42"/>
      <c r="Q15" s="42"/>
      <c r="R15" s="44"/>
      <c r="S15" s="42"/>
      <c r="T15" s="42"/>
      <c r="U15" s="42"/>
      <c r="V15" s="42"/>
      <c r="W15" s="79"/>
      <c r="Z15" s="4"/>
      <c r="AA15" s="4"/>
      <c r="AE15" s="79"/>
    </row>
    <row r="16" spans="2:31" ht="2.1" customHeight="1">
      <c r="B16" s="54"/>
      <c r="C16" s="45"/>
      <c r="D16" s="46"/>
      <c r="E16" s="46"/>
      <c r="F16" s="46"/>
      <c r="G16" s="46"/>
      <c r="H16" s="47"/>
      <c r="I16" s="46"/>
      <c r="J16" s="46"/>
      <c r="K16" s="47"/>
      <c r="L16" s="47"/>
      <c r="M16" s="46"/>
      <c r="N16" s="46"/>
      <c r="O16" s="46"/>
      <c r="P16" s="46"/>
      <c r="Q16" s="46"/>
      <c r="R16" s="48"/>
      <c r="S16" s="46"/>
      <c r="T16" s="46"/>
      <c r="U16" s="46"/>
      <c r="V16" s="46"/>
      <c r="W16" s="79"/>
      <c r="Z16" s="4"/>
      <c r="AA16" s="4"/>
      <c r="AE16" s="79"/>
    </row>
    <row r="17" spans="1:42" ht="9.9499999999999993" customHeight="1">
      <c r="B17" s="55">
        <v>1994</v>
      </c>
      <c r="C17" s="60">
        <f t="shared" ref="C17:C23" si="0">J17+V17</f>
        <v>328518.09999999998</v>
      </c>
      <c r="D17" s="61">
        <v>21776.9</v>
      </c>
      <c r="E17" s="61">
        <v>30879.5</v>
      </c>
      <c r="F17" s="61">
        <v>151.30000000000001</v>
      </c>
      <c r="G17" s="61">
        <v>3.2</v>
      </c>
      <c r="H17" s="62">
        <f>SUM(D17:G17)</f>
        <v>52810.9</v>
      </c>
      <c r="I17" s="61">
        <v>32409.4</v>
      </c>
      <c r="J17" s="61">
        <f t="shared" ref="J17:J23" si="1">I17+H17</f>
        <v>85220.3</v>
      </c>
      <c r="K17" s="61">
        <v>72900.399999999994</v>
      </c>
      <c r="L17" s="61"/>
      <c r="M17" s="61">
        <v>38536.9</v>
      </c>
      <c r="N17" s="61">
        <v>6168.2</v>
      </c>
      <c r="O17" s="61">
        <v>12708.1</v>
      </c>
      <c r="P17" s="61"/>
      <c r="Q17" s="61">
        <v>8223.7000000000007</v>
      </c>
      <c r="R17" s="62">
        <f t="shared" ref="R17:R23" si="2">K17+M17+N17+O17+Q17</f>
        <v>138537.29999999999</v>
      </c>
      <c r="S17" s="61">
        <v>28754.1</v>
      </c>
      <c r="T17" s="61">
        <f t="shared" ref="T17:T23" si="3">R17+S17</f>
        <v>167291.4</v>
      </c>
      <c r="U17" s="61">
        <v>76006.399999999994</v>
      </c>
      <c r="V17" s="62">
        <f t="shared" ref="V17:V23" si="4">T17+U17</f>
        <v>243297.8</v>
      </c>
      <c r="W17" s="36"/>
      <c r="X17" s="35"/>
      <c r="Y17" s="35"/>
      <c r="Z17" s="4"/>
      <c r="AA17" s="4"/>
      <c r="AE17" s="36"/>
    </row>
    <row r="18" spans="1:42" ht="3" customHeight="1">
      <c r="B18" s="55"/>
      <c r="C18" s="60"/>
      <c r="D18" s="63"/>
      <c r="E18" s="63"/>
      <c r="F18" s="63"/>
      <c r="G18" s="63"/>
      <c r="H18" s="62"/>
      <c r="I18" s="63"/>
      <c r="J18" s="61"/>
      <c r="K18" s="64"/>
      <c r="L18" s="64"/>
      <c r="M18" s="63"/>
      <c r="N18" s="63"/>
      <c r="O18" s="63">
        <v>0</v>
      </c>
      <c r="P18" s="63"/>
      <c r="Q18" s="63"/>
      <c r="R18" s="62"/>
      <c r="S18" s="63"/>
      <c r="T18" s="61"/>
      <c r="U18" s="63"/>
      <c r="V18" s="62"/>
      <c r="W18" s="36"/>
      <c r="X18" s="35"/>
      <c r="Y18" s="35"/>
      <c r="Z18" s="4"/>
      <c r="AA18" s="4"/>
      <c r="AE18" s="36"/>
    </row>
    <row r="19" spans="1:42" ht="9.9499999999999993" customHeight="1">
      <c r="B19" s="55">
        <v>1995</v>
      </c>
      <c r="C19" s="60">
        <f t="shared" si="0"/>
        <v>418882.6</v>
      </c>
      <c r="D19" s="61">
        <v>17329.2</v>
      </c>
      <c r="E19" s="61">
        <v>64474.5</v>
      </c>
      <c r="F19" s="61">
        <v>7894.8</v>
      </c>
      <c r="G19" s="61"/>
      <c r="H19" s="62">
        <f>SUM(D19:G19)</f>
        <v>89698.5</v>
      </c>
      <c r="I19" s="61">
        <v>49298.6</v>
      </c>
      <c r="J19" s="61">
        <f t="shared" si="1"/>
        <v>138997.1</v>
      </c>
      <c r="K19" s="61">
        <v>73705.399999999994</v>
      </c>
      <c r="L19" s="61"/>
      <c r="M19" s="61">
        <v>51785.1</v>
      </c>
      <c r="N19" s="61">
        <v>7380.8</v>
      </c>
      <c r="O19" s="61">
        <v>11144.800000000001</v>
      </c>
      <c r="P19" s="61"/>
      <c r="Q19" s="61">
        <v>8960.4</v>
      </c>
      <c r="R19" s="62">
        <f t="shared" si="2"/>
        <v>152976.49999999997</v>
      </c>
      <c r="S19" s="61">
        <v>37469.4</v>
      </c>
      <c r="T19" s="61">
        <f t="shared" si="3"/>
        <v>190445.89999999997</v>
      </c>
      <c r="U19" s="61">
        <v>89439.6</v>
      </c>
      <c r="V19" s="62">
        <f t="shared" si="4"/>
        <v>279885.5</v>
      </c>
      <c r="W19" s="36"/>
      <c r="X19" s="35"/>
      <c r="Y19" s="35"/>
      <c r="Z19" s="4"/>
      <c r="AA19" s="4"/>
      <c r="AE19" s="36"/>
    </row>
    <row r="20" spans="1:42" ht="9.9499999999999993" customHeight="1">
      <c r="B20" s="55">
        <v>1996</v>
      </c>
      <c r="C20" s="60">
        <f t="shared" si="0"/>
        <v>580722</v>
      </c>
      <c r="D20" s="61">
        <v>20412.400000000001</v>
      </c>
      <c r="E20" s="61">
        <v>106104.4</v>
      </c>
      <c r="F20" s="61">
        <v>6730</v>
      </c>
      <c r="G20" s="61"/>
      <c r="H20" s="62">
        <f>SUM(D20:G20)</f>
        <v>133246.79999999999</v>
      </c>
      <c r="I20" s="61">
        <v>73353.2</v>
      </c>
      <c r="J20" s="61">
        <f t="shared" si="1"/>
        <v>206600</v>
      </c>
      <c r="K20" s="61">
        <v>97162</v>
      </c>
      <c r="L20" s="61"/>
      <c r="M20" s="61">
        <v>72109.600000000006</v>
      </c>
      <c r="N20" s="61">
        <v>9282.7999999999993</v>
      </c>
      <c r="O20" s="61">
        <v>14854.7</v>
      </c>
      <c r="P20" s="61"/>
      <c r="Q20" s="61">
        <v>12184.7</v>
      </c>
      <c r="R20" s="62">
        <f t="shared" si="2"/>
        <v>205593.80000000002</v>
      </c>
      <c r="S20" s="61">
        <v>53725.4</v>
      </c>
      <c r="T20" s="61">
        <f t="shared" si="3"/>
        <v>259319.2</v>
      </c>
      <c r="U20" s="61">
        <v>114802.8</v>
      </c>
      <c r="V20" s="62">
        <f t="shared" si="4"/>
        <v>374122</v>
      </c>
      <c r="W20" s="36"/>
      <c r="X20" s="35"/>
      <c r="Y20" s="35"/>
      <c r="Z20" s="4"/>
      <c r="AA20" s="4"/>
      <c r="AE20" s="36"/>
    </row>
    <row r="21" spans="1:42" ht="9.9499999999999993" customHeight="1">
      <c r="B21" s="55">
        <v>1997</v>
      </c>
      <c r="C21" s="60">
        <f t="shared" si="0"/>
        <v>737180.89999999991</v>
      </c>
      <c r="D21" s="61">
        <v>34383.699999999997</v>
      </c>
      <c r="E21" s="61">
        <v>122237.5</v>
      </c>
      <c r="F21" s="61">
        <v>6818.3</v>
      </c>
      <c r="G21" s="61">
        <v>501.8</v>
      </c>
      <c r="H21" s="62">
        <f>SUM(D21:G21)</f>
        <v>163941.29999999999</v>
      </c>
      <c r="I21" s="61">
        <v>85040.3</v>
      </c>
      <c r="J21" s="61">
        <f t="shared" si="1"/>
        <v>248981.59999999998</v>
      </c>
      <c r="K21" s="61">
        <v>135100.70000000001</v>
      </c>
      <c r="L21" s="61"/>
      <c r="M21" s="61">
        <v>97741.6</v>
      </c>
      <c r="N21" s="61">
        <v>10967.4</v>
      </c>
      <c r="O21" s="61">
        <v>18102.600000000002</v>
      </c>
      <c r="P21" s="61"/>
      <c r="Q21" s="61">
        <v>15819.3</v>
      </c>
      <c r="R21" s="62">
        <f t="shared" si="2"/>
        <v>277731.60000000003</v>
      </c>
      <c r="S21" s="61">
        <v>67070.899999999994</v>
      </c>
      <c r="T21" s="61">
        <f t="shared" si="3"/>
        <v>344802.5</v>
      </c>
      <c r="U21" s="61">
        <v>143396.79999999999</v>
      </c>
      <c r="V21" s="62">
        <f t="shared" si="4"/>
        <v>488199.3</v>
      </c>
      <c r="W21" s="36"/>
      <c r="X21" s="35"/>
      <c r="Y21" s="35"/>
      <c r="Z21" s="4"/>
      <c r="AA21" s="4"/>
      <c r="AE21" s="36"/>
    </row>
    <row r="22" spans="1:42" ht="9.9499999999999993" customHeight="1">
      <c r="B22" s="55">
        <v>1998</v>
      </c>
      <c r="C22" s="60">
        <f t="shared" si="0"/>
        <v>783045.89999999991</v>
      </c>
      <c r="D22" s="61">
        <v>61620.9</v>
      </c>
      <c r="E22" s="61">
        <v>88778</v>
      </c>
      <c r="F22" s="61">
        <v>598</v>
      </c>
      <c r="G22" s="61"/>
      <c r="H22" s="62">
        <f>SUM(D22:G22)</f>
        <v>150996.9</v>
      </c>
      <c r="I22" s="61">
        <v>82066.399999999994</v>
      </c>
      <c r="J22" s="61">
        <f t="shared" si="1"/>
        <v>233063.3</v>
      </c>
      <c r="K22" s="61">
        <v>169476.4</v>
      </c>
      <c r="L22" s="61"/>
      <c r="M22" s="61">
        <v>119871.29999999999</v>
      </c>
      <c r="N22" s="61">
        <v>14977.4</v>
      </c>
      <c r="O22" s="61">
        <v>21488.400000000001</v>
      </c>
      <c r="P22" s="61"/>
      <c r="Q22" s="61">
        <v>16790.8</v>
      </c>
      <c r="R22" s="62">
        <f t="shared" si="2"/>
        <v>342604.3</v>
      </c>
      <c r="S22" s="61">
        <v>51574.5</v>
      </c>
      <c r="T22" s="61">
        <f t="shared" si="3"/>
        <v>394178.8</v>
      </c>
      <c r="U22" s="61">
        <v>155803.79999999999</v>
      </c>
      <c r="V22" s="62">
        <f t="shared" si="4"/>
        <v>549982.6</v>
      </c>
      <c r="W22" s="36"/>
      <c r="X22" s="35"/>
      <c r="Y22" s="35"/>
      <c r="Z22" s="4"/>
      <c r="AA22" s="4"/>
      <c r="AE22" s="36"/>
    </row>
    <row r="23" spans="1:42" ht="9.9499999999999993" customHeight="1">
      <c r="B23" s="55">
        <v>1999</v>
      </c>
      <c r="C23" s="60">
        <f t="shared" si="0"/>
        <v>956683.10000000009</v>
      </c>
      <c r="D23" s="61">
        <v>87461.1</v>
      </c>
      <c r="E23" s="61">
        <v>90465</v>
      </c>
      <c r="F23" s="61">
        <v>7123.4</v>
      </c>
      <c r="G23" s="65"/>
      <c r="H23" s="62">
        <f>SUM(D23:G23)</f>
        <v>185049.5</v>
      </c>
      <c r="I23" s="61">
        <v>101165.8</v>
      </c>
      <c r="J23" s="61">
        <f t="shared" si="1"/>
        <v>286215.3</v>
      </c>
      <c r="K23" s="61">
        <v>216123.4</v>
      </c>
      <c r="L23" s="61"/>
      <c r="M23" s="61">
        <v>151183.5</v>
      </c>
      <c r="N23" s="61">
        <v>19242.599999999999</v>
      </c>
      <c r="O23" s="61">
        <v>27302.800000000003</v>
      </c>
      <c r="P23" s="61"/>
      <c r="Q23" s="61">
        <v>20369</v>
      </c>
      <c r="R23" s="62">
        <f t="shared" si="2"/>
        <v>434221.3</v>
      </c>
      <c r="S23" s="61">
        <v>55077.3</v>
      </c>
      <c r="T23" s="61">
        <f t="shared" si="3"/>
        <v>489298.6</v>
      </c>
      <c r="U23" s="61">
        <v>181169.2</v>
      </c>
      <c r="V23" s="62">
        <f t="shared" si="4"/>
        <v>670467.80000000005</v>
      </c>
      <c r="W23" s="36"/>
      <c r="X23" s="35"/>
      <c r="Y23" s="35"/>
      <c r="Z23" s="4"/>
      <c r="AA23" s="4"/>
      <c r="AE23" s="36"/>
    </row>
    <row r="24" spans="1:42" ht="3" customHeight="1">
      <c r="B24" s="56"/>
      <c r="C24" s="64"/>
      <c r="D24" s="63"/>
      <c r="E24" s="63"/>
      <c r="F24" s="63"/>
      <c r="G24" s="63"/>
      <c r="H24" s="64"/>
      <c r="I24" s="63"/>
      <c r="J24" s="63"/>
      <c r="K24" s="64"/>
      <c r="L24" s="64"/>
      <c r="M24" s="63"/>
      <c r="N24" s="63"/>
      <c r="O24" s="63">
        <v>0</v>
      </c>
      <c r="P24" s="63"/>
      <c r="Q24" s="63"/>
      <c r="R24" s="64"/>
      <c r="S24" s="63"/>
      <c r="T24" s="63"/>
      <c r="U24" s="63"/>
      <c r="V24" s="64"/>
      <c r="W24" s="36"/>
      <c r="X24" s="35"/>
      <c r="Y24" s="35"/>
      <c r="Z24" s="4"/>
      <c r="AA24" s="4"/>
      <c r="AE24" s="36"/>
    </row>
    <row r="25" spans="1:42" s="10" customFormat="1" ht="9.9499999999999993" customHeight="1">
      <c r="A25" s="5"/>
      <c r="B25" s="55">
        <v>2000</v>
      </c>
      <c r="C25" s="60">
        <f t="shared" ref="C25:C27" si="5">J25+V25</f>
        <v>1179918.8999999999</v>
      </c>
      <c r="D25" s="61">
        <v>66210.899999999994</v>
      </c>
      <c r="E25" s="61">
        <v>196143.2</v>
      </c>
      <c r="F25" s="61">
        <v>22201</v>
      </c>
      <c r="G25" s="61"/>
      <c r="H25" s="62">
        <f>SUM(D25:G25)</f>
        <v>284555.09999999998</v>
      </c>
      <c r="I25" s="61">
        <v>100591.5</v>
      </c>
      <c r="J25" s="61">
        <f>I25+H25</f>
        <v>385146.6</v>
      </c>
      <c r="K25" s="61">
        <v>258754.2</v>
      </c>
      <c r="L25" s="61"/>
      <c r="M25" s="61">
        <v>189605.90000000002</v>
      </c>
      <c r="N25" s="61">
        <v>15333.2</v>
      </c>
      <c r="O25" s="61">
        <v>32861.4</v>
      </c>
      <c r="P25" s="61"/>
      <c r="Q25" s="61">
        <v>18937.7</v>
      </c>
      <c r="R25" s="62">
        <f t="shared" ref="R25:R27" si="6">K25+M25+N25+O25+Q25</f>
        <v>515492.40000000008</v>
      </c>
      <c r="S25" s="61">
        <v>68220.100000000006</v>
      </c>
      <c r="T25" s="61">
        <f t="shared" ref="T25:T27" si="7">R25+S25</f>
        <v>583712.50000000012</v>
      </c>
      <c r="U25" s="61">
        <v>211059.8</v>
      </c>
      <c r="V25" s="62">
        <f t="shared" ref="V25:V27" si="8">T25+U25</f>
        <v>794772.3</v>
      </c>
      <c r="W25" s="13"/>
      <c r="X25" s="35"/>
      <c r="Y25" s="35"/>
      <c r="Z25" s="9"/>
      <c r="AA25" s="9"/>
      <c r="AC25" s="11"/>
      <c r="AD25" s="12"/>
      <c r="AE25" s="12"/>
      <c r="AF25" s="12"/>
      <c r="AG25" s="11"/>
      <c r="AH25" s="14"/>
      <c r="AJ25" s="11"/>
      <c r="AK25" s="11"/>
      <c r="AL25" s="12"/>
      <c r="AM25" s="12"/>
      <c r="AN25" s="12"/>
      <c r="AO25" s="12"/>
      <c r="AP25" s="12"/>
    </row>
    <row r="26" spans="1:42" s="10" customFormat="1" ht="9.9499999999999993" customHeight="1">
      <c r="A26" s="5"/>
      <c r="B26" s="55">
        <v>2001</v>
      </c>
      <c r="C26" s="60">
        <f t="shared" si="5"/>
        <v>1271646.2999999998</v>
      </c>
      <c r="D26" s="61">
        <v>87188.5</v>
      </c>
      <c r="E26" s="61">
        <v>187606.7</v>
      </c>
      <c r="F26" s="61">
        <v>8260</v>
      </c>
      <c r="G26" s="61"/>
      <c r="H26" s="62">
        <f>SUM(D26:G26)</f>
        <v>283055.2</v>
      </c>
      <c r="I26" s="61">
        <v>103523.9</v>
      </c>
      <c r="J26" s="61">
        <f>I26+H26</f>
        <v>386579.1</v>
      </c>
      <c r="K26" s="61">
        <v>285523.09999999998</v>
      </c>
      <c r="L26" s="61"/>
      <c r="M26" s="61">
        <v>208408.09999999998</v>
      </c>
      <c r="N26" s="61">
        <v>23500.3</v>
      </c>
      <c r="O26" s="61">
        <v>28902</v>
      </c>
      <c r="P26" s="61"/>
      <c r="Q26" s="61">
        <v>21348.2</v>
      </c>
      <c r="R26" s="62">
        <f t="shared" si="6"/>
        <v>567681.69999999995</v>
      </c>
      <c r="S26" s="61">
        <v>88377.600000000006</v>
      </c>
      <c r="T26" s="61">
        <f t="shared" si="7"/>
        <v>656059.29999999993</v>
      </c>
      <c r="U26" s="61">
        <v>229007.9</v>
      </c>
      <c r="V26" s="62">
        <f t="shared" si="8"/>
        <v>885067.2</v>
      </c>
      <c r="W26" s="13"/>
      <c r="X26" s="35"/>
      <c r="Y26" s="35"/>
      <c r="Z26" s="9"/>
      <c r="AA26" s="9"/>
      <c r="AC26" s="11"/>
      <c r="AD26" s="12"/>
      <c r="AE26" s="12"/>
      <c r="AF26" s="12"/>
      <c r="AG26" s="11"/>
      <c r="AH26" s="14"/>
      <c r="AJ26" s="11"/>
      <c r="AK26" s="11"/>
      <c r="AL26" s="12"/>
      <c r="AM26" s="12"/>
      <c r="AN26" s="12"/>
      <c r="AO26" s="12"/>
      <c r="AP26" s="12"/>
    </row>
    <row r="27" spans="1:42" s="10" customFormat="1" ht="9.9499999999999993" customHeight="1">
      <c r="A27" s="5"/>
      <c r="B27" s="55">
        <v>2002</v>
      </c>
      <c r="C27" s="60">
        <f t="shared" si="5"/>
        <v>1387500.4000000001</v>
      </c>
      <c r="D27" s="61">
        <v>112221.4</v>
      </c>
      <c r="E27" s="61">
        <v>140495.70000000001</v>
      </c>
      <c r="F27" s="61">
        <v>7289</v>
      </c>
      <c r="G27" s="61"/>
      <c r="H27" s="62">
        <f>SUM(D27:G27)</f>
        <v>260006.1</v>
      </c>
      <c r="I27" s="61">
        <v>150031.6</v>
      </c>
      <c r="J27" s="61">
        <f>I27+H27</f>
        <v>410037.7</v>
      </c>
      <c r="K27" s="61">
        <v>318380.3</v>
      </c>
      <c r="L27" s="61"/>
      <c r="M27" s="61">
        <v>218441.7</v>
      </c>
      <c r="N27" s="61">
        <v>24035.8</v>
      </c>
      <c r="O27" s="61">
        <v>27233</v>
      </c>
      <c r="P27" s="61"/>
      <c r="Q27" s="61">
        <v>27971.5</v>
      </c>
      <c r="R27" s="62">
        <f t="shared" si="6"/>
        <v>616062.30000000005</v>
      </c>
      <c r="S27" s="61">
        <v>113285</v>
      </c>
      <c r="T27" s="61">
        <f t="shared" si="7"/>
        <v>729347.3</v>
      </c>
      <c r="U27" s="61">
        <v>248115.4</v>
      </c>
      <c r="V27" s="62">
        <f t="shared" si="8"/>
        <v>977462.70000000007</v>
      </c>
      <c r="W27" s="13"/>
      <c r="X27" s="35"/>
      <c r="Y27" s="35"/>
      <c r="Z27" s="9"/>
      <c r="AA27" s="9"/>
      <c r="AC27" s="11"/>
      <c r="AD27" s="12"/>
      <c r="AE27" s="12"/>
      <c r="AF27" s="12"/>
      <c r="AG27" s="11"/>
      <c r="AH27" s="14"/>
      <c r="AJ27" s="11"/>
      <c r="AK27" s="11"/>
      <c r="AL27" s="12"/>
      <c r="AM27" s="12"/>
      <c r="AN27" s="12"/>
      <c r="AO27" s="12"/>
      <c r="AP27" s="12"/>
    </row>
    <row r="28" spans="1:42" s="10" customFormat="1" ht="9.9499999999999993" customHeight="1">
      <c r="A28" s="5"/>
      <c r="B28" s="55">
        <v>2003</v>
      </c>
      <c r="C28" s="60">
        <f>J28+V28</f>
        <v>1600589.7999999998</v>
      </c>
      <c r="D28" s="61">
        <v>87579.4</v>
      </c>
      <c r="E28" s="61">
        <v>250744.3</v>
      </c>
      <c r="F28" s="61">
        <v>17857.5</v>
      </c>
      <c r="G28" s="61">
        <v>1463</v>
      </c>
      <c r="H28" s="62">
        <f>SUM(D28:G28)</f>
        <v>357644.19999999995</v>
      </c>
      <c r="I28" s="61">
        <v>175776.6</v>
      </c>
      <c r="J28" s="61">
        <f>I28+H28</f>
        <v>533420.79999999993</v>
      </c>
      <c r="K28" s="61">
        <v>337015.4</v>
      </c>
      <c r="L28" s="61"/>
      <c r="M28" s="61">
        <v>254433.4</v>
      </c>
      <c r="N28" s="61">
        <v>30178.799999999999</v>
      </c>
      <c r="O28" s="61">
        <v>26897.8</v>
      </c>
      <c r="P28" s="61"/>
      <c r="Q28" s="61">
        <v>30477.5</v>
      </c>
      <c r="R28" s="62">
        <f>K28+M28+N28+O28+Q28</f>
        <v>679002.90000000014</v>
      </c>
      <c r="S28" s="61">
        <v>96338</v>
      </c>
      <c r="T28" s="61">
        <f>R28+S28</f>
        <v>775340.90000000014</v>
      </c>
      <c r="U28" s="61">
        <v>291828.09999999998</v>
      </c>
      <c r="V28" s="60">
        <f>T28+U28</f>
        <v>1067169</v>
      </c>
      <c r="W28" s="13"/>
      <c r="X28" s="35"/>
      <c r="Y28" s="35"/>
      <c r="Z28" s="9"/>
      <c r="AA28" s="9"/>
      <c r="AC28" s="11"/>
      <c r="AD28" s="12"/>
      <c r="AE28" s="12"/>
      <c r="AF28" s="12"/>
      <c r="AG28" s="11"/>
      <c r="AH28" s="14"/>
      <c r="AJ28" s="11"/>
      <c r="AK28" s="11"/>
      <c r="AL28" s="12"/>
      <c r="AM28" s="12"/>
      <c r="AN28" s="12"/>
      <c r="AO28" s="12"/>
      <c r="AP28" s="12"/>
    </row>
    <row r="29" spans="1:42" s="10" customFormat="1" ht="9.9499999999999993" customHeight="1">
      <c r="A29" s="5"/>
      <c r="B29" s="55">
        <v>2004</v>
      </c>
      <c r="C29" s="60">
        <f>J29+V29</f>
        <v>1771314.1999999997</v>
      </c>
      <c r="D29" s="61">
        <v>53334.5</v>
      </c>
      <c r="E29" s="61">
        <v>354381.8</v>
      </c>
      <c r="F29" s="61">
        <v>39606</v>
      </c>
      <c r="G29" s="65">
        <v>-733.9</v>
      </c>
      <c r="H29" s="62">
        <f>SUM(D29:G29)</f>
        <v>446588.39999999997</v>
      </c>
      <c r="I29" s="61">
        <v>190772</v>
      </c>
      <c r="J29" s="61">
        <f>I29+H29</f>
        <v>637360.39999999991</v>
      </c>
      <c r="K29" s="61">
        <v>345217.5</v>
      </c>
      <c r="L29" s="61"/>
      <c r="M29" s="61">
        <v>285022.7</v>
      </c>
      <c r="N29" s="61">
        <v>31910.5</v>
      </c>
      <c r="O29" s="61">
        <v>29521</v>
      </c>
      <c r="P29" s="61"/>
      <c r="Q29" s="61">
        <v>25113.4</v>
      </c>
      <c r="R29" s="62">
        <f>K29+M29+N29+O29+Q29</f>
        <v>716785.1</v>
      </c>
      <c r="S29" s="61">
        <v>106837.6</v>
      </c>
      <c r="T29" s="61">
        <f>R29+S29</f>
        <v>823622.7</v>
      </c>
      <c r="U29" s="61">
        <v>310331.09999999998</v>
      </c>
      <c r="V29" s="60">
        <f>T29+U29</f>
        <v>1133953.7999999998</v>
      </c>
      <c r="W29" s="13"/>
      <c r="X29" s="35"/>
      <c r="Y29" s="35"/>
      <c r="Z29" s="9"/>
      <c r="AA29" s="9"/>
      <c r="AC29" s="11"/>
      <c r="AD29" s="12"/>
      <c r="AE29" s="12"/>
      <c r="AF29" s="12"/>
      <c r="AG29" s="11"/>
      <c r="AH29" s="14"/>
      <c r="AJ29" s="11"/>
      <c r="AK29" s="11"/>
      <c r="AL29" s="12"/>
      <c r="AM29" s="12"/>
      <c r="AN29" s="12"/>
      <c r="AO29" s="12"/>
      <c r="AP29" s="12"/>
    </row>
    <row r="30" spans="1:42" s="10" customFormat="1" ht="3" customHeight="1">
      <c r="A30" s="5"/>
      <c r="B30" s="55"/>
      <c r="C30" s="62"/>
      <c r="D30" s="61"/>
      <c r="E30" s="61"/>
      <c r="F30" s="61"/>
      <c r="G30" s="61"/>
      <c r="H30" s="62"/>
      <c r="I30" s="61"/>
      <c r="J30" s="61"/>
      <c r="K30" s="61"/>
      <c r="L30" s="61"/>
      <c r="M30" s="61"/>
      <c r="N30" s="61"/>
      <c r="O30" s="61">
        <v>0</v>
      </c>
      <c r="P30" s="61"/>
      <c r="Q30" s="61"/>
      <c r="R30" s="62"/>
      <c r="S30" s="61"/>
      <c r="T30" s="61"/>
      <c r="U30" s="61"/>
      <c r="V30" s="60"/>
      <c r="W30" s="13"/>
      <c r="X30" s="35"/>
      <c r="Y30" s="35"/>
      <c r="Z30" s="9"/>
      <c r="AA30" s="9"/>
      <c r="AC30" s="11"/>
      <c r="AD30" s="12"/>
      <c r="AE30" s="12"/>
      <c r="AF30" s="12"/>
      <c r="AG30" s="11"/>
      <c r="AH30" s="14"/>
      <c r="AJ30" s="11"/>
      <c r="AK30" s="11"/>
      <c r="AL30" s="12"/>
      <c r="AM30" s="12"/>
      <c r="AN30" s="12"/>
      <c r="AO30" s="12"/>
      <c r="AP30" s="12"/>
    </row>
    <row r="31" spans="1:42" s="10" customFormat="1" ht="9.9499999999999993" customHeight="1">
      <c r="A31" s="5"/>
      <c r="B31" s="55">
        <v>2005</v>
      </c>
      <c r="C31" s="60">
        <f>J31+V31</f>
        <v>1947816.3000000003</v>
      </c>
      <c r="D31" s="61">
        <v>15186.4</v>
      </c>
      <c r="E31" s="61">
        <v>469205.1</v>
      </c>
      <c r="F31" s="61">
        <v>54298</v>
      </c>
      <c r="G31" s="61">
        <v>2317.9</v>
      </c>
      <c r="H31" s="62">
        <f>SUM(D31:G31)</f>
        <v>541007.4</v>
      </c>
      <c r="I31" s="61">
        <v>185529.2</v>
      </c>
      <c r="J31" s="61">
        <f>I31+H31</f>
        <v>726536.60000000009</v>
      </c>
      <c r="K31" s="61">
        <v>384521.8</v>
      </c>
      <c r="L31" s="61"/>
      <c r="M31" s="61">
        <v>318432</v>
      </c>
      <c r="N31" s="61">
        <v>34440.699999999997</v>
      </c>
      <c r="O31" s="61">
        <v>26820.400000000001</v>
      </c>
      <c r="P31" s="61"/>
      <c r="Q31" s="61">
        <v>28791.8</v>
      </c>
      <c r="R31" s="62">
        <f>K31+M31+N31+O31+Q31</f>
        <v>793006.70000000007</v>
      </c>
      <c r="S31" s="61">
        <v>78490.899999999994</v>
      </c>
      <c r="T31" s="61">
        <f>R31+S31</f>
        <v>871497.60000000009</v>
      </c>
      <c r="U31" s="61">
        <v>349782.1</v>
      </c>
      <c r="V31" s="60">
        <f>T31+U31</f>
        <v>1221279.7000000002</v>
      </c>
      <c r="W31" s="13"/>
      <c r="X31" s="35"/>
      <c r="Y31" s="35"/>
      <c r="Z31" s="9"/>
      <c r="AA31" s="9"/>
      <c r="AC31" s="11"/>
      <c r="AD31" s="12"/>
      <c r="AE31" s="12"/>
      <c r="AF31" s="12"/>
      <c r="AG31" s="11"/>
      <c r="AH31" s="14"/>
      <c r="AJ31" s="11"/>
      <c r="AK31" s="11"/>
      <c r="AL31" s="12"/>
      <c r="AM31" s="12"/>
      <c r="AN31" s="12"/>
      <c r="AO31" s="12"/>
      <c r="AP31" s="12"/>
    </row>
    <row r="32" spans="1:42" s="10" customFormat="1" ht="9.9499999999999993" customHeight="1">
      <c r="A32" s="5"/>
      <c r="B32" s="55">
        <v>2006</v>
      </c>
      <c r="C32" s="60">
        <f>J32+V32</f>
        <v>2263602.5</v>
      </c>
      <c r="D32" s="66">
        <v>-42217.5</v>
      </c>
      <c r="E32" s="61">
        <v>577717.9</v>
      </c>
      <c r="F32" s="61">
        <v>6514.6</v>
      </c>
      <c r="G32" s="61">
        <v>1609.3</v>
      </c>
      <c r="H32" s="62">
        <f>SUM(D32:G32)</f>
        <v>543624.30000000005</v>
      </c>
      <c r="I32" s="61">
        <v>317655</v>
      </c>
      <c r="J32" s="61">
        <f>I32+H32</f>
        <v>861279.3</v>
      </c>
      <c r="K32" s="61">
        <v>448099.8</v>
      </c>
      <c r="L32" s="61"/>
      <c r="M32" s="61">
        <v>380576.1</v>
      </c>
      <c r="N32" s="61">
        <v>36975.9</v>
      </c>
      <c r="O32" s="61">
        <v>31726.400000000001</v>
      </c>
      <c r="P32" s="61"/>
      <c r="Q32" s="61">
        <f>41.3+10441.2+0.7+5135.7+17689.2</f>
        <v>33308.100000000006</v>
      </c>
      <c r="R32" s="62">
        <f>K32+M32+N32+O32+Q32</f>
        <v>930686.29999999993</v>
      </c>
      <c r="S32" s="61">
        <v>84497.4</v>
      </c>
      <c r="T32" s="61">
        <f>R32+S32</f>
        <v>1015183.7</v>
      </c>
      <c r="U32" s="61">
        <v>387139.5</v>
      </c>
      <c r="V32" s="60">
        <f>T32+U32</f>
        <v>1402323.2</v>
      </c>
      <c r="W32" s="13"/>
      <c r="X32" s="35"/>
      <c r="Y32" s="35"/>
      <c r="Z32" s="9"/>
      <c r="AA32" s="9"/>
      <c r="AC32" s="11"/>
      <c r="AD32" s="12"/>
      <c r="AE32" s="12"/>
      <c r="AF32" s="12"/>
      <c r="AG32" s="11"/>
      <c r="AH32" s="14"/>
      <c r="AJ32" s="11"/>
      <c r="AK32" s="11"/>
      <c r="AL32" s="12"/>
      <c r="AM32" s="12"/>
      <c r="AN32" s="12"/>
      <c r="AO32" s="12"/>
      <c r="AP32" s="12"/>
    </row>
    <row r="33" spans="1:42" s="10" customFormat="1" ht="9.9499999999999993" customHeight="1">
      <c r="A33" s="5"/>
      <c r="B33" s="55">
        <v>2007</v>
      </c>
      <c r="C33" s="60">
        <f>J33+V33</f>
        <v>2485785.1</v>
      </c>
      <c r="D33" s="66">
        <v>-48324</v>
      </c>
      <c r="E33" s="61">
        <v>549188.9</v>
      </c>
      <c r="F33" s="61">
        <v>1255</v>
      </c>
      <c r="G33" s="61">
        <v>3738.4</v>
      </c>
      <c r="H33" s="62">
        <f>SUM(D33:G33)</f>
        <v>505858.30000000005</v>
      </c>
      <c r="I33" s="61">
        <v>374839.9</v>
      </c>
      <c r="J33" s="61">
        <f>I33+H33</f>
        <v>880698.20000000007</v>
      </c>
      <c r="K33" s="61">
        <v>527183.6</v>
      </c>
      <c r="L33" s="61"/>
      <c r="M33" s="61">
        <v>409012.5</v>
      </c>
      <c r="N33" s="61">
        <v>41532.199999999997</v>
      </c>
      <c r="O33" s="61">
        <v>32188</v>
      </c>
      <c r="P33" s="61"/>
      <c r="Q33" s="61">
        <f>222.2+12403.4+2.6+5476.2+19235</f>
        <v>37339.4</v>
      </c>
      <c r="R33" s="62">
        <f>K33+M33+N33+O33+Q33</f>
        <v>1047255.7</v>
      </c>
      <c r="S33" s="61">
        <v>158106.6</v>
      </c>
      <c r="T33" s="67">
        <f>R33+S33</f>
        <v>1205362.3</v>
      </c>
      <c r="U33" s="61">
        <v>399724.6</v>
      </c>
      <c r="V33" s="60">
        <f>T33+U33</f>
        <v>1605086.9</v>
      </c>
      <c r="W33" s="13"/>
      <c r="X33" s="35"/>
      <c r="Y33" s="35"/>
      <c r="Z33" s="9"/>
      <c r="AA33" s="9"/>
      <c r="AC33" s="11"/>
      <c r="AD33" s="12"/>
      <c r="AE33" s="12"/>
      <c r="AF33" s="12"/>
      <c r="AG33" s="11"/>
      <c r="AH33" s="14"/>
      <c r="AJ33" s="11"/>
      <c r="AK33" s="11"/>
      <c r="AL33" s="12"/>
      <c r="AM33" s="12"/>
      <c r="AN33" s="12"/>
      <c r="AO33" s="12"/>
      <c r="AP33" s="12"/>
    </row>
    <row r="34" spans="1:42" s="10" customFormat="1" ht="9.9499999999999993" customHeight="1">
      <c r="A34" s="5"/>
      <c r="B34" s="55">
        <v>2008</v>
      </c>
      <c r="C34" s="60">
        <f>J34+V34</f>
        <v>2860926.4000000004</v>
      </c>
      <c r="D34" s="66">
        <v>-217609.1</v>
      </c>
      <c r="E34" s="61">
        <v>905263.8</v>
      </c>
      <c r="F34" s="61"/>
      <c r="G34" s="61">
        <v>4440.8</v>
      </c>
      <c r="H34" s="62">
        <f>SUM(D34:G34)</f>
        <v>692095.50000000012</v>
      </c>
      <c r="I34" s="61">
        <v>362530.7</v>
      </c>
      <c r="J34" s="67">
        <f>I34+H34</f>
        <v>1054626.2000000002</v>
      </c>
      <c r="K34" s="61">
        <v>562222.30000000005</v>
      </c>
      <c r="L34" s="61">
        <v>46586</v>
      </c>
      <c r="M34" s="61">
        <v>457248.3</v>
      </c>
      <c r="N34" s="61">
        <v>49283.9</v>
      </c>
      <c r="O34" s="61">
        <v>35783.1</v>
      </c>
      <c r="P34" s="61">
        <v>17700.3</v>
      </c>
      <c r="Q34" s="61">
        <f>20022.7+5071.2+1.1+13744.1+57.6</f>
        <v>38896.699999999997</v>
      </c>
      <c r="R34" s="60">
        <f>K34+L34+M34+N34+O34+P34+Q34</f>
        <v>1207720.6000000001</v>
      </c>
      <c r="S34" s="61">
        <v>150120.20000000001</v>
      </c>
      <c r="T34" s="67">
        <f>R34+S34</f>
        <v>1357840.8</v>
      </c>
      <c r="U34" s="61">
        <v>448459.4</v>
      </c>
      <c r="V34" s="60">
        <f>T34+U34</f>
        <v>1806300.2000000002</v>
      </c>
      <c r="W34" s="13"/>
      <c r="X34" s="68"/>
      <c r="Y34" s="35"/>
      <c r="Z34" s="9"/>
      <c r="AA34" s="9"/>
      <c r="AC34" s="11"/>
      <c r="AD34" s="12"/>
      <c r="AE34" s="12"/>
      <c r="AF34" s="12"/>
      <c r="AG34" s="11"/>
      <c r="AH34" s="14"/>
      <c r="AJ34" s="11"/>
      <c r="AK34" s="11"/>
      <c r="AL34" s="12"/>
      <c r="AM34" s="12"/>
      <c r="AN34" s="12"/>
      <c r="AO34" s="12"/>
      <c r="AP34" s="12"/>
    </row>
    <row r="35" spans="1:42" s="10" customFormat="1" ht="9.9499999999999993" customHeight="1">
      <c r="A35" s="5"/>
      <c r="B35" s="55">
        <v>2009</v>
      </c>
      <c r="C35" s="60">
        <f>J35+V35</f>
        <v>2817185.5</v>
      </c>
      <c r="D35" s="61">
        <v>3203.1</v>
      </c>
      <c r="E35" s="61">
        <v>488087</v>
      </c>
      <c r="F35" s="61"/>
      <c r="G35" s="61">
        <v>920.6</v>
      </c>
      <c r="H35" s="62">
        <f>SUM(D35:G35)</f>
        <v>492210.69999999995</v>
      </c>
      <c r="I35" s="61">
        <v>381953.2</v>
      </c>
      <c r="J35" s="67">
        <f>I35+H35</f>
        <v>874163.89999999991</v>
      </c>
      <c r="K35" s="61">
        <f>536730.9-2540.4</f>
        <v>534190.5</v>
      </c>
      <c r="L35" s="61">
        <v>44718</v>
      </c>
      <c r="M35" s="61">
        <v>407795.1</v>
      </c>
      <c r="N35" s="61">
        <v>47364.3</v>
      </c>
      <c r="O35" s="61">
        <v>30196.400000000001</v>
      </c>
      <c r="P35" s="61">
        <v>15887.7</v>
      </c>
      <c r="Q35" s="61">
        <f>19496.6+4062.5+0.7+21709.9+7.2</f>
        <v>45276.899999999994</v>
      </c>
      <c r="R35" s="60">
        <f>K35+L35+M35+N35+O35+P35+Q35</f>
        <v>1125428.8999999999</v>
      </c>
      <c r="S35" s="61">
        <v>382808.5</v>
      </c>
      <c r="T35" s="67">
        <f>R35+S35</f>
        <v>1508237.4</v>
      </c>
      <c r="U35" s="61">
        <v>434784.2</v>
      </c>
      <c r="V35" s="60">
        <f>T35+U35</f>
        <v>1943021.5999999999</v>
      </c>
      <c r="W35" s="13"/>
      <c r="X35" s="68"/>
      <c r="Y35" s="35"/>
      <c r="Z35" s="9"/>
      <c r="AA35" s="9"/>
      <c r="AC35" s="11"/>
      <c r="AD35" s="12"/>
      <c r="AE35" s="12"/>
      <c r="AF35" s="12"/>
      <c r="AG35" s="11"/>
      <c r="AH35" s="14"/>
      <c r="AJ35" s="11"/>
      <c r="AK35" s="11"/>
      <c r="AL35" s="12"/>
      <c r="AM35" s="12"/>
      <c r="AN35" s="12"/>
      <c r="AO35" s="12"/>
      <c r="AP35" s="12"/>
    </row>
    <row r="36" spans="1:42" s="10" customFormat="1" ht="3" customHeight="1">
      <c r="A36" s="5"/>
      <c r="B36" s="55"/>
      <c r="C36" s="60"/>
      <c r="D36" s="61"/>
      <c r="E36" s="61"/>
      <c r="F36" s="61"/>
      <c r="G36" s="61"/>
      <c r="H36" s="62"/>
      <c r="I36" s="61"/>
      <c r="J36" s="67"/>
      <c r="K36" s="61"/>
      <c r="L36" s="61"/>
      <c r="M36" s="61"/>
      <c r="N36" s="61"/>
      <c r="O36" s="61"/>
      <c r="P36" s="61"/>
      <c r="Q36" s="61"/>
      <c r="R36" s="60"/>
      <c r="S36" s="61"/>
      <c r="T36" s="67"/>
      <c r="U36" s="61"/>
      <c r="V36" s="60"/>
      <c r="W36" s="13"/>
      <c r="X36" s="68"/>
      <c r="Y36" s="35"/>
      <c r="Z36" s="9"/>
      <c r="AA36" s="9"/>
      <c r="AC36" s="11"/>
      <c r="AD36" s="12"/>
      <c r="AE36" s="12"/>
      <c r="AF36" s="12"/>
      <c r="AG36" s="11"/>
      <c r="AH36" s="14"/>
      <c r="AJ36" s="11"/>
      <c r="AK36" s="11"/>
      <c r="AL36" s="12"/>
      <c r="AM36" s="12"/>
      <c r="AN36" s="12"/>
      <c r="AO36" s="12"/>
      <c r="AP36" s="12"/>
    </row>
    <row r="37" spans="1:42" s="10" customFormat="1" ht="9.9499999999999993" customHeight="1">
      <c r="A37" s="5"/>
      <c r="B37" s="55">
        <v>2010</v>
      </c>
      <c r="C37" s="60">
        <f>J37+V37</f>
        <v>2960443</v>
      </c>
      <c r="D37" s="65">
        <v>-56153.3</v>
      </c>
      <c r="E37" s="61">
        <v>641458.1</v>
      </c>
      <c r="F37" s="61"/>
      <c r="G37" s="61">
        <v>2296.3000000000002</v>
      </c>
      <c r="H37" s="62">
        <f>SUM(D37:G37)</f>
        <v>587601.1</v>
      </c>
      <c r="I37" s="61">
        <v>385437.1</v>
      </c>
      <c r="J37" s="67">
        <f>I37+H37</f>
        <v>973038.2</v>
      </c>
      <c r="K37" s="61">
        <f>627154.9-624.5</f>
        <v>626530.4</v>
      </c>
      <c r="L37" s="61">
        <v>45069.2</v>
      </c>
      <c r="M37" s="61">
        <v>504509.30000000005</v>
      </c>
      <c r="N37" s="61">
        <v>60617.1</v>
      </c>
      <c r="O37" s="61">
        <v>24531.100000000002</v>
      </c>
      <c r="P37" s="61">
        <v>8022.3</v>
      </c>
      <c r="Q37" s="61">
        <f>18095.9+4670.8+0.2+22205.9+29.8</f>
        <v>45002.600000000006</v>
      </c>
      <c r="R37" s="60">
        <f>K37+L37+M37+N37+O37+P37+Q37</f>
        <v>1314282.0000000002</v>
      </c>
      <c r="S37" s="61">
        <v>178129.9</v>
      </c>
      <c r="T37" s="67">
        <f>R37+S37</f>
        <v>1492411.9000000001</v>
      </c>
      <c r="U37" s="61">
        <v>494992.9</v>
      </c>
      <c r="V37" s="60">
        <f>T37+U37</f>
        <v>1987404.8000000003</v>
      </c>
      <c r="W37" s="13"/>
      <c r="X37" s="68"/>
      <c r="Y37" s="35"/>
      <c r="Z37" s="9"/>
      <c r="AA37" s="9"/>
      <c r="AC37" s="11"/>
      <c r="AD37" s="12"/>
      <c r="AE37" s="12"/>
      <c r="AF37" s="12"/>
      <c r="AG37" s="11"/>
      <c r="AH37" s="14"/>
      <c r="AJ37" s="11"/>
      <c r="AK37" s="11"/>
      <c r="AL37" s="12"/>
      <c r="AM37" s="12"/>
      <c r="AN37" s="12"/>
      <c r="AO37" s="12"/>
      <c r="AP37" s="12"/>
    </row>
    <row r="38" spans="1:42" s="10" customFormat="1" ht="9.9499999999999993" customHeight="1">
      <c r="A38" s="5"/>
      <c r="B38" s="55">
        <v>2011</v>
      </c>
      <c r="C38" s="60">
        <f>J38+V38</f>
        <v>3271080</v>
      </c>
      <c r="D38" s="65">
        <v>-145679.1</v>
      </c>
      <c r="E38" s="61">
        <v>849307.4</v>
      </c>
      <c r="F38" s="59"/>
      <c r="G38" s="61">
        <v>3018.5</v>
      </c>
      <c r="H38" s="62">
        <f>SUM(D38:G38)</f>
        <v>706646.8</v>
      </c>
      <c r="I38" s="61">
        <v>395232.19999999995</v>
      </c>
      <c r="J38" s="67">
        <f>I38+H38</f>
        <v>1101879</v>
      </c>
      <c r="K38" s="61">
        <f>721565.2-1119.9</f>
        <v>720445.29999999993</v>
      </c>
      <c r="L38" s="61">
        <v>47164.500000000007</v>
      </c>
      <c r="M38" s="61">
        <v>537142.5</v>
      </c>
      <c r="N38" s="61">
        <v>69245.600000000006</v>
      </c>
      <c r="O38" s="61">
        <v>26881.200000000001</v>
      </c>
      <c r="P38" s="65">
        <v>-8442</v>
      </c>
      <c r="Q38" s="61">
        <f>15255.6+5078.9+1.8+24059.2-117.9</f>
        <v>44277.599999999999</v>
      </c>
      <c r="R38" s="60">
        <f>K38+L38+M38+N38+O38+P38+Q38</f>
        <v>1436714.7</v>
      </c>
      <c r="S38" s="61">
        <v>176880.2</v>
      </c>
      <c r="T38" s="67">
        <f>R38+S38</f>
        <v>1613594.9</v>
      </c>
      <c r="U38" s="61">
        <v>555606.1</v>
      </c>
      <c r="V38" s="60">
        <f>T38+U38</f>
        <v>2169201</v>
      </c>
      <c r="W38" s="13"/>
      <c r="X38" s="35"/>
      <c r="Y38" s="35"/>
      <c r="Z38" s="9"/>
      <c r="AA38" s="9"/>
      <c r="AC38" s="11"/>
      <c r="AD38" s="12"/>
      <c r="AE38" s="12"/>
      <c r="AF38" s="12"/>
      <c r="AG38" s="11"/>
      <c r="AH38" s="14"/>
      <c r="AJ38" s="11"/>
      <c r="AK38" s="11"/>
      <c r="AL38" s="12"/>
      <c r="AM38" s="12"/>
      <c r="AN38" s="12"/>
      <c r="AO38" s="12"/>
      <c r="AP38" s="12"/>
    </row>
    <row r="39" spans="1:42" s="10" customFormat="1" ht="9.9499999999999993" customHeight="1">
      <c r="A39" s="5"/>
      <c r="B39" s="55">
        <v>2012</v>
      </c>
      <c r="C39" s="60">
        <f>J39+V39</f>
        <v>3514529.5305590006</v>
      </c>
      <c r="D39" s="65">
        <v>-203084.30789600001</v>
      </c>
      <c r="E39" s="61">
        <v>923285.11077699997</v>
      </c>
      <c r="F39" s="59"/>
      <c r="G39" s="61">
        <v>573.18974100000003</v>
      </c>
      <c r="H39" s="62">
        <f>SUM(D39:G39)</f>
        <v>720773.99262199993</v>
      </c>
      <c r="I39" s="61">
        <v>463121.285844</v>
      </c>
      <c r="J39" s="67">
        <f>I39+H39</f>
        <v>1183895.278466</v>
      </c>
      <c r="K39" s="61">
        <f>760104.037198-1191.580557</f>
        <v>758912.456641</v>
      </c>
      <c r="L39" s="61">
        <v>42198.750253999999</v>
      </c>
      <c r="M39" s="61">
        <v>579987.46903899999</v>
      </c>
      <c r="N39" s="61">
        <v>72952.901243999993</v>
      </c>
      <c r="O39" s="61">
        <v>27906.058088000002</v>
      </c>
      <c r="P39" s="61">
        <v>2785.4614959999999</v>
      </c>
      <c r="Q39" s="61">
        <f>2260.30138499997+24076.995944+0.789328+5869.52496</f>
        <v>32207.611616999966</v>
      </c>
      <c r="R39" s="60">
        <f>K39+L39+M39+N39+O39+P39+Q39</f>
        <v>1516950.708379</v>
      </c>
      <c r="S39" s="61">
        <v>214809.04988200005</v>
      </c>
      <c r="T39" s="67">
        <f>R39+S39</f>
        <v>1731759.758261</v>
      </c>
      <c r="U39" s="61">
        <v>598874.49383200007</v>
      </c>
      <c r="V39" s="60">
        <f>T39+U39</f>
        <v>2330634.2520930003</v>
      </c>
      <c r="W39" s="13"/>
      <c r="X39" s="35"/>
      <c r="Y39" s="35"/>
      <c r="Z39" s="9"/>
      <c r="AA39" s="9"/>
      <c r="AC39" s="11"/>
      <c r="AD39" s="12"/>
      <c r="AE39" s="12"/>
      <c r="AF39" s="12"/>
      <c r="AG39" s="11"/>
      <c r="AH39" s="14"/>
      <c r="AJ39" s="11"/>
      <c r="AK39" s="11"/>
      <c r="AL39" s="12"/>
      <c r="AM39" s="12"/>
      <c r="AN39" s="12"/>
      <c r="AO39" s="12"/>
      <c r="AP39" s="12"/>
    </row>
    <row r="40" spans="1:42" s="10" customFormat="1" ht="9.9499999999999993" customHeight="1">
      <c r="A40" s="5"/>
      <c r="B40" s="55">
        <v>2013</v>
      </c>
      <c r="C40" s="60">
        <f>J40+V40</f>
        <v>3800415.61632</v>
      </c>
      <c r="D40" s="65">
        <v>-85996.201799000002</v>
      </c>
      <c r="E40" s="61">
        <v>861551.63950000005</v>
      </c>
      <c r="F40" s="59"/>
      <c r="G40" s="61">
        <v>3210.3591240000001</v>
      </c>
      <c r="H40" s="62">
        <f>SUM(D40:G40)</f>
        <v>778765.79682499997</v>
      </c>
      <c r="I40" s="61">
        <v>482935.93351400003</v>
      </c>
      <c r="J40" s="67">
        <f>I40+H40</f>
        <v>1261701.730339</v>
      </c>
      <c r="K40" s="61">
        <f>906848.270299-1324.806325</f>
        <v>905523.46397399995</v>
      </c>
      <c r="L40" s="61">
        <v>47205.020799999998</v>
      </c>
      <c r="M40" s="61">
        <v>556793.89121499995</v>
      </c>
      <c r="N40" s="61">
        <v>78572.430963999999</v>
      </c>
      <c r="O40" s="61">
        <v>29259.482362999999</v>
      </c>
      <c r="P40" s="65">
        <v>-5988.1758179999997</v>
      </c>
      <c r="Q40" s="61">
        <f>6251.684931+0.567249+25300.927018+1618.143739</f>
        <v>33171.322936999997</v>
      </c>
      <c r="R40" s="60">
        <f>K40+L40+M40+N40+O40+P40+Q40</f>
        <v>1644537.436435</v>
      </c>
      <c r="S40" s="61">
        <v>280271.97380099999</v>
      </c>
      <c r="T40" s="67">
        <f>R40+S40</f>
        <v>1924809.4102360001</v>
      </c>
      <c r="U40" s="61">
        <v>613904.47574500006</v>
      </c>
      <c r="V40" s="60">
        <f>T40+U40</f>
        <v>2538713.885981</v>
      </c>
      <c r="W40" s="13"/>
      <c r="X40" s="35"/>
      <c r="Y40" s="35"/>
      <c r="Z40" s="9"/>
      <c r="AA40" s="9"/>
      <c r="AC40" s="11"/>
      <c r="AD40" s="12"/>
      <c r="AE40" s="12"/>
      <c r="AF40" s="12"/>
      <c r="AG40" s="11"/>
      <c r="AH40" s="14"/>
      <c r="AJ40" s="11"/>
      <c r="AK40" s="11"/>
      <c r="AL40" s="12"/>
      <c r="AM40" s="12"/>
      <c r="AN40" s="12"/>
      <c r="AO40" s="12"/>
      <c r="AP40" s="12"/>
    </row>
    <row r="41" spans="1:42" customFormat="1" ht="2.1" customHeight="1">
      <c r="A41" s="5"/>
      <c r="B41" s="57"/>
      <c r="C41" s="49"/>
      <c r="D41" s="49"/>
      <c r="E41" s="49"/>
      <c r="F41" s="49"/>
      <c r="G41" s="49"/>
      <c r="H41" s="50"/>
      <c r="I41" s="49"/>
      <c r="J41" s="49"/>
      <c r="K41" s="49"/>
      <c r="L41" s="49"/>
      <c r="M41" s="49"/>
      <c r="N41" s="49"/>
      <c r="O41" s="49"/>
      <c r="P41" s="49"/>
      <c r="Q41" s="51"/>
      <c r="R41" s="51"/>
      <c r="S41" s="51"/>
      <c r="T41" s="52"/>
      <c r="U41" s="51"/>
      <c r="V41" s="51"/>
      <c r="W41" s="6"/>
      <c r="X41" s="16"/>
      <c r="Y41" s="16"/>
      <c r="Z41" s="6"/>
      <c r="AA41" s="6"/>
      <c r="AH41" s="1"/>
    </row>
    <row r="42" spans="1:42" customFormat="1" ht="2.1" customHeight="1">
      <c r="A42" s="5"/>
      <c r="B42" s="24"/>
      <c r="C42" s="24"/>
      <c r="D42" s="24"/>
      <c r="E42" s="58"/>
      <c r="F42" s="24"/>
      <c r="G42" s="24"/>
      <c r="H42" s="24"/>
      <c r="I42" s="24"/>
      <c r="J42" s="24"/>
      <c r="K42" s="24"/>
      <c r="L42" s="24"/>
      <c r="M42" s="24"/>
      <c r="N42" s="24"/>
      <c r="O42" s="24"/>
      <c r="P42" s="24"/>
      <c r="Q42" s="25"/>
      <c r="R42" s="25"/>
      <c r="S42" s="25"/>
      <c r="T42" s="25"/>
      <c r="U42" s="25"/>
      <c r="V42" s="26"/>
      <c r="W42" s="6"/>
      <c r="X42" s="6"/>
      <c r="Y42" s="1"/>
      <c r="Z42" s="6"/>
      <c r="AA42" s="6"/>
      <c r="AH42" s="1"/>
    </row>
    <row r="43" spans="1:42" customFormat="1" ht="9" customHeight="1">
      <c r="A43" s="5"/>
      <c r="B43" s="37" t="s">
        <v>15</v>
      </c>
      <c r="C43" s="27"/>
      <c r="D43" s="27"/>
      <c r="E43" s="27"/>
      <c r="F43" s="27"/>
      <c r="G43" s="27"/>
      <c r="H43" s="27"/>
      <c r="I43" s="27"/>
      <c r="J43" s="27"/>
      <c r="K43" s="27"/>
      <c r="L43" s="27"/>
      <c r="M43" s="27"/>
      <c r="N43" s="27"/>
      <c r="O43" s="27"/>
      <c r="P43" s="27"/>
      <c r="Q43" s="28"/>
      <c r="R43" s="28"/>
      <c r="S43" s="28"/>
      <c r="T43" s="28"/>
      <c r="U43" s="28"/>
      <c r="V43" s="29"/>
      <c r="W43" s="6"/>
      <c r="X43" s="6"/>
      <c r="Y43" s="1"/>
      <c r="Z43" s="6"/>
      <c r="AA43" s="6"/>
      <c r="AH43" s="1"/>
    </row>
    <row r="44" spans="1:42" customFormat="1" ht="9" customHeight="1">
      <c r="A44" s="5"/>
      <c r="B44" s="37" t="s">
        <v>30</v>
      </c>
      <c r="C44" s="27"/>
      <c r="D44" s="27"/>
      <c r="E44" s="27"/>
      <c r="F44" s="27"/>
      <c r="G44" s="27"/>
      <c r="H44" s="27"/>
      <c r="I44" s="27"/>
      <c r="J44" s="27"/>
      <c r="K44" s="27"/>
      <c r="L44" s="27"/>
      <c r="M44" s="27"/>
      <c r="N44" s="27"/>
      <c r="O44" s="27"/>
      <c r="P44" s="27"/>
      <c r="Q44" s="29"/>
      <c r="R44" s="29"/>
      <c r="S44" s="29"/>
      <c r="T44" s="29"/>
      <c r="U44" s="29"/>
      <c r="V44" s="29"/>
      <c r="W44" s="6"/>
      <c r="X44" s="6"/>
      <c r="Y44" s="1"/>
      <c r="Z44" s="6"/>
      <c r="AA44" s="6"/>
      <c r="AH44" s="1"/>
    </row>
    <row r="45" spans="1:42" customFormat="1" ht="9" customHeight="1">
      <c r="A45" s="5"/>
      <c r="B45" s="37" t="s">
        <v>31</v>
      </c>
      <c r="C45" s="27"/>
      <c r="D45" s="27"/>
      <c r="E45" s="27"/>
      <c r="F45" s="27"/>
      <c r="G45" s="27"/>
      <c r="H45" s="27"/>
      <c r="I45" s="27"/>
      <c r="J45" s="27"/>
      <c r="K45" s="27"/>
      <c r="L45" s="27"/>
      <c r="M45" s="27"/>
      <c r="N45" s="27"/>
      <c r="O45" s="27"/>
      <c r="P45" s="27"/>
      <c r="Q45" s="29"/>
      <c r="R45" s="29"/>
      <c r="S45" s="29"/>
      <c r="T45" s="29"/>
      <c r="U45" s="29"/>
      <c r="V45" s="29"/>
      <c r="W45" s="6"/>
      <c r="X45" s="6"/>
      <c r="Y45" s="1"/>
      <c r="Z45" s="6"/>
      <c r="AA45" s="6"/>
      <c r="AH45" s="1"/>
    </row>
    <row r="46" spans="1:42" customFormat="1" ht="9" customHeight="1">
      <c r="A46" s="5"/>
      <c r="B46" s="37" t="s">
        <v>37</v>
      </c>
      <c r="C46" s="27"/>
      <c r="D46" s="27"/>
      <c r="E46" s="27"/>
      <c r="F46" s="27"/>
      <c r="G46" s="27"/>
      <c r="H46" s="27"/>
      <c r="I46" s="27"/>
      <c r="J46" s="27"/>
      <c r="K46" s="27"/>
      <c r="L46" s="27"/>
      <c r="M46" s="27"/>
      <c r="N46" s="27"/>
      <c r="O46" s="27"/>
      <c r="P46" s="27"/>
      <c r="Q46" s="29"/>
      <c r="R46" s="29"/>
      <c r="S46" s="29"/>
      <c r="T46" s="29"/>
      <c r="U46" s="29"/>
      <c r="V46" s="29"/>
      <c r="W46" s="6"/>
      <c r="X46" s="6"/>
      <c r="Y46" s="1"/>
      <c r="Z46" s="6"/>
      <c r="AA46" s="6"/>
      <c r="AH46" s="1"/>
    </row>
    <row r="47" spans="1:42" customFormat="1" ht="9" customHeight="1">
      <c r="A47" s="5"/>
      <c r="B47" s="37" t="s">
        <v>32</v>
      </c>
      <c r="C47" s="27"/>
      <c r="D47" s="27"/>
      <c r="E47" s="27"/>
      <c r="F47" s="27"/>
      <c r="G47" s="27"/>
      <c r="H47" s="27"/>
      <c r="I47" s="27"/>
      <c r="J47" s="27"/>
      <c r="K47" s="27"/>
      <c r="L47" s="27"/>
      <c r="M47" s="27"/>
      <c r="N47" s="27"/>
      <c r="O47" s="27"/>
      <c r="P47" s="27"/>
      <c r="Q47" s="29"/>
      <c r="R47" s="29"/>
      <c r="S47" s="29"/>
      <c r="T47" s="29"/>
      <c r="U47" s="29"/>
      <c r="V47" s="29"/>
      <c r="W47" s="6"/>
      <c r="X47" s="6"/>
      <c r="Y47" s="1"/>
      <c r="Z47" s="6"/>
      <c r="AA47" s="6"/>
      <c r="AH47" s="1"/>
    </row>
    <row r="48" spans="1:42" customFormat="1" ht="9" customHeight="1">
      <c r="A48" s="5"/>
      <c r="B48" s="37" t="s">
        <v>35</v>
      </c>
      <c r="C48" s="27"/>
      <c r="D48" s="27"/>
      <c r="E48" s="27"/>
      <c r="F48" s="27"/>
      <c r="G48" s="27"/>
      <c r="H48" s="27"/>
      <c r="I48" s="27"/>
      <c r="J48" s="27"/>
      <c r="K48" s="27"/>
      <c r="L48" s="27"/>
      <c r="M48" s="27"/>
      <c r="N48" s="27"/>
      <c r="O48" s="27"/>
      <c r="P48" s="27"/>
      <c r="Q48" s="29"/>
      <c r="R48" s="29"/>
      <c r="S48" s="29"/>
      <c r="T48" s="29"/>
      <c r="U48" s="29"/>
      <c r="V48" s="29"/>
      <c r="W48" s="6"/>
      <c r="X48" s="6"/>
      <c r="Y48" s="1"/>
      <c r="Z48" s="6"/>
      <c r="AA48" s="6"/>
      <c r="AH48" s="1"/>
    </row>
    <row r="49" spans="1:42" customFormat="1" ht="9" customHeight="1">
      <c r="A49" s="5"/>
      <c r="B49" s="37" t="s">
        <v>18</v>
      </c>
      <c r="C49" s="27"/>
      <c r="D49" s="27"/>
      <c r="E49" s="27"/>
      <c r="F49" s="27"/>
      <c r="G49" s="27"/>
      <c r="H49" s="27"/>
      <c r="I49" s="27"/>
      <c r="J49" s="27"/>
      <c r="K49" s="27"/>
      <c r="L49" s="27"/>
      <c r="M49" s="27"/>
      <c r="N49" s="27"/>
      <c r="O49" s="27"/>
      <c r="P49" s="27"/>
      <c r="Q49" s="29"/>
      <c r="R49" s="29"/>
      <c r="S49" s="29"/>
      <c r="T49" s="29"/>
      <c r="U49" s="29"/>
      <c r="V49" s="29"/>
      <c r="W49" s="6"/>
      <c r="X49" s="6"/>
      <c r="Y49" s="1"/>
      <c r="Z49" s="6"/>
      <c r="AA49" s="6"/>
      <c r="AH49" s="1"/>
    </row>
    <row r="50" spans="1:42" customFormat="1" ht="9" customHeight="1">
      <c r="A50" s="5"/>
      <c r="B50" s="37" t="s">
        <v>24</v>
      </c>
      <c r="C50" s="27"/>
      <c r="D50" s="27"/>
      <c r="E50" s="27"/>
      <c r="F50" s="27"/>
      <c r="G50" s="27"/>
      <c r="H50" s="27"/>
      <c r="I50" s="27"/>
      <c r="J50" s="27"/>
      <c r="K50" s="27"/>
      <c r="L50" s="27"/>
      <c r="M50" s="27"/>
      <c r="N50" s="27"/>
      <c r="O50" s="27"/>
      <c r="P50" s="27"/>
      <c r="Q50" s="29"/>
      <c r="R50" s="29"/>
      <c r="S50" s="29"/>
      <c r="T50" s="29"/>
      <c r="U50" s="29"/>
      <c r="V50" s="29"/>
      <c r="W50" s="6"/>
      <c r="X50" s="6"/>
      <c r="Y50" s="1"/>
      <c r="Z50" s="6"/>
      <c r="AA50" s="6"/>
      <c r="AH50" s="1"/>
    </row>
    <row r="51" spans="1:42" customFormat="1" ht="9" customHeight="1">
      <c r="A51" s="5"/>
      <c r="B51" s="37" t="s">
        <v>19</v>
      </c>
      <c r="C51" s="27"/>
      <c r="D51" s="27"/>
      <c r="E51" s="27"/>
      <c r="F51" s="27"/>
      <c r="G51" s="27"/>
      <c r="H51" s="27"/>
      <c r="I51" s="27"/>
      <c r="J51" s="27"/>
      <c r="K51" s="27"/>
      <c r="L51" s="27"/>
      <c r="M51" s="27"/>
      <c r="N51" s="27"/>
      <c r="O51" s="27"/>
      <c r="P51" s="27"/>
      <c r="Q51" s="29"/>
      <c r="R51" s="29"/>
      <c r="S51" s="29"/>
      <c r="T51" s="29"/>
      <c r="U51" s="29"/>
      <c r="V51" s="29"/>
      <c r="W51" s="6"/>
      <c r="X51" s="6"/>
      <c r="Y51" s="1"/>
      <c r="Z51" s="6"/>
      <c r="AA51" s="6"/>
      <c r="AH51" s="1"/>
    </row>
    <row r="52" spans="1:42" customFormat="1" ht="9" customHeight="1">
      <c r="A52" s="5"/>
      <c r="B52" s="37" t="s">
        <v>20</v>
      </c>
      <c r="C52" s="27"/>
      <c r="D52" s="27"/>
      <c r="E52" s="27"/>
      <c r="F52" s="27"/>
      <c r="G52" s="27"/>
      <c r="H52" s="27"/>
      <c r="I52" s="27"/>
      <c r="J52" s="27"/>
      <c r="K52" s="27"/>
      <c r="L52" s="27"/>
      <c r="M52" s="27"/>
      <c r="N52" s="27"/>
      <c r="O52" s="27"/>
      <c r="P52" s="27"/>
      <c r="Q52" s="29"/>
      <c r="R52" s="29"/>
      <c r="S52" s="29"/>
      <c r="T52" s="29"/>
      <c r="U52" s="29"/>
      <c r="V52" s="29"/>
      <c r="W52" s="6"/>
      <c r="X52" s="6"/>
      <c r="Y52" s="1"/>
      <c r="Z52" s="6"/>
      <c r="AA52" s="6"/>
      <c r="AH52" s="1"/>
    </row>
    <row r="53" spans="1:42" customFormat="1" ht="9" customHeight="1">
      <c r="A53" s="5"/>
      <c r="B53" s="37" t="s">
        <v>21</v>
      </c>
      <c r="C53" s="27"/>
      <c r="D53" s="27"/>
      <c r="E53" s="27"/>
      <c r="F53" s="27"/>
      <c r="G53" s="27"/>
      <c r="H53" s="27"/>
      <c r="I53" s="27"/>
      <c r="J53" s="27"/>
      <c r="K53" s="27"/>
      <c r="L53" s="27"/>
      <c r="M53" s="27"/>
      <c r="N53" s="27"/>
      <c r="O53" s="27"/>
      <c r="P53" s="27"/>
      <c r="Q53" s="29"/>
      <c r="R53" s="30"/>
      <c r="S53" s="31"/>
      <c r="T53" s="29"/>
      <c r="U53" s="29"/>
      <c r="V53" s="29"/>
      <c r="W53" s="6"/>
      <c r="X53" s="6"/>
      <c r="Y53" s="6"/>
      <c r="Z53" s="6"/>
      <c r="AA53" s="6"/>
      <c r="AC53" s="7"/>
      <c r="AD53" s="8"/>
      <c r="AE53" s="8"/>
      <c r="AF53" s="8"/>
      <c r="AG53" s="7"/>
      <c r="AH53" s="1"/>
      <c r="AJ53" s="7"/>
      <c r="AK53" s="7"/>
      <c r="AL53" s="8"/>
      <c r="AM53" s="8"/>
      <c r="AN53" s="8"/>
      <c r="AO53" s="8"/>
      <c r="AP53" s="8"/>
    </row>
    <row r="54" spans="1:42" customFormat="1" ht="9" customHeight="1">
      <c r="A54" s="5"/>
      <c r="B54" s="37" t="s">
        <v>34</v>
      </c>
      <c r="C54" s="29"/>
      <c r="D54" s="29"/>
      <c r="E54" s="28"/>
      <c r="F54" s="29"/>
      <c r="G54" s="29"/>
      <c r="H54" s="29"/>
      <c r="I54" s="29"/>
      <c r="J54" s="29"/>
      <c r="K54" s="29"/>
      <c r="L54" s="29"/>
      <c r="M54" s="29"/>
      <c r="N54" s="29"/>
      <c r="O54" s="29"/>
      <c r="P54" s="29"/>
      <c r="Q54" s="29"/>
      <c r="R54" s="30"/>
      <c r="S54" s="29"/>
      <c r="T54" s="29"/>
      <c r="U54" s="29"/>
      <c r="V54" s="29"/>
      <c r="W54" s="6"/>
      <c r="X54" s="6"/>
      <c r="Y54" s="6"/>
      <c r="Z54" s="6"/>
      <c r="AA54" s="6"/>
      <c r="AC54" s="7"/>
      <c r="AD54" s="8"/>
      <c r="AE54" s="8"/>
      <c r="AF54" s="8"/>
      <c r="AG54" s="7"/>
      <c r="AH54" s="1"/>
      <c r="AJ54" s="7"/>
      <c r="AK54" s="7"/>
      <c r="AL54" s="8"/>
      <c r="AM54" s="8"/>
      <c r="AN54" s="8"/>
      <c r="AO54" s="8"/>
      <c r="AP54" s="8"/>
    </row>
    <row r="55" spans="1:42" customFormat="1" ht="9" customHeight="1">
      <c r="A55" s="5"/>
      <c r="B55" s="37" t="s">
        <v>33</v>
      </c>
      <c r="C55" s="29"/>
      <c r="D55" s="29"/>
      <c r="E55" s="28"/>
      <c r="F55" s="29"/>
      <c r="G55" s="29"/>
      <c r="H55" s="29"/>
      <c r="I55" s="29"/>
      <c r="J55" s="29"/>
      <c r="K55" s="29"/>
      <c r="L55" s="29"/>
      <c r="M55" s="29"/>
      <c r="N55" s="29"/>
      <c r="O55" s="29"/>
      <c r="P55" s="29"/>
      <c r="Q55" s="29"/>
      <c r="R55" s="30"/>
      <c r="S55" s="29"/>
      <c r="T55" s="29"/>
      <c r="U55" s="29"/>
      <c r="V55" s="29"/>
      <c r="AC55" s="7"/>
      <c r="AD55" s="8"/>
      <c r="AE55" s="8"/>
      <c r="AF55" s="8"/>
      <c r="AG55" s="7"/>
      <c r="AH55" s="1"/>
      <c r="AJ55" s="7"/>
      <c r="AK55" s="7"/>
      <c r="AL55" s="8"/>
      <c r="AM55" s="8"/>
      <c r="AN55" s="8"/>
      <c r="AO55" s="8"/>
      <c r="AP55" s="8"/>
    </row>
    <row r="56" spans="1:42" s="15" customFormat="1" ht="9" customHeight="1">
      <c r="B56" s="37" t="s">
        <v>25</v>
      </c>
      <c r="C56"/>
      <c r="D56"/>
      <c r="E56" s="6"/>
      <c r="F56"/>
      <c r="G56"/>
      <c r="H56"/>
      <c r="I56"/>
      <c r="J56"/>
      <c r="K56"/>
      <c r="L56"/>
      <c r="M56"/>
      <c r="N56"/>
      <c r="O56"/>
      <c r="P56"/>
      <c r="Q56"/>
      <c r="W56" s="73"/>
    </row>
    <row r="57" spans="1:42" s="15" customFormat="1" ht="9" customHeight="1">
      <c r="B57" s="37" t="s">
        <v>38</v>
      </c>
      <c r="C57"/>
      <c r="D57"/>
      <c r="E57" s="6"/>
      <c r="F57"/>
      <c r="G57"/>
      <c r="H57"/>
      <c r="I57"/>
      <c r="J57"/>
      <c r="K57"/>
      <c r="L57"/>
      <c r="M57"/>
      <c r="N57"/>
      <c r="O57"/>
      <c r="P57"/>
      <c r="Q57"/>
      <c r="W57" s="73"/>
    </row>
    <row r="58" spans="1:42" s="15" customFormat="1" ht="9" customHeight="1">
      <c r="B58" s="38" t="s">
        <v>13</v>
      </c>
      <c r="C58"/>
      <c r="D58"/>
      <c r="E58" s="6"/>
      <c r="F58"/>
      <c r="G58"/>
      <c r="H58"/>
      <c r="I58"/>
      <c r="J58"/>
      <c r="K58"/>
      <c r="L58"/>
      <c r="M58"/>
      <c r="N58"/>
      <c r="O58"/>
      <c r="P58"/>
      <c r="Q58"/>
      <c r="W58" s="73"/>
    </row>
    <row r="59" spans="1:42" s="15" customFormat="1" ht="6.95" customHeight="1">
      <c r="D59"/>
      <c r="E59" s="6"/>
      <c r="F59"/>
      <c r="G59"/>
      <c r="H59"/>
      <c r="I59"/>
      <c r="J59"/>
      <c r="K59"/>
      <c r="L59"/>
      <c r="M59"/>
      <c r="N59"/>
      <c r="O59"/>
      <c r="P59"/>
      <c r="Q59"/>
      <c r="W59" s="73"/>
    </row>
    <row r="60" spans="1:42" s="15" customFormat="1" ht="6.95" customHeight="1">
      <c r="D60"/>
      <c r="E60" s="6"/>
      <c r="F60"/>
      <c r="G60"/>
      <c r="H60"/>
      <c r="I60"/>
      <c r="J60"/>
      <c r="K60"/>
      <c r="L60"/>
      <c r="M60"/>
      <c r="N60"/>
      <c r="O60"/>
      <c r="P60"/>
      <c r="Q60"/>
      <c r="W60" s="73"/>
    </row>
    <row r="61" spans="1:42" s="15" customFormat="1" ht="6.95" customHeight="1">
      <c r="B61"/>
      <c r="C61"/>
      <c r="D61"/>
      <c r="E61" s="6"/>
      <c r="F61"/>
      <c r="G61"/>
      <c r="H61"/>
      <c r="I61"/>
      <c r="J61"/>
      <c r="K61"/>
      <c r="L61"/>
      <c r="M61"/>
      <c r="N61"/>
      <c r="O61"/>
      <c r="P61"/>
      <c r="Q61"/>
      <c r="W61" s="73"/>
    </row>
    <row r="62" spans="1:42" s="15" customFormat="1" ht="6.95" customHeight="1">
      <c r="B62"/>
      <c r="C62"/>
      <c r="D62"/>
      <c r="E62" s="6"/>
      <c r="F62"/>
      <c r="G62"/>
      <c r="H62"/>
      <c r="I62"/>
      <c r="J62"/>
      <c r="K62"/>
      <c r="L62"/>
      <c r="M62"/>
      <c r="N62"/>
      <c r="O62"/>
      <c r="P62"/>
      <c r="Q62"/>
      <c r="W62" s="73"/>
    </row>
    <row r="63" spans="1:42" s="15" customFormat="1" ht="6.95" customHeight="1">
      <c r="B63"/>
      <c r="C63"/>
      <c r="D63"/>
      <c r="E63"/>
      <c r="F63"/>
      <c r="G63"/>
      <c r="H63"/>
      <c r="I63"/>
      <c r="J63"/>
      <c r="K63"/>
      <c r="L63"/>
      <c r="M63"/>
      <c r="N63"/>
      <c r="O63"/>
      <c r="P63"/>
      <c r="Q63"/>
      <c r="W63" s="73"/>
    </row>
    <row r="64" spans="1:42" s="15" customFormat="1" ht="6.95" customHeight="1">
      <c r="B64"/>
      <c r="C64"/>
      <c r="D64"/>
      <c r="E64"/>
      <c r="F64"/>
      <c r="G64"/>
      <c r="H64"/>
      <c r="I64"/>
      <c r="J64"/>
      <c r="K64"/>
      <c r="L64"/>
      <c r="M64"/>
      <c r="N64"/>
      <c r="O64"/>
      <c r="P64"/>
      <c r="Q64"/>
      <c r="W64" s="73"/>
    </row>
    <row r="65" spans="2:23" s="15" customFormat="1" ht="6.95" customHeight="1">
      <c r="B65"/>
      <c r="C65"/>
      <c r="D65"/>
      <c r="E65"/>
      <c r="F65"/>
      <c r="G65"/>
      <c r="H65"/>
      <c r="I65"/>
      <c r="J65"/>
      <c r="K65"/>
      <c r="L65"/>
      <c r="M65"/>
      <c r="N65"/>
      <c r="O65"/>
      <c r="P65"/>
      <c r="Q65"/>
      <c r="W65" s="73"/>
    </row>
    <row r="66" spans="2:23" s="15" customFormat="1" ht="6.95" customHeight="1">
      <c r="B66"/>
      <c r="C66"/>
      <c r="D66"/>
      <c r="E66"/>
      <c r="F66"/>
      <c r="G66"/>
      <c r="H66"/>
      <c r="I66"/>
      <c r="J66"/>
      <c r="K66"/>
      <c r="L66"/>
      <c r="M66"/>
      <c r="N66"/>
      <c r="O66"/>
      <c r="P66"/>
      <c r="Q66"/>
      <c r="W66" s="73"/>
    </row>
    <row r="67" spans="2:23" s="15" customFormat="1" ht="6.95" customHeight="1">
      <c r="B67"/>
      <c r="C67"/>
      <c r="D67"/>
      <c r="E67"/>
      <c r="F67"/>
      <c r="G67"/>
      <c r="H67"/>
      <c r="I67"/>
      <c r="J67"/>
      <c r="K67"/>
      <c r="L67"/>
      <c r="M67"/>
      <c r="N67"/>
      <c r="O67"/>
      <c r="P67"/>
      <c r="Q67"/>
      <c r="W67" s="73"/>
    </row>
    <row r="68" spans="2:23" s="15" customFormat="1" ht="6.95" customHeight="1">
      <c r="B68"/>
      <c r="C68"/>
      <c r="D68"/>
      <c r="E68"/>
      <c r="F68"/>
      <c r="G68"/>
      <c r="H68"/>
      <c r="I68"/>
      <c r="J68"/>
      <c r="K68"/>
      <c r="L68"/>
      <c r="M68"/>
      <c r="N68"/>
      <c r="O68"/>
      <c r="P68"/>
      <c r="Q68"/>
      <c r="W68" s="73"/>
    </row>
    <row r="69" spans="2:23" s="15" customFormat="1" ht="6.95" customHeight="1">
      <c r="B69"/>
      <c r="C69"/>
      <c r="D69"/>
      <c r="E69"/>
      <c r="F69"/>
      <c r="G69"/>
      <c r="H69"/>
      <c r="I69"/>
      <c r="J69"/>
      <c r="K69"/>
      <c r="L69"/>
      <c r="M69"/>
      <c r="N69"/>
      <c r="O69"/>
      <c r="P69"/>
      <c r="Q69"/>
    </row>
    <row r="70" spans="2:23" s="15" customFormat="1" ht="6.95" customHeight="1">
      <c r="B70"/>
      <c r="C70"/>
      <c r="D70"/>
      <c r="E70"/>
      <c r="F70"/>
      <c r="G70"/>
      <c r="H70"/>
      <c r="I70"/>
      <c r="J70"/>
      <c r="K70"/>
      <c r="L70"/>
      <c r="M70"/>
      <c r="N70"/>
      <c r="O70"/>
      <c r="P70"/>
      <c r="Q70"/>
    </row>
    <row r="71" spans="2:23" s="15" customFormat="1" ht="6.95" customHeight="1">
      <c r="B71"/>
      <c r="C71"/>
      <c r="D71"/>
      <c r="E71"/>
      <c r="F71"/>
      <c r="G71"/>
      <c r="H71"/>
      <c r="I71"/>
      <c r="J71"/>
      <c r="K71"/>
      <c r="L71"/>
      <c r="M71"/>
      <c r="N71"/>
      <c r="O71"/>
      <c r="P71"/>
      <c r="Q71"/>
    </row>
    <row r="72" spans="2:23" s="15" customFormat="1" ht="6.95" customHeight="1">
      <c r="B72"/>
      <c r="C72"/>
      <c r="D72"/>
      <c r="E72"/>
      <c r="F72"/>
      <c r="G72"/>
      <c r="H72"/>
      <c r="I72"/>
      <c r="J72"/>
      <c r="K72"/>
      <c r="L72"/>
      <c r="M72"/>
      <c r="N72"/>
      <c r="O72"/>
      <c r="P72"/>
      <c r="Q72"/>
    </row>
    <row r="73" spans="2:23" s="15" customFormat="1" ht="6.95" customHeight="1">
      <c r="B73"/>
      <c r="C73"/>
      <c r="D73"/>
      <c r="E73"/>
      <c r="F73"/>
      <c r="G73"/>
      <c r="H73"/>
      <c r="I73"/>
      <c r="J73"/>
      <c r="K73"/>
      <c r="L73"/>
      <c r="M73"/>
      <c r="N73"/>
      <c r="O73"/>
      <c r="P73"/>
      <c r="Q73"/>
    </row>
    <row r="74" spans="2:23" s="15" customFormat="1" ht="6.95" customHeight="1">
      <c r="B74"/>
      <c r="C74"/>
      <c r="D74"/>
      <c r="E74"/>
      <c r="F74"/>
      <c r="G74"/>
      <c r="H74"/>
      <c r="I74"/>
      <c r="J74"/>
      <c r="K74"/>
      <c r="L74"/>
      <c r="M74"/>
      <c r="N74"/>
      <c r="O74"/>
      <c r="P74"/>
      <c r="Q74"/>
    </row>
    <row r="75" spans="2:23" s="15" customFormat="1" ht="6.95" customHeight="1">
      <c r="B75"/>
      <c r="C75"/>
      <c r="D75"/>
      <c r="E75"/>
      <c r="F75"/>
      <c r="G75"/>
      <c r="H75"/>
      <c r="I75"/>
      <c r="J75"/>
      <c r="K75"/>
      <c r="L75"/>
      <c r="M75"/>
      <c r="N75"/>
      <c r="O75"/>
      <c r="P75"/>
      <c r="Q75"/>
    </row>
    <row r="76" spans="2:23" s="15" customFormat="1" ht="6.95" customHeight="1">
      <c r="B76"/>
      <c r="C76"/>
      <c r="D76"/>
      <c r="E76"/>
      <c r="F76"/>
      <c r="G76"/>
      <c r="H76"/>
      <c r="I76"/>
      <c r="J76"/>
      <c r="K76"/>
      <c r="L76"/>
      <c r="M76"/>
      <c r="N76"/>
      <c r="O76"/>
      <c r="P76"/>
      <c r="Q76"/>
    </row>
    <row r="77" spans="2:23" s="15" customFormat="1" ht="6.95" customHeight="1">
      <c r="B77"/>
      <c r="C77"/>
      <c r="D77"/>
      <c r="E77"/>
      <c r="F77"/>
      <c r="G77"/>
      <c r="H77"/>
      <c r="I77"/>
      <c r="J77"/>
      <c r="K77"/>
      <c r="L77"/>
      <c r="M77"/>
      <c r="N77"/>
      <c r="O77"/>
      <c r="P77"/>
      <c r="Q77"/>
    </row>
    <row r="78" spans="2:23" s="15" customFormat="1" ht="6.95" customHeight="1">
      <c r="B78"/>
      <c r="C78"/>
      <c r="D78"/>
      <c r="E78"/>
      <c r="F78"/>
      <c r="G78"/>
      <c r="H78"/>
      <c r="I78"/>
      <c r="J78"/>
      <c r="K78"/>
      <c r="L78"/>
      <c r="M78"/>
      <c r="N78"/>
      <c r="O78"/>
      <c r="P78"/>
      <c r="Q78"/>
    </row>
    <row r="79" spans="2:23" s="15" customFormat="1" ht="6.95" customHeight="1">
      <c r="B79"/>
      <c r="C79"/>
      <c r="D79"/>
      <c r="E79"/>
      <c r="F79"/>
      <c r="G79"/>
      <c r="H79"/>
      <c r="I79"/>
      <c r="J79"/>
      <c r="K79"/>
      <c r="L79"/>
      <c r="M79"/>
      <c r="N79"/>
      <c r="O79"/>
      <c r="P79"/>
      <c r="Q79"/>
    </row>
    <row r="80" spans="2:23" s="15" customFormat="1" ht="6.95" customHeight="1">
      <c r="B80"/>
      <c r="C80"/>
      <c r="D80"/>
      <c r="E80"/>
      <c r="F80"/>
      <c r="G80"/>
      <c r="H80"/>
      <c r="I80"/>
      <c r="J80"/>
      <c r="K80"/>
      <c r="L80"/>
      <c r="M80"/>
      <c r="N80"/>
      <c r="O80"/>
      <c r="P80"/>
      <c r="Q80"/>
    </row>
    <row r="81" spans="2:17" s="15" customFormat="1" ht="6.95" customHeight="1">
      <c r="B81"/>
      <c r="C81"/>
      <c r="D81"/>
      <c r="E81"/>
      <c r="F81"/>
      <c r="G81"/>
      <c r="H81"/>
      <c r="I81"/>
      <c r="J81"/>
      <c r="K81"/>
      <c r="L81"/>
      <c r="M81"/>
      <c r="N81"/>
      <c r="O81"/>
      <c r="P81"/>
      <c r="Q81"/>
    </row>
    <row r="82" spans="2:17" s="15" customFormat="1" ht="6.95" customHeight="1">
      <c r="B82"/>
      <c r="C82"/>
      <c r="D82"/>
      <c r="E82"/>
      <c r="F82"/>
      <c r="G82"/>
      <c r="H82"/>
      <c r="I82"/>
      <c r="J82"/>
      <c r="K82"/>
      <c r="L82"/>
      <c r="M82"/>
      <c r="N82"/>
      <c r="O82"/>
      <c r="P82"/>
      <c r="Q82"/>
    </row>
    <row r="83" spans="2:17" s="15" customFormat="1" ht="6.95" customHeight="1">
      <c r="B83"/>
      <c r="C83"/>
      <c r="D83"/>
      <c r="E83"/>
      <c r="F83"/>
      <c r="G83"/>
      <c r="H83"/>
      <c r="I83"/>
      <c r="J83"/>
      <c r="K83"/>
      <c r="L83"/>
      <c r="M83"/>
      <c r="N83"/>
      <c r="O83"/>
      <c r="P83"/>
      <c r="Q83"/>
    </row>
    <row r="84" spans="2:17" ht="6.95" customHeight="1">
      <c r="B84"/>
      <c r="C84"/>
      <c r="D84"/>
      <c r="E84"/>
      <c r="F84"/>
      <c r="G84"/>
      <c r="H84"/>
      <c r="I84"/>
      <c r="J84"/>
      <c r="K84"/>
      <c r="L84"/>
      <c r="M84"/>
      <c r="N84"/>
      <c r="O84"/>
      <c r="P84"/>
      <c r="Q84"/>
    </row>
    <row r="85" spans="2:17" ht="6.95" customHeight="1">
      <c r="B85"/>
      <c r="C85"/>
      <c r="D85"/>
      <c r="E85"/>
      <c r="F85"/>
      <c r="G85"/>
      <c r="H85"/>
      <c r="I85"/>
      <c r="J85"/>
      <c r="K85"/>
      <c r="L85"/>
      <c r="M85"/>
      <c r="N85"/>
      <c r="O85"/>
      <c r="P85"/>
      <c r="Q85"/>
    </row>
    <row r="86" spans="2:17" ht="6.95" customHeight="1">
      <c r="B86"/>
      <c r="C86"/>
      <c r="D86"/>
      <c r="E86"/>
      <c r="F86"/>
      <c r="G86"/>
      <c r="H86"/>
      <c r="I86"/>
      <c r="J86"/>
      <c r="K86"/>
      <c r="L86"/>
      <c r="M86"/>
      <c r="N86"/>
      <c r="O86"/>
      <c r="P86"/>
      <c r="Q86"/>
    </row>
    <row r="87" spans="2:17" ht="6.95" customHeight="1">
      <c r="B87"/>
      <c r="C87"/>
      <c r="D87"/>
      <c r="E87"/>
      <c r="F87"/>
      <c r="G87"/>
      <c r="H87"/>
      <c r="I87"/>
      <c r="J87"/>
      <c r="K87"/>
      <c r="L87"/>
      <c r="M87"/>
      <c r="N87"/>
      <c r="O87"/>
      <c r="P87"/>
      <c r="Q87"/>
    </row>
    <row r="88" spans="2:17" ht="6.95" customHeight="1">
      <c r="B88"/>
      <c r="C88"/>
      <c r="D88"/>
      <c r="E88"/>
      <c r="F88"/>
      <c r="G88"/>
      <c r="H88"/>
      <c r="I88"/>
      <c r="J88"/>
      <c r="K88"/>
      <c r="L88"/>
      <c r="M88"/>
      <c r="N88"/>
      <c r="O88"/>
      <c r="P88"/>
      <c r="Q88"/>
    </row>
    <row r="89" spans="2:17" ht="6.95" customHeight="1">
      <c r="B89"/>
      <c r="C89"/>
      <c r="D89"/>
      <c r="E89"/>
      <c r="F89"/>
      <c r="G89"/>
      <c r="H89"/>
      <c r="I89"/>
      <c r="J89"/>
      <c r="K89"/>
      <c r="L89"/>
      <c r="M89"/>
      <c r="N89"/>
      <c r="O89"/>
      <c r="P89"/>
      <c r="Q89"/>
    </row>
    <row r="90" spans="2:17" ht="6.95" customHeight="1">
      <c r="B90"/>
      <c r="C90"/>
      <c r="D90"/>
      <c r="E90"/>
      <c r="F90"/>
      <c r="G90"/>
      <c r="H90"/>
      <c r="I90"/>
      <c r="J90"/>
      <c r="K90"/>
      <c r="L90"/>
      <c r="M90"/>
      <c r="N90"/>
      <c r="O90"/>
      <c r="P90"/>
      <c r="Q90"/>
    </row>
    <row r="91" spans="2:17" ht="6.95" customHeight="1">
      <c r="B91"/>
      <c r="C91"/>
      <c r="D91"/>
      <c r="E91"/>
      <c r="F91"/>
      <c r="G91"/>
      <c r="H91"/>
      <c r="I91"/>
      <c r="J91"/>
      <c r="K91"/>
      <c r="L91"/>
      <c r="M91"/>
      <c r="N91"/>
      <c r="O91"/>
      <c r="P91"/>
      <c r="Q91"/>
    </row>
    <row r="92" spans="2:17" ht="6.95" customHeight="1">
      <c r="B92"/>
      <c r="C92"/>
      <c r="D92"/>
      <c r="E92"/>
      <c r="F92"/>
      <c r="G92"/>
      <c r="H92"/>
      <c r="I92"/>
      <c r="J92"/>
      <c r="K92"/>
      <c r="L92"/>
      <c r="M92"/>
      <c r="N92"/>
      <c r="O92"/>
      <c r="P92"/>
      <c r="Q92"/>
    </row>
    <row r="93" spans="2:17" ht="6.95" customHeight="1">
      <c r="B93"/>
      <c r="C93"/>
      <c r="D93"/>
      <c r="E93"/>
      <c r="F93"/>
      <c r="G93"/>
      <c r="H93"/>
      <c r="I93"/>
      <c r="J93"/>
      <c r="K93"/>
      <c r="L93"/>
      <c r="M93"/>
      <c r="N93"/>
      <c r="O93"/>
      <c r="P93"/>
      <c r="Q93"/>
    </row>
    <row r="94" spans="2:17" ht="6.95" customHeight="1">
      <c r="B94"/>
      <c r="C94"/>
      <c r="D94"/>
      <c r="E94"/>
      <c r="F94"/>
      <c r="G94"/>
      <c r="H94"/>
      <c r="I94"/>
      <c r="J94"/>
      <c r="K94"/>
      <c r="L94"/>
      <c r="M94"/>
      <c r="N94"/>
      <c r="O94"/>
      <c r="P94"/>
      <c r="Q94"/>
    </row>
    <row r="95" spans="2:17" ht="6.95" customHeight="1">
      <c r="B95"/>
      <c r="C95"/>
      <c r="D95"/>
      <c r="E95"/>
      <c r="F95"/>
      <c r="G95"/>
      <c r="H95"/>
      <c r="I95"/>
      <c r="J95"/>
      <c r="K95"/>
      <c r="L95"/>
      <c r="M95"/>
      <c r="N95"/>
      <c r="O95"/>
      <c r="P95"/>
      <c r="Q95"/>
    </row>
    <row r="96" spans="2:17" ht="6.95" customHeight="1">
      <c r="B96"/>
      <c r="C96"/>
      <c r="D96"/>
      <c r="E96"/>
      <c r="F96"/>
      <c r="G96"/>
      <c r="H96"/>
      <c r="I96"/>
      <c r="J96"/>
      <c r="K96"/>
      <c r="L96"/>
      <c r="M96"/>
      <c r="N96"/>
      <c r="O96"/>
      <c r="P96"/>
      <c r="Q96"/>
    </row>
    <row r="97" spans="2:17" ht="6.95" customHeight="1">
      <c r="B97"/>
      <c r="C97"/>
      <c r="D97"/>
      <c r="E97"/>
      <c r="F97"/>
      <c r="G97"/>
      <c r="H97"/>
      <c r="I97"/>
      <c r="J97"/>
      <c r="K97"/>
      <c r="L97"/>
      <c r="M97"/>
      <c r="N97"/>
      <c r="O97"/>
      <c r="P97"/>
      <c r="Q97"/>
    </row>
    <row r="98" spans="2:17" ht="6.95" customHeight="1">
      <c r="B98"/>
      <c r="C98"/>
      <c r="D98"/>
      <c r="E98"/>
      <c r="F98"/>
      <c r="G98"/>
      <c r="H98"/>
      <c r="I98"/>
      <c r="J98"/>
      <c r="K98"/>
      <c r="L98"/>
      <c r="M98"/>
      <c r="N98"/>
      <c r="O98"/>
      <c r="P98"/>
      <c r="Q98"/>
    </row>
    <row r="99" spans="2:17" ht="6.95" customHeight="1">
      <c r="B99"/>
      <c r="C99"/>
      <c r="D99"/>
      <c r="E99"/>
      <c r="F99"/>
      <c r="G99"/>
      <c r="H99"/>
      <c r="I99"/>
      <c r="J99"/>
      <c r="K99"/>
      <c r="L99"/>
      <c r="M99"/>
      <c r="N99"/>
      <c r="O99"/>
      <c r="P99"/>
      <c r="Q99"/>
    </row>
    <row r="100" spans="2:17" ht="6.95" customHeight="1">
      <c r="B100"/>
      <c r="C100"/>
      <c r="D100"/>
      <c r="E100"/>
      <c r="F100"/>
      <c r="G100"/>
      <c r="H100"/>
      <c r="I100"/>
      <c r="J100"/>
      <c r="K100"/>
      <c r="L100"/>
      <c r="M100"/>
      <c r="N100"/>
      <c r="O100"/>
      <c r="P100"/>
      <c r="Q100"/>
    </row>
    <row r="101" spans="2:17" ht="6.95" customHeight="1">
      <c r="B101"/>
      <c r="C101"/>
      <c r="D101"/>
      <c r="E101"/>
      <c r="F101"/>
      <c r="G101"/>
      <c r="H101"/>
      <c r="I101"/>
      <c r="J101"/>
      <c r="K101"/>
      <c r="L101"/>
      <c r="M101"/>
      <c r="N101"/>
      <c r="O101"/>
      <c r="P101"/>
      <c r="Q101"/>
    </row>
    <row r="102" spans="2:17" ht="6.95" customHeight="1">
      <c r="B102"/>
      <c r="C102"/>
      <c r="D102"/>
      <c r="E102"/>
      <c r="F102"/>
      <c r="G102"/>
      <c r="H102"/>
      <c r="I102"/>
      <c r="J102"/>
      <c r="K102"/>
      <c r="L102"/>
      <c r="M102"/>
      <c r="N102"/>
      <c r="O102"/>
      <c r="P102"/>
      <c r="Q102"/>
    </row>
    <row r="103" spans="2:17" ht="6.95" customHeight="1">
      <c r="B103"/>
      <c r="C103"/>
      <c r="D103"/>
      <c r="E103"/>
      <c r="F103"/>
      <c r="G103"/>
      <c r="H103"/>
      <c r="I103"/>
      <c r="J103"/>
      <c r="K103"/>
      <c r="L103"/>
      <c r="M103"/>
      <c r="N103"/>
      <c r="O103"/>
      <c r="P103"/>
      <c r="Q103"/>
    </row>
    <row r="104" spans="2:17" ht="6.95" customHeight="1">
      <c r="B104"/>
      <c r="C104"/>
      <c r="D104"/>
      <c r="E104"/>
      <c r="F104"/>
      <c r="G104"/>
      <c r="H104"/>
      <c r="I104"/>
      <c r="J104"/>
      <c r="K104"/>
      <c r="L104"/>
      <c r="M104"/>
      <c r="N104"/>
      <c r="O104"/>
      <c r="P104"/>
      <c r="Q104"/>
    </row>
    <row r="105" spans="2:17" ht="6.95" customHeight="1">
      <c r="B105"/>
      <c r="C105"/>
      <c r="D105"/>
      <c r="E105"/>
      <c r="F105"/>
      <c r="G105"/>
      <c r="H105"/>
      <c r="I105"/>
      <c r="J105"/>
      <c r="K105"/>
      <c r="L105"/>
      <c r="M105"/>
      <c r="N105"/>
      <c r="O105"/>
      <c r="P105"/>
      <c r="Q105"/>
    </row>
    <row r="106" spans="2:17">
      <c r="B106"/>
      <c r="C106"/>
      <c r="D106"/>
      <c r="E106"/>
      <c r="F106"/>
      <c r="G106"/>
      <c r="H106"/>
      <c r="I106"/>
      <c r="J106"/>
      <c r="K106"/>
      <c r="L106"/>
      <c r="M106"/>
      <c r="N106"/>
      <c r="O106"/>
      <c r="P106"/>
      <c r="Q106"/>
    </row>
    <row r="107" spans="2:17">
      <c r="B107"/>
      <c r="C107"/>
      <c r="D107"/>
      <c r="E107"/>
      <c r="F107"/>
      <c r="G107"/>
      <c r="H107"/>
      <c r="I107"/>
      <c r="J107"/>
      <c r="K107"/>
      <c r="L107"/>
      <c r="M107"/>
      <c r="N107"/>
      <c r="O107"/>
      <c r="P107"/>
      <c r="Q107"/>
    </row>
    <row r="108" spans="2:17">
      <c r="B108"/>
      <c r="C108"/>
      <c r="D108"/>
      <c r="E108"/>
      <c r="F108"/>
      <c r="G108"/>
      <c r="H108"/>
      <c r="I108"/>
      <c r="J108"/>
      <c r="K108"/>
      <c r="L108"/>
      <c r="M108"/>
      <c r="N108"/>
      <c r="O108"/>
      <c r="P108"/>
      <c r="Q108"/>
    </row>
    <row r="109" spans="2:17">
      <c r="B109"/>
      <c r="C109"/>
      <c r="D109"/>
      <c r="E109"/>
      <c r="F109"/>
      <c r="G109"/>
      <c r="H109"/>
      <c r="I109"/>
      <c r="J109"/>
      <c r="K109"/>
      <c r="L109"/>
      <c r="M109"/>
      <c r="N109"/>
      <c r="O109"/>
      <c r="P109"/>
      <c r="Q109"/>
    </row>
    <row r="110" spans="2:17">
      <c r="B110"/>
      <c r="C110"/>
      <c r="D110"/>
      <c r="E110"/>
      <c r="F110"/>
      <c r="G110"/>
      <c r="H110"/>
      <c r="I110"/>
      <c r="J110"/>
      <c r="K110"/>
      <c r="L110"/>
      <c r="M110"/>
      <c r="N110"/>
      <c r="O110"/>
      <c r="P110"/>
      <c r="Q110"/>
    </row>
    <row r="111" spans="2:17">
      <c r="B111"/>
      <c r="C111"/>
      <c r="D111"/>
      <c r="E111"/>
      <c r="F111"/>
      <c r="G111"/>
      <c r="H111"/>
      <c r="I111"/>
      <c r="J111"/>
      <c r="K111"/>
      <c r="L111"/>
      <c r="M111"/>
      <c r="N111"/>
      <c r="O111"/>
      <c r="P111"/>
      <c r="Q111"/>
    </row>
    <row r="112" spans="2:17">
      <c r="B112"/>
      <c r="C112"/>
      <c r="D112"/>
      <c r="E112"/>
      <c r="F112"/>
      <c r="G112"/>
      <c r="H112"/>
      <c r="I112"/>
      <c r="J112"/>
      <c r="K112"/>
      <c r="L112"/>
      <c r="M112"/>
      <c r="N112"/>
      <c r="O112"/>
      <c r="P112"/>
      <c r="Q112"/>
    </row>
    <row r="113" spans="2:17">
      <c r="B113"/>
      <c r="C113"/>
      <c r="D113"/>
      <c r="E113"/>
      <c r="F113"/>
      <c r="G113"/>
      <c r="H113"/>
      <c r="I113"/>
      <c r="J113"/>
      <c r="K113"/>
      <c r="L113"/>
      <c r="M113"/>
      <c r="N113"/>
      <c r="O113"/>
      <c r="P113"/>
      <c r="Q113"/>
    </row>
    <row r="114" spans="2:17">
      <c r="B114"/>
      <c r="C114"/>
      <c r="D114"/>
      <c r="E114"/>
      <c r="F114"/>
      <c r="G114"/>
      <c r="H114"/>
      <c r="I114"/>
      <c r="J114"/>
      <c r="K114"/>
      <c r="L114"/>
      <c r="M114"/>
      <c r="N114"/>
      <c r="O114"/>
      <c r="P114"/>
      <c r="Q114"/>
    </row>
    <row r="115" spans="2:17">
      <c r="B115"/>
      <c r="C115"/>
      <c r="D115"/>
      <c r="E115"/>
      <c r="F115"/>
      <c r="G115"/>
      <c r="H115"/>
      <c r="I115"/>
      <c r="J115"/>
      <c r="K115"/>
      <c r="L115"/>
      <c r="M115"/>
      <c r="N115"/>
      <c r="O115"/>
      <c r="P115"/>
      <c r="Q115"/>
    </row>
    <row r="116" spans="2:17">
      <c r="B116"/>
      <c r="C116"/>
      <c r="D116"/>
      <c r="E116"/>
      <c r="F116"/>
      <c r="G116"/>
      <c r="H116"/>
      <c r="I116"/>
      <c r="J116"/>
      <c r="K116"/>
      <c r="L116"/>
      <c r="M116"/>
      <c r="N116"/>
      <c r="O116"/>
      <c r="P116"/>
      <c r="Q116"/>
    </row>
    <row r="117" spans="2:17">
      <c r="B117"/>
      <c r="C117"/>
      <c r="D117"/>
      <c r="E117"/>
      <c r="F117"/>
      <c r="G117"/>
      <c r="H117"/>
      <c r="I117"/>
      <c r="J117"/>
      <c r="K117"/>
      <c r="L117"/>
      <c r="M117"/>
      <c r="N117"/>
      <c r="O117"/>
      <c r="P117"/>
      <c r="Q117"/>
    </row>
  </sheetData>
  <mergeCells count="27">
    <mergeCell ref="AE1:AE16"/>
    <mergeCell ref="D5:V6"/>
    <mergeCell ref="I9:I14"/>
    <mergeCell ref="K10:R10"/>
    <mergeCell ref="U9:U14"/>
    <mergeCell ref="H10:H14"/>
    <mergeCell ref="M11:M14"/>
    <mergeCell ref="G10:G14"/>
    <mergeCell ref="L11:L14"/>
    <mergeCell ref="P11:P14"/>
    <mergeCell ref="B5:B14"/>
    <mergeCell ref="C5:C14"/>
    <mergeCell ref="S10:S14"/>
    <mergeCell ref="E10:E14"/>
    <mergeCell ref="D9:H9"/>
    <mergeCell ref="K9:T9"/>
    <mergeCell ref="K7:V8"/>
    <mergeCell ref="W56:W68"/>
    <mergeCell ref="D10:D14"/>
    <mergeCell ref="K11:K14"/>
    <mergeCell ref="W1:W16"/>
    <mergeCell ref="N11:N14"/>
    <mergeCell ref="O11:O14"/>
    <mergeCell ref="Q11:Q14"/>
    <mergeCell ref="R11:R14"/>
    <mergeCell ref="D7:J8"/>
    <mergeCell ref="F10:F14"/>
  </mergeCells>
  <phoneticPr fontId="1" type="noConversion"/>
  <printOptions gridLinesSet="0"/>
  <pageMargins left="0.78740157480314965" right="1.5748031496062993" top="0.98425196850393704" bottom="0.98425196850393704" header="0" footer="0"/>
  <pageSetup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215 (2)</vt:lpstr>
      <vt:lpstr>'215 (2)'!A_impresión_IM</vt:lpstr>
      <vt:lpstr>'215 (2)'!Área_de_impresión</vt:lpstr>
    </vt:vector>
  </TitlesOfParts>
  <Company>SHCP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S.H.C.P.</dc:creator>
  <cp:lastModifiedBy>cristina_castro</cp:lastModifiedBy>
  <cp:lastPrinted>2014-07-31T22:06:49Z</cp:lastPrinted>
  <dcterms:created xsi:type="dcterms:W3CDTF">2001-08-14T18:16:16Z</dcterms:created>
  <dcterms:modified xsi:type="dcterms:W3CDTF">2014-08-06T15:35:51Z</dcterms:modified>
</cp:coreProperties>
</file>