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DELL\Desktop\تسعيرة الجملة\"/>
    </mc:Choice>
  </mc:AlternateContent>
  <xr:revisionPtr revIDLastSave="0" documentId="13_ncr:1_{38952F6B-26A8-4585-9498-706936726D86}" xr6:coauthVersionLast="43" xr6:coauthVersionMax="43" xr10:uidLastSave="{00000000-0000-0000-0000-000000000000}"/>
  <bookViews>
    <workbookView xWindow="-120" yWindow="-120" windowWidth="29040" windowHeight="15990" activeTab="2" xr2:uid="{00000000-000D-0000-FFFF-FFFF00000000}"/>
  </bookViews>
  <sheets>
    <sheet name="Sheet1" sheetId="1" r:id="rId1"/>
    <sheet name="Sheet2" sheetId="2" r:id="rId2"/>
    <sheet name="Sheet2 (2)" sheetId="3" r:id="rId3"/>
  </sheets>
  <definedNames>
    <definedName name="_xlnm.Print_Area" localSheetId="0">Sheet1!$A$1:$Q$78</definedName>
    <definedName name="_xlnm.Print_Area" localSheetId="1">Sheet2!$A$1:$F$70</definedName>
    <definedName name="_xlnm.Print_Area" localSheetId="2">'Sheet2 (2)'!$A$1:$C$72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3" i="1"/>
  <c r="N28" i="1" l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27" i="1"/>
  <c r="J75" i="1" l="1"/>
  <c r="J76" i="1"/>
  <c r="J77" i="1"/>
  <c r="J78" i="1"/>
  <c r="Q75" i="1"/>
  <c r="Q76" i="1"/>
  <c r="Q77" i="1"/>
  <c r="Q78" i="1"/>
  <c r="S4" i="1" l="1"/>
  <c r="V4" i="1" s="1"/>
  <c r="Q4" i="1" s="1"/>
  <c r="S5" i="1"/>
  <c r="V5" i="1" s="1"/>
  <c r="Q5" i="1" s="1"/>
  <c r="S6" i="1"/>
  <c r="V6" i="1" s="1"/>
  <c r="Q6" i="1" s="1"/>
  <c r="S7" i="1"/>
  <c r="V7" i="1" s="1"/>
  <c r="Q7" i="1" s="1"/>
  <c r="S8" i="1"/>
  <c r="V8" i="1" s="1"/>
  <c r="Q8" i="1" s="1"/>
  <c r="S9" i="1"/>
  <c r="V9" i="1" s="1"/>
  <c r="Q9" i="1" s="1"/>
  <c r="S10" i="1"/>
  <c r="V10" i="1" s="1"/>
  <c r="Q10" i="1" s="1"/>
  <c r="S11" i="1"/>
  <c r="V11" i="1" s="1"/>
  <c r="Q11" i="1" s="1"/>
  <c r="S12" i="1"/>
  <c r="V12" i="1" s="1"/>
  <c r="Q12" i="1" s="1"/>
  <c r="S13" i="1"/>
  <c r="V13" i="1" s="1"/>
  <c r="Q13" i="1" s="1"/>
  <c r="S14" i="1"/>
  <c r="V14" i="1" s="1"/>
  <c r="Q14" i="1" s="1"/>
  <c r="S15" i="1"/>
  <c r="V15" i="1" s="1"/>
  <c r="Q15" i="1" s="1"/>
  <c r="S16" i="1"/>
  <c r="V16" i="1" s="1"/>
  <c r="Q16" i="1" s="1"/>
  <c r="S17" i="1"/>
  <c r="V17" i="1" s="1"/>
  <c r="Q17" i="1" s="1"/>
  <c r="S18" i="1"/>
  <c r="V18" i="1" s="1"/>
  <c r="Q18" i="1" s="1"/>
  <c r="S19" i="1"/>
  <c r="V19" i="1" s="1"/>
  <c r="Q19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" i="1"/>
  <c r="V3" i="1" s="1"/>
  <c r="Q3" i="1" s="1"/>
  <c r="Q36" i="1" l="1"/>
  <c r="Q25" i="1"/>
  <c r="Q68" i="1"/>
  <c r="Q56" i="1"/>
  <c r="Q44" i="1"/>
  <c r="Q39" i="1"/>
  <c r="Q70" i="1"/>
  <c r="Q26" i="1"/>
  <c r="Q69" i="1"/>
  <c r="Q57" i="1"/>
  <c r="Q45" i="1"/>
  <c r="Q23" i="1"/>
  <c r="Q66" i="1"/>
  <c r="Q54" i="1"/>
  <c r="Q42" i="1"/>
  <c r="Q67" i="1"/>
  <c r="Q22" i="1"/>
  <c r="Q65" i="1"/>
  <c r="Q53" i="1"/>
  <c r="Q41" i="1"/>
  <c r="Q52" i="1"/>
  <c r="Q51" i="1"/>
  <c r="Q21" i="1"/>
  <c r="Q63" i="1"/>
  <c r="Q72" i="1"/>
  <c r="Q48" i="1"/>
  <c r="Q64" i="1"/>
  <c r="Q40" i="1"/>
  <c r="Q20" i="1"/>
  <c r="Q71" i="1"/>
  <c r="Q59" i="1"/>
  <c r="Q47" i="1"/>
  <c r="Q28" i="1"/>
  <c r="Q24" i="1"/>
  <c r="Q27" i="1"/>
  <c r="Q43" i="1"/>
  <c r="Q74" i="1"/>
  <c r="Q50" i="1"/>
  <c r="Q38" i="1"/>
  <c r="Q62" i="1"/>
  <c r="Q73" i="1"/>
  <c r="Q61" i="1"/>
  <c r="Q49" i="1"/>
  <c r="Q37" i="1"/>
  <c r="Q35" i="1"/>
  <c r="Q58" i="1"/>
  <c r="Q46" i="1"/>
  <c r="Q34" i="1"/>
  <c r="Q55" i="1"/>
  <c r="Q33" i="1"/>
  <c r="Q60" i="1"/>
  <c r="Q32" i="1"/>
  <c r="Q30" i="1"/>
  <c r="Q31" i="1"/>
  <c r="Q2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9" i="1" l="1"/>
</calcChain>
</file>

<file path=xl/sharedStrings.xml><?xml version="1.0" encoding="utf-8"?>
<sst xmlns="http://schemas.openxmlformats.org/spreadsheetml/2006/main" count="678" uniqueCount="341">
  <si>
    <t>Satellite socket</t>
  </si>
  <si>
    <t>BRUSH BLACK</t>
  </si>
  <si>
    <t>Computer socket</t>
  </si>
  <si>
    <t>Tel socket</t>
  </si>
  <si>
    <t>20A DP switch</t>
  </si>
  <si>
    <t>13A switched socket with neon, DP (13A)</t>
  </si>
  <si>
    <t>BRUSH GRAY</t>
  </si>
  <si>
    <t>double 13A switched socket with neon, DP</t>
  </si>
  <si>
    <t>BRUSH WHITE</t>
  </si>
  <si>
    <t>Amount (USD)</t>
  </si>
  <si>
    <t>Quantity (PC)</t>
  </si>
  <si>
    <t>Unit Price</t>
  </si>
  <si>
    <t>description</t>
  </si>
  <si>
    <t>Item No.</t>
  </si>
  <si>
    <t>Color</t>
  </si>
  <si>
    <t>Series</t>
  </si>
  <si>
    <t>item no</t>
  </si>
  <si>
    <t>NO.</t>
  </si>
  <si>
    <t>CN80</t>
  </si>
  <si>
    <t>C80301-WH</t>
  </si>
  <si>
    <t>1gang 1way switch 10A/250V~</t>
  </si>
  <si>
    <t>مفتاح مفرد ابيض بيانو MT بلس</t>
  </si>
  <si>
    <t>0112010984</t>
  </si>
  <si>
    <t>C80302-WH</t>
  </si>
  <si>
    <t>1gang 2way switch 10A/250V~</t>
  </si>
  <si>
    <t>مفتاح مفرد دركسيون ابيض بيانو MT بلس</t>
  </si>
  <si>
    <t>0112010985</t>
  </si>
  <si>
    <t>C80303-WH</t>
  </si>
  <si>
    <t>2gang 1way switch  10A/250V~</t>
  </si>
  <si>
    <t>مفتاح مزدوج ابيض بيانو MT بلس</t>
  </si>
  <si>
    <t>0112010986</t>
  </si>
  <si>
    <t>C80304-WH</t>
  </si>
  <si>
    <t>2gang 2way switch 10A/250V~</t>
  </si>
  <si>
    <t>مفتاح مزدوج دركسيون ابيض بيانو MT بلس</t>
  </si>
  <si>
    <t>0112010987</t>
  </si>
  <si>
    <t>C80305-WH</t>
  </si>
  <si>
    <t>3gang 1way switch 10A/250V~</t>
  </si>
  <si>
    <t>مفتاح ثلاثي ابيض بيانو MT بلس</t>
  </si>
  <si>
    <t>0112010988</t>
  </si>
  <si>
    <t>C80306-WH</t>
  </si>
  <si>
    <t>3gang 2way switch 10A/250V~</t>
  </si>
  <si>
    <t>مفتاح ثلاثي دركسيون ابيض بيانو MT بلس</t>
  </si>
  <si>
    <t>0112010989</t>
  </si>
  <si>
    <t>C80307-WH</t>
  </si>
  <si>
    <t>4gang 1way switch 10A/250V~</t>
  </si>
  <si>
    <t>مفتاح رباعي ابيض بيانو MT بلس</t>
  </si>
  <si>
    <t>0112010990</t>
  </si>
  <si>
    <t>C80308-WH</t>
  </si>
  <si>
    <t>4gang 2way switch 10A/250V~</t>
  </si>
  <si>
    <t>مفتاح رباعي دركسيون ابيض بيانو MT بلس</t>
  </si>
  <si>
    <t>0112010991</t>
  </si>
  <si>
    <t>C80317-WH</t>
  </si>
  <si>
    <t>doorbell switch 10A/250V~</t>
  </si>
  <si>
    <t>مفتاح جرس ابيض بيانو MT بلس</t>
  </si>
  <si>
    <t>0112010992</t>
  </si>
  <si>
    <t>C80411-WH</t>
  </si>
  <si>
    <t>فيش 13امبير ابيض بيانو MT بلس</t>
  </si>
  <si>
    <t>0112010993</t>
  </si>
  <si>
    <t>C80324-WH</t>
  </si>
  <si>
    <t>مفتاح سخان 20امبير ابيض بيانو MT بلس</t>
  </si>
  <si>
    <t>0112010994</t>
  </si>
  <si>
    <t>C80327-WH</t>
  </si>
  <si>
    <t>45A DP switch 7*7</t>
  </si>
  <si>
    <t>مفتاح مكيف 45امبير 7*7 ابيض بيانو MT بلس</t>
  </si>
  <si>
    <t>0112010995</t>
  </si>
  <si>
    <t>C80412-WH</t>
  </si>
  <si>
    <t>فيش 13امبير مجوز ابيض بيانو MT بلس</t>
  </si>
  <si>
    <t>0112010996</t>
  </si>
  <si>
    <t>C80452-WH</t>
  </si>
  <si>
    <t>فيش تليفون ابيض بيانو MT بلس</t>
  </si>
  <si>
    <t>0112010997</t>
  </si>
  <si>
    <t>C80442-WH</t>
  </si>
  <si>
    <t>فيش كمبيوتر ابيض بيانو MT بلس</t>
  </si>
  <si>
    <t>0112010998</t>
  </si>
  <si>
    <t>C80165-WH</t>
  </si>
  <si>
    <t>فيش دش ابيض بيانو MT بلس</t>
  </si>
  <si>
    <t>0112010999</t>
  </si>
  <si>
    <t>C80316-WH</t>
  </si>
  <si>
    <t>مفتاح ستارة curtain switch</t>
  </si>
  <si>
    <t>مفتاح ستارة ابيض بيانو MT بلس</t>
  </si>
  <si>
    <t>0112011048</t>
  </si>
  <si>
    <t>C80322-WH</t>
  </si>
  <si>
    <t>مفتاح كارت الباب ابيض بيانو MT بلس</t>
  </si>
  <si>
    <t>0112011049</t>
  </si>
  <si>
    <t>C80329-WH</t>
  </si>
  <si>
    <t>مفتاح مكيف 45امبير 7*14 ابيض بيانو MT بلس</t>
  </si>
  <si>
    <t>0112011050</t>
  </si>
  <si>
    <t>C80401-WH</t>
  </si>
  <si>
    <t>غطاء تسكيرة 7*7 ابيض بيانو MT بلس</t>
  </si>
  <si>
    <t>0112011051</t>
  </si>
  <si>
    <t>C80402-WH</t>
  </si>
  <si>
    <t>غطاء تسكيرة 7*14 ابيض بيانو MT بلس</t>
  </si>
  <si>
    <t>0112011052</t>
  </si>
  <si>
    <t>C80444-WH</t>
  </si>
  <si>
    <t>فيش كمبيوتر + تليفون ابيض بيانو MT بلس</t>
  </si>
  <si>
    <t>0112011053</t>
  </si>
  <si>
    <t>C80491C-WH</t>
  </si>
  <si>
    <t>فيش 13امبير مع USB ابيض بيانو MT بلس</t>
  </si>
  <si>
    <t>0112011054</t>
  </si>
  <si>
    <t>C80555-WH</t>
  </si>
  <si>
    <t>ديمر انارة 1000واط ابيض بيانو MT بلس</t>
  </si>
  <si>
    <t>0112011000</t>
  </si>
  <si>
    <t>C80301-GY</t>
  </si>
  <si>
    <t>مفتاح مفرد رصاصي بيانو MT بلس</t>
  </si>
  <si>
    <t>0112011001</t>
  </si>
  <si>
    <t>C80302-GY</t>
  </si>
  <si>
    <t>مفتاح مفرد دركسيون رصاصي بيانو MT بلس</t>
  </si>
  <si>
    <t>0112011002</t>
  </si>
  <si>
    <t>C80303-GY</t>
  </si>
  <si>
    <t>مفتاح مزدوج رصاصي بيانو MT بلس</t>
  </si>
  <si>
    <t>0112011003</t>
  </si>
  <si>
    <t>C80304-GY</t>
  </si>
  <si>
    <t>مفتاح مزدوج دركسيون رصاصي بيانو MT بلس</t>
  </si>
  <si>
    <t>0112011004</t>
  </si>
  <si>
    <t>C80305-GY</t>
  </si>
  <si>
    <t>مفتاح ثلاثي رصاصي بيانو MT بلس</t>
  </si>
  <si>
    <t>0112011005</t>
  </si>
  <si>
    <t>C80306-GY</t>
  </si>
  <si>
    <t>مفتاح ثلاثي دركسيون رصاصي بيانو MT بلس</t>
  </si>
  <si>
    <t>0112011006</t>
  </si>
  <si>
    <t>C80307-GY</t>
  </si>
  <si>
    <t>مفتاح رباعي رصاصي بيانو MT بلس</t>
  </si>
  <si>
    <t>0112011007</t>
  </si>
  <si>
    <t>C80308-GY</t>
  </si>
  <si>
    <t>مفتاح رباعي دركسيون رصاصي بيانو MT بلس</t>
  </si>
  <si>
    <t>0112011008</t>
  </si>
  <si>
    <t>C80317-GY</t>
  </si>
  <si>
    <t>مفتاح جرس رصاصي بيانو MT بلس</t>
  </si>
  <si>
    <t>0112011009</t>
  </si>
  <si>
    <t>C80411-GY</t>
  </si>
  <si>
    <t>فيش 13امبير رصاصي بيانو MT بلس</t>
  </si>
  <si>
    <t>0112011010</t>
  </si>
  <si>
    <t>C80324-GY</t>
  </si>
  <si>
    <t>مفتاح سخان 20امبير رصاصي بيانو MT بلس</t>
  </si>
  <si>
    <t>0112011011</t>
  </si>
  <si>
    <t>C80327-GY</t>
  </si>
  <si>
    <t>مفتاح مكيف 45امبير 7*7 رصاصي بيانو MT بلس</t>
  </si>
  <si>
    <t>0112011012</t>
  </si>
  <si>
    <t>C80412-GY</t>
  </si>
  <si>
    <t>فيش 13امبير مجوز رصاصي بيانو MT بلس</t>
  </si>
  <si>
    <t>0112011013</t>
  </si>
  <si>
    <t>C80452-GY</t>
  </si>
  <si>
    <t>فيش تليفون رصاصي بيانو MT بلس</t>
  </si>
  <si>
    <t>0112011014</t>
  </si>
  <si>
    <t>C80442-GY</t>
  </si>
  <si>
    <t>فيش كمبيوتر رصاصي بيانو MT بلس</t>
  </si>
  <si>
    <t>0112011015</t>
  </si>
  <si>
    <t>C80165-GY</t>
  </si>
  <si>
    <t>فيش دش رصاصي بيانو MT بلس</t>
  </si>
  <si>
    <t>0112011016</t>
  </si>
  <si>
    <t>C80316-GY</t>
  </si>
  <si>
    <t>مفتاح ستارة رصاصي بيانو MT بلس</t>
  </si>
  <si>
    <t>0112011017</t>
  </si>
  <si>
    <t>C80322-GY</t>
  </si>
  <si>
    <t>مفتاح كارت الباب رصاصي بيانو MT بلس</t>
  </si>
  <si>
    <t>0112011018</t>
  </si>
  <si>
    <t>C80329-GY</t>
  </si>
  <si>
    <t>مفتاح مكيف 45امبير 7*14 رصاصي بيانو MT بلس</t>
  </si>
  <si>
    <t>0112011019</t>
  </si>
  <si>
    <t>C80401-GY</t>
  </si>
  <si>
    <t>غطاء تسكيرة 7*7 رصاصي بيانو MT بلس</t>
  </si>
  <si>
    <t>0112011020</t>
  </si>
  <si>
    <t>C80402-GY</t>
  </si>
  <si>
    <t>غطاء تسكيرة 7*14 رصاصي بيانو MT بلس</t>
  </si>
  <si>
    <t>0112011021</t>
  </si>
  <si>
    <t>C80444-GY</t>
  </si>
  <si>
    <t>فيش كمبيوتر + تليفون رصاصي بيانو MT بلس</t>
  </si>
  <si>
    <t>0112011022</t>
  </si>
  <si>
    <t>C80491C-GY</t>
  </si>
  <si>
    <t>فيش 13امبير مع USB رصاصي بيانو MT بلس</t>
  </si>
  <si>
    <t>0112011023</t>
  </si>
  <si>
    <t>C80555-GY</t>
  </si>
  <si>
    <t>ديمر انارة 1000واط رصاصي بيانو MT بلس</t>
  </si>
  <si>
    <t>0112011024</t>
  </si>
  <si>
    <t>C80301-BK</t>
  </si>
  <si>
    <t>مفتاح مفرد اسود بيانو MT بلس</t>
  </si>
  <si>
    <t>0112011025</t>
  </si>
  <si>
    <t>C80302-BK</t>
  </si>
  <si>
    <t>مفتاح مفرد دركسيون اسود بيانو MT بلس</t>
  </si>
  <si>
    <t>0112011026</t>
  </si>
  <si>
    <t>C80303-BK</t>
  </si>
  <si>
    <t>مفتاح مزدوج اسود بيانو MT بلس</t>
  </si>
  <si>
    <t>0112011027</t>
  </si>
  <si>
    <t>C80304-BK</t>
  </si>
  <si>
    <t>مفتاح مزدوج دركسيون اسود بيانو MT بلس</t>
  </si>
  <si>
    <t>0112011028</t>
  </si>
  <si>
    <t>C80305-BK</t>
  </si>
  <si>
    <t>مفتاح ثلاثي اسود بيانو MT بلس</t>
  </si>
  <si>
    <t>0112011029</t>
  </si>
  <si>
    <t>C80306-BK</t>
  </si>
  <si>
    <t>مفتاح ثلاثي دركسيون اسود بيانو MT بلس</t>
  </si>
  <si>
    <t>0112011030</t>
  </si>
  <si>
    <t>C80307-BK</t>
  </si>
  <si>
    <t>مفتاح رباعي اسود بيانو MT بلس</t>
  </si>
  <si>
    <t>0112011031</t>
  </si>
  <si>
    <t>C80308-BK</t>
  </si>
  <si>
    <t>مفتاح رباعي دركسيون اسود بيانو MT بلس</t>
  </si>
  <si>
    <t>0112011032</t>
  </si>
  <si>
    <t>C80317-BK</t>
  </si>
  <si>
    <t>مفتاح جرس اسود بيانو MT بلس</t>
  </si>
  <si>
    <t>0112011033</t>
  </si>
  <si>
    <t>C80411-BK</t>
  </si>
  <si>
    <t>فيش 13امبير اسود بيانو MT بلس</t>
  </si>
  <si>
    <t>0112011034</t>
  </si>
  <si>
    <t>C80324-BK</t>
  </si>
  <si>
    <t>مفتاح سخان 20امبير اسود بيانو MT بلس</t>
  </si>
  <si>
    <t>0112011035</t>
  </si>
  <si>
    <t>C80327-BK</t>
  </si>
  <si>
    <t>مفتاح مكيف 45امبير 7*7 اسود بيانو MT بلس</t>
  </si>
  <si>
    <t>0112011036</t>
  </si>
  <si>
    <t>C80412-BK</t>
  </si>
  <si>
    <t>فيش 13امبير مجوز اسود بيانو MT بلس</t>
  </si>
  <si>
    <t>0112011037</t>
  </si>
  <si>
    <t>C80452-BK</t>
  </si>
  <si>
    <t>فيش تليفون اسود بيانو MT بلس</t>
  </si>
  <si>
    <t>0112011038</t>
  </si>
  <si>
    <t>C80442-BK</t>
  </si>
  <si>
    <t>فيش كمبيوتر اسود بيانو MT بلس</t>
  </si>
  <si>
    <t>0112011039</t>
  </si>
  <si>
    <t>C80165-BK</t>
  </si>
  <si>
    <t>فيش دش اسود بيانو MT بلس</t>
  </si>
  <si>
    <t>0112011040</t>
  </si>
  <si>
    <t>C80316-BK</t>
  </si>
  <si>
    <t>مفتاح ستارة اسود بيانو MT بلس</t>
  </si>
  <si>
    <t>0112011041</t>
  </si>
  <si>
    <t>C80322-BK</t>
  </si>
  <si>
    <t>مفتاح كارت الباب اسود بيانو MT بلس</t>
  </si>
  <si>
    <t>0112011042</t>
  </si>
  <si>
    <t>C80329-BK</t>
  </si>
  <si>
    <t>مفتاح مكيف 45امبير 7*14 اسود بيانو MT بلس</t>
  </si>
  <si>
    <t>0112011043</t>
  </si>
  <si>
    <t>C80401-BK</t>
  </si>
  <si>
    <t>غطاء تسكيرة 7*7 اسود بيانو MT بلس</t>
  </si>
  <si>
    <t>0112011044</t>
  </si>
  <si>
    <t>C80402-BK</t>
  </si>
  <si>
    <t>غطاء تسكيرة 7*14 اسود بيانو MT بلس</t>
  </si>
  <si>
    <t>0112011045</t>
  </si>
  <si>
    <t>C80444-BK</t>
  </si>
  <si>
    <t>فيش كمبيوتر + تليفون اسود بيانو MT بلس</t>
  </si>
  <si>
    <t>0112011046</t>
  </si>
  <si>
    <t>C80491C-BK</t>
  </si>
  <si>
    <t>فيش 13امبير مع USB اسود بيانو MT بلس</t>
  </si>
  <si>
    <t>0112011047</t>
  </si>
  <si>
    <t>C80555-BK</t>
  </si>
  <si>
    <t>ديمر انارة 1000واط اسود بيانو MT بلس</t>
  </si>
  <si>
    <t>all in total</t>
  </si>
  <si>
    <t>Column1</t>
  </si>
  <si>
    <t>سعر الجملة</t>
  </si>
  <si>
    <t>نهاية السعر</t>
  </si>
  <si>
    <t>ضمان علي المنتج 25 عام</t>
  </si>
  <si>
    <t>مفاتيح وأفياش بيانو اصول التميز &amp; MT</t>
  </si>
  <si>
    <t>نسبة الربح</t>
  </si>
  <si>
    <t>مفتاح سداسي ابيض بيانو التميز</t>
  </si>
  <si>
    <t>V15-009-WH</t>
  </si>
  <si>
    <t>مفتاح سلم رصاصي بيانو التميز</t>
  </si>
  <si>
    <t>V1522/1-1GANGINTERMEDIAATE/GRAY</t>
  </si>
  <si>
    <t>مفتاح سداسي رصاصي بيانو التميز</t>
  </si>
  <si>
    <t>V15-009-GRAY</t>
  </si>
  <si>
    <t>مفتاح سداسي اسود بيانو التميز</t>
  </si>
  <si>
    <t>V15-009-BK</t>
  </si>
  <si>
    <r>
      <t>Products series</t>
    </r>
    <r>
      <rPr>
        <b/>
        <sz val="11"/>
        <rFont val="微软雅黑"/>
        <charset val="134"/>
      </rPr>
      <t>，</t>
    </r>
    <r>
      <rPr>
        <b/>
        <sz val="11"/>
        <rFont val="Arial"/>
        <family val="2"/>
      </rPr>
      <t xml:space="preserve"> Color</t>
    </r>
  </si>
  <si>
    <t>تكلفة MT بلس</t>
  </si>
  <si>
    <t>V15</t>
  </si>
  <si>
    <t>تكلفة التميز</t>
  </si>
  <si>
    <t>Column2</t>
  </si>
  <si>
    <t>اسعار الرائد</t>
  </si>
  <si>
    <t>.</t>
  </si>
  <si>
    <t>السعر</t>
  </si>
  <si>
    <t>الكود</t>
  </si>
  <si>
    <t>الصنف</t>
  </si>
  <si>
    <t>مظلة</t>
  </si>
  <si>
    <t>الاساسي</t>
  </si>
  <si>
    <t>C80301</t>
  </si>
  <si>
    <t>C80302</t>
  </si>
  <si>
    <t>C80303</t>
  </si>
  <si>
    <t>C80304</t>
  </si>
  <si>
    <t>C80305</t>
  </si>
  <si>
    <t>C80306</t>
  </si>
  <si>
    <t>C80307</t>
  </si>
  <si>
    <t>C80308</t>
  </si>
  <si>
    <t>C80317</t>
  </si>
  <si>
    <t>C80411</t>
  </si>
  <si>
    <t>C80324</t>
  </si>
  <si>
    <t>C80327</t>
  </si>
  <si>
    <t>C80412</t>
  </si>
  <si>
    <t>C80452</t>
  </si>
  <si>
    <t>C80442</t>
  </si>
  <si>
    <t>C80165</t>
  </si>
  <si>
    <t>C80316</t>
  </si>
  <si>
    <t>C80322</t>
  </si>
  <si>
    <t>C80329</t>
  </si>
  <si>
    <t>C80401</t>
  </si>
  <si>
    <t>C80402</t>
  </si>
  <si>
    <t>C80444</t>
  </si>
  <si>
    <t>C80491C</t>
  </si>
  <si>
    <t>C80555</t>
  </si>
  <si>
    <t>مفتاح مفرد -بيانو MT بلس</t>
  </si>
  <si>
    <t>مفتاح مفرد دركسيون -بيانو MT بلس</t>
  </si>
  <si>
    <t>مفتاح مزدوج -بيانو MT بلس</t>
  </si>
  <si>
    <t>مفتاح مزدوج دركسيون -بيانو MT بلس</t>
  </si>
  <si>
    <t>مفتاح ثلاثي -بيانو MT بلس</t>
  </si>
  <si>
    <t>مفتاح ثلاثي دركسيون -بيانو MT بلس</t>
  </si>
  <si>
    <t>مفتاح رباعي -بيانو MT بلس</t>
  </si>
  <si>
    <t>مفتاح رباعي دركسيون -بيانو MT بلس</t>
  </si>
  <si>
    <t>مفتاح جرس -بيانو MT بلس</t>
  </si>
  <si>
    <t>فيش 13امبير -بيانو MT بلس</t>
  </si>
  <si>
    <t>مفتاح سخان 20امبير -بيانو MT بلس</t>
  </si>
  <si>
    <t>مفتاح مكيف 45امبير 7*7 -بيانو MT بلس</t>
  </si>
  <si>
    <t>فيش 13امبير مجوز -بيانو MT بلس</t>
  </si>
  <si>
    <t>فيش تليفون -بيانو MT بلس</t>
  </si>
  <si>
    <t>فيش كمبيوتر -بيانو MT بلس</t>
  </si>
  <si>
    <t>فيش دش -بيانو MT بلس</t>
  </si>
  <si>
    <t>مفتاح ستارة -بيانو MT بلس</t>
  </si>
  <si>
    <t>مفتاح كارت الباب -بيانو MT بلس</t>
  </si>
  <si>
    <t>مفتاح مكيف 45امبير 7*14 -بيانو MT بلس</t>
  </si>
  <si>
    <t>غطاء تسكيرة 7*7 -بيانو MT بلس</t>
  </si>
  <si>
    <t>غطاء تسكيرة 7*14 -بيانو MT بلس</t>
  </si>
  <si>
    <t>فيش كمبيوتر + تليفون -بيانو MT بلس</t>
  </si>
  <si>
    <t>ديمر انارة 1000واط -بيانو MT بلس</t>
  </si>
  <si>
    <t>فيش 13امبير مع TYPE-C -بيانو MT بلس</t>
  </si>
  <si>
    <t xml:space="preserve">افياش ومفاتيح </t>
  </si>
  <si>
    <t>MT</t>
  </si>
  <si>
    <r>
      <rPr>
        <b/>
        <sz val="18"/>
        <rFont val="Arial Rounded MT Bold"/>
        <family val="2"/>
      </rPr>
      <t xml:space="preserve">    Brush</t>
    </r>
    <r>
      <rPr>
        <b/>
        <sz val="16"/>
        <rFont val="Calibri"/>
        <family val="2"/>
        <scheme val="minor"/>
      </rPr>
      <t xml:space="preserve">       </t>
    </r>
  </si>
  <si>
    <r>
      <t xml:space="preserve">              </t>
    </r>
    <r>
      <rPr>
        <b/>
        <sz val="16"/>
        <color theme="0" tint="-0.499984740745262"/>
        <rFont val="Calibri"/>
        <family val="2"/>
        <scheme val="minor"/>
      </rPr>
      <t>gray</t>
    </r>
    <r>
      <rPr>
        <b/>
        <sz val="16"/>
        <rFont val="Calibri"/>
        <family val="2"/>
        <scheme val="minor"/>
      </rPr>
      <t xml:space="preserve">            </t>
    </r>
  </si>
  <si>
    <t>black</t>
  </si>
  <si>
    <t xml:space="preserve">white    </t>
  </si>
  <si>
    <t>40%</t>
  </si>
  <si>
    <t>شركة اصول التميز للتجارة</t>
  </si>
  <si>
    <t>سجل رقم : ‏2511009820‏</t>
  </si>
  <si>
    <t xml:space="preserve">                                black</t>
  </si>
  <si>
    <t xml:space="preserve">          BRUSH    </t>
  </si>
  <si>
    <t xml:space="preserve">        BRUSH</t>
  </si>
  <si>
    <t xml:space="preserve">                             white    </t>
  </si>
  <si>
    <t>افياش ومفاتيح</t>
  </si>
  <si>
    <t xml:space="preserve">MT     </t>
  </si>
  <si>
    <t xml:space="preserve">                </t>
  </si>
  <si>
    <t xml:space="preserve">                    </t>
  </si>
  <si>
    <t xml:space="preserve">             gray       </t>
  </si>
  <si>
    <t>فيش 13امبير مع مفتاح ولمبة -بيانو MT بلس</t>
  </si>
  <si>
    <t>فيش 13امبير مجوز مع مفتاح ولمبة -بيانو MT بلس</t>
  </si>
  <si>
    <t>فيش 13امبير مع TYPE-C ومفتاح ولمبة -بيانو MT بلس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</si>
</sst>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.000"/>
  </numFmts>
  <fonts count="2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Arial"/>
      <family val="2"/>
    </font>
    <font>
      <b/>
      <sz val="11"/>
      <name val="微软雅黑"/>
      <charset val="134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i/>
      <sz val="36"/>
      <name val="Andalus"/>
      <family val="1"/>
    </font>
    <font>
      <sz val="26"/>
      <name val="Baskerville Old Face"/>
      <family val="1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Monadi"/>
      <family val="1"/>
    </font>
    <font>
      <b/>
      <sz val="72"/>
      <name val="Aldhabi"/>
    </font>
    <font>
      <b/>
      <sz val="16"/>
      <color theme="0" tint="-0.499984740745262"/>
      <name val="Calibri"/>
      <family val="2"/>
      <scheme val="minor"/>
    </font>
    <font>
      <b/>
      <sz val="18"/>
      <name val="Arial Rounded MT Bold"/>
      <family val="2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/>
        </stop>
      </gradientFill>
    </fill>
    <fill>
      <gradientFill>
        <stop position="0">
          <color theme="0"/>
        </stop>
        <stop position="1">
          <color theme="5"/>
        </stop>
      </gradientFill>
    </fill>
    <fill>
      <patternFill patternType="lightUp">
        <fgColor theme="0"/>
        <bgColor theme="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theme="4" tint="0.499984740745262"/>
      </top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9" fontId="18" fillId="4" borderId="7"/>
    <xf numFmtId="49" fontId="18" fillId="5" borderId="7"/>
    <xf numFmtId="49" fontId="7" fillId="6" borderId="7">
      <alignment horizontal="center" vertical="center"/>
    </xf>
  </cellStyleXfs>
  <cellXfs count="78">
    <xf numFmtId="0" fontId="0" fillId="0" borderId="0" xfId="0"/>
    <xf numFmtId="9" fontId="3" fillId="2" borderId="0" xfId="1" applyFont="1" applyFill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165" fontId="6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8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165" fontId="13" fillId="2" borderId="0" xfId="0" applyNumberFormat="1" applyFont="1" applyFill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top"/>
    </xf>
    <xf numFmtId="0" fontId="16" fillId="2" borderId="0" xfId="0" applyFont="1" applyFill="1" applyAlignment="1">
      <alignment horizontal="center" vertical="top"/>
    </xf>
    <xf numFmtId="9" fontId="3" fillId="2" borderId="1" xfId="1" applyFont="1" applyFill="1" applyBorder="1" applyAlignment="1">
      <alignment horizontal="center" vertical="center"/>
    </xf>
    <xf numFmtId="9" fontId="3" fillId="2" borderId="5" xfId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3" borderId="0" xfId="0" applyFont="1" applyFill="1" applyAlignment="1">
      <alignment vertical="center"/>
    </xf>
    <xf numFmtId="2" fontId="17" fillId="3" borderId="1" xfId="0" applyNumberFormat="1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49" fontId="11" fillId="4" borderId="7" xfId="2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3" fillId="4" borderId="7" xfId="2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3" borderId="0" xfId="0" applyFont="1" applyFill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49" fontId="18" fillId="5" borderId="7" xfId="3"/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7" fillId="3" borderId="9" xfId="0" applyFont="1" applyFill="1" applyBorder="1" applyAlignment="1">
      <alignment horizontal="right"/>
    </xf>
    <xf numFmtId="2" fontId="17" fillId="3" borderId="0" xfId="0" applyNumberFormat="1" applyFont="1" applyFill="1" applyAlignment="1">
      <alignment horizontal="center" vertical="center"/>
    </xf>
    <xf numFmtId="2" fontId="24" fillId="3" borderId="0" xfId="0" applyNumberFormat="1" applyFont="1" applyFill="1" applyAlignment="1">
      <alignment horizontal="center" vertical="center"/>
    </xf>
    <xf numFmtId="2" fontId="23" fillId="3" borderId="0" xfId="0" applyNumberFormat="1" applyFont="1" applyFill="1" applyAlignment="1">
      <alignment horizontal="center" vertical="center"/>
    </xf>
    <xf numFmtId="2" fontId="20" fillId="3" borderId="0" xfId="0" applyNumberFormat="1" applyFont="1" applyFill="1" applyAlignment="1">
      <alignment vertical="center"/>
    </xf>
    <xf numFmtId="2" fontId="13" fillId="4" borderId="7" xfId="2" applyNumberFormat="1" applyFont="1" applyAlignment="1">
      <alignment horizontal="center" vertical="center"/>
    </xf>
    <xf numFmtId="2" fontId="17" fillId="3" borderId="3" xfId="0" applyNumberFormat="1" applyFont="1" applyFill="1" applyBorder="1" applyAlignment="1">
      <alignment horizontal="center" vertical="center"/>
    </xf>
    <xf numFmtId="2" fontId="17" fillId="2" borderId="3" xfId="0" applyNumberFormat="1" applyFont="1" applyFill="1" applyBorder="1" applyAlignment="1">
      <alignment horizontal="center" vertical="center"/>
    </xf>
    <xf numFmtId="2" fontId="21" fillId="3" borderId="0" xfId="0" applyNumberFormat="1" applyFont="1" applyFill="1" applyAlignment="1">
      <alignment horizontal="center" vertical="center"/>
    </xf>
    <xf numFmtId="2" fontId="11" fillId="4" borderId="7" xfId="2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</cellXfs>
  <cellStyles count="5">
    <cellStyle name="Normal" xfId="0" builtinId="0"/>
    <cellStyle name="Percent" xfId="1" builtinId="5"/>
    <cellStyle name="Style 1" xfId="2" xr:uid="{1591D622-8875-4D08-A726-FD2E9FFEBD69}"/>
    <cellStyle name="Style 2" xfId="3" xr:uid="{574D5D53-8016-4FAB-AAC7-F5C56A7F7B42}"/>
    <cellStyle name="Style 3" xfId="4" xr:uid="{AC228327-D845-443A-A42B-3B4CC2E7A4A8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solid">
          <fgColor rgb="FF000000"/>
          <bgColor rgb="FFF9F9F9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fill>
        <patternFill>
          <bgColor theme="0"/>
        </patternFill>
      </fill>
    </dxf>
    <dxf>
      <font>
        <b/>
        <strike val="0"/>
        <outline val="0"/>
        <shadow val="0"/>
        <u val="none"/>
        <vertAlign val="baseline"/>
        <sz val="18"/>
        <color auto="1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165" formatCode="0.0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165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165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  <family val="2"/>
      </font>
      <fill>
        <patternFill>
          <bgColor theme="0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9F9F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jpeg"/><Relationship Id="rId7" Type="http://schemas.openxmlformats.org/officeDocument/2006/relationships/image" Target="../media/image24.png"/><Relationship Id="rId2" Type="http://schemas.openxmlformats.org/officeDocument/2006/relationships/image" Target="../media/image19.jpeg"/><Relationship Id="rId1" Type="http://schemas.openxmlformats.org/officeDocument/2006/relationships/image" Target="../media/image18.pn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3" Type="http://schemas.openxmlformats.org/officeDocument/2006/relationships/image" Target="../media/image26.jpeg"/><Relationship Id="rId7" Type="http://schemas.openxmlformats.org/officeDocument/2006/relationships/image" Target="../media/image23.jpe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jpeg"/><Relationship Id="rId5" Type="http://schemas.openxmlformats.org/officeDocument/2006/relationships/image" Target="../media/image28.jpeg"/><Relationship Id="rId10" Type="http://schemas.openxmlformats.org/officeDocument/2006/relationships/image" Target="../media/image31.jpeg"/><Relationship Id="rId4" Type="http://schemas.openxmlformats.org/officeDocument/2006/relationships/image" Target="../media/image27.jpeg"/><Relationship Id="rId9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250239</xdr:colOff>
      <xdr:row>78</xdr:row>
      <xdr:rowOff>0</xdr:rowOff>
    </xdr:from>
    <xdr:to>
      <xdr:col>3</xdr:col>
      <xdr:colOff>1004385</xdr:colOff>
      <xdr:row>82</xdr:row>
      <xdr:rowOff>244820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EC9751-81E0-4C3D-AE19-1B17B91A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09203">
          <a:off x="1774239" y="24504831"/>
          <a:ext cx="1460117" cy="1410231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3</xdr:col>
      <xdr:colOff>938611</xdr:colOff>
      <xdr:row>78</xdr:row>
      <xdr:rowOff>0</xdr:rowOff>
    </xdr:from>
    <xdr:to>
      <xdr:col>4</xdr:col>
      <xdr:colOff>1140257</xdr:colOff>
      <xdr:row>82</xdr:row>
      <xdr:rowOff>250856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2613B0A-2D35-45E0-BC34-A7AB4088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6523" y="24474375"/>
          <a:ext cx="1445499" cy="1416267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0</xdr:colOff>
      <xdr:row>80</xdr:row>
      <xdr:rowOff>911</xdr:rowOff>
    </xdr:from>
    <xdr:to>
      <xdr:col>2</xdr:col>
      <xdr:colOff>359992</xdr:colOff>
      <xdr:row>84</xdr:row>
      <xdr:rowOff>269307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F6EEF0-CDC8-408D-81B0-F437F64A9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323041"/>
          <a:ext cx="1463040" cy="146304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6</xdr:col>
      <xdr:colOff>664438</xdr:colOff>
      <xdr:row>78</xdr:row>
      <xdr:rowOff>0</xdr:rowOff>
    </xdr:from>
    <xdr:to>
      <xdr:col>6</xdr:col>
      <xdr:colOff>2127478</xdr:colOff>
      <xdr:row>82</xdr:row>
      <xdr:rowOff>250856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B5A3D6-A057-4A8E-943C-377A449BA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1114" y="24465245"/>
          <a:ext cx="1463040" cy="1416267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6</xdr:col>
      <xdr:colOff>2032894</xdr:colOff>
      <xdr:row>82</xdr:row>
      <xdr:rowOff>28499</xdr:rowOff>
    </xdr:from>
    <xdr:to>
      <xdr:col>6</xdr:col>
      <xdr:colOff>3503730</xdr:colOff>
      <xdr:row>87</xdr:row>
      <xdr:rowOff>5541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D2FBAF-657F-43FA-B0BD-774ACF911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264" y="26922129"/>
          <a:ext cx="14630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4</xdr:col>
      <xdr:colOff>843848</xdr:colOff>
      <xdr:row>78</xdr:row>
      <xdr:rowOff>0</xdr:rowOff>
    </xdr:from>
    <xdr:to>
      <xdr:col>6</xdr:col>
      <xdr:colOff>998235</xdr:colOff>
      <xdr:row>82</xdr:row>
      <xdr:rowOff>250856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5AF58E3-0F1B-4854-891E-45287746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142" y="24479007"/>
          <a:ext cx="1454269" cy="1416267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8</xdr:col>
      <xdr:colOff>749935</xdr:colOff>
      <xdr:row>80</xdr:row>
      <xdr:rowOff>153588</xdr:rowOff>
    </xdr:from>
    <xdr:to>
      <xdr:col>11</xdr:col>
      <xdr:colOff>788367</xdr:colOff>
      <xdr:row>85</xdr:row>
      <xdr:rowOff>130631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5FEBFF-60CE-4A14-B139-C9555B76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892" y="26475718"/>
          <a:ext cx="1463040" cy="146304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419541</xdr:colOff>
      <xdr:row>78</xdr:row>
      <xdr:rowOff>0</xdr:rowOff>
    </xdr:from>
    <xdr:to>
      <xdr:col>3</xdr:col>
      <xdr:colOff>89153</xdr:colOff>
      <xdr:row>82</xdr:row>
      <xdr:rowOff>250856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CAF116C-9F92-43B6-ABB9-708FAD9C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65" y="24460550"/>
          <a:ext cx="1473759" cy="1416267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6</xdr:col>
      <xdr:colOff>1580020</xdr:colOff>
      <xdr:row>78</xdr:row>
      <xdr:rowOff>0</xdr:rowOff>
    </xdr:from>
    <xdr:to>
      <xdr:col>6</xdr:col>
      <xdr:colOff>3050856</xdr:colOff>
      <xdr:row>82</xdr:row>
      <xdr:rowOff>250856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7B5D067-3500-42D0-840F-FA14D5D0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6696" y="24494592"/>
          <a:ext cx="1470836" cy="1416267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6</xdr:col>
      <xdr:colOff>885195</xdr:colOff>
      <xdr:row>82</xdr:row>
      <xdr:rowOff>0</xdr:rowOff>
    </xdr:from>
    <xdr:to>
      <xdr:col>6</xdr:col>
      <xdr:colOff>2348235</xdr:colOff>
      <xdr:row>86</xdr:row>
      <xdr:rowOff>268395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FDC6267-724F-4786-B9BA-10358D05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565" y="26892588"/>
          <a:ext cx="14630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8</xdr:col>
      <xdr:colOff>438914</xdr:colOff>
      <xdr:row>84</xdr:row>
      <xdr:rowOff>190433</xdr:rowOff>
    </xdr:from>
    <xdr:to>
      <xdr:col>11</xdr:col>
      <xdr:colOff>486116</xdr:colOff>
      <xdr:row>88</xdr:row>
      <xdr:rowOff>466623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E8265C3-0E17-43FF-855B-3D3539ADA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2871" y="27465063"/>
          <a:ext cx="14630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3</xdr:col>
      <xdr:colOff>888980</xdr:colOff>
      <xdr:row>82</xdr:row>
      <xdr:rowOff>19304</xdr:rowOff>
    </xdr:from>
    <xdr:to>
      <xdr:col>4</xdr:col>
      <xdr:colOff>1086971</xdr:colOff>
      <xdr:row>86</xdr:row>
      <xdr:rowOff>287699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AF0DCF-39AC-41FC-A444-F4CF93022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1045" y="26912934"/>
          <a:ext cx="14630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347870</xdr:colOff>
      <xdr:row>82</xdr:row>
      <xdr:rowOff>129718</xdr:rowOff>
    </xdr:from>
    <xdr:to>
      <xdr:col>3</xdr:col>
      <xdr:colOff>17482</xdr:colOff>
      <xdr:row>87</xdr:row>
      <xdr:rowOff>106760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A9D929-AC29-4C6B-B07D-9B5498424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08181">
          <a:off x="778566" y="27023348"/>
          <a:ext cx="14630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16566</xdr:colOff>
      <xdr:row>85</xdr:row>
      <xdr:rowOff>24849</xdr:rowOff>
    </xdr:from>
    <xdr:to>
      <xdr:col>2</xdr:col>
      <xdr:colOff>359992</xdr:colOff>
      <xdr:row>88</xdr:row>
      <xdr:rowOff>601830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246ABE-C035-4874-B998-091C831DD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6" y="27489979"/>
          <a:ext cx="1463040" cy="1467605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4</xdr:col>
      <xdr:colOff>920220</xdr:colOff>
      <xdr:row>82</xdr:row>
      <xdr:rowOff>33975</xdr:rowOff>
    </xdr:from>
    <xdr:to>
      <xdr:col>6</xdr:col>
      <xdr:colOff>1074607</xdr:colOff>
      <xdr:row>87</xdr:row>
      <xdr:rowOff>11017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294B137-9900-46BE-9DE5-F0610279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0437" y="26927605"/>
          <a:ext cx="14630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2</xdr:col>
      <xdr:colOff>337697</xdr:colOff>
      <xdr:row>82</xdr:row>
      <xdr:rowOff>97497</xdr:rowOff>
    </xdr:from>
    <xdr:to>
      <xdr:col>3</xdr:col>
      <xdr:colOff>1091843</xdr:colOff>
      <xdr:row>87</xdr:row>
      <xdr:rowOff>74539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4ABB74E-F8E6-4BF0-8DBC-797F77B3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71533">
          <a:off x="1861697" y="26991127"/>
          <a:ext cx="14630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6</xdr:col>
      <xdr:colOff>2559328</xdr:colOff>
      <xdr:row>78</xdr:row>
      <xdr:rowOff>0</xdr:rowOff>
    </xdr:from>
    <xdr:to>
      <xdr:col>8</xdr:col>
      <xdr:colOff>361943</xdr:colOff>
      <xdr:row>82</xdr:row>
      <xdr:rowOff>250856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DB1C1E-4A6A-4809-B854-2E01F83E8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004" y="24479985"/>
          <a:ext cx="1466939" cy="1416267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695251</xdr:colOff>
      <xdr:row>0</xdr:row>
      <xdr:rowOff>124018</xdr:rowOff>
    </xdr:from>
    <xdr:to>
      <xdr:col>5</xdr:col>
      <xdr:colOff>407449</xdr:colOff>
      <xdr:row>2</xdr:row>
      <xdr:rowOff>14566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A940343-5756-4F53-BA95-634DCBD72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749568" y="124018"/>
          <a:ext cx="881474" cy="540876"/>
        </a:xfrm>
        <a:prstGeom prst="rect">
          <a:avLst/>
        </a:prstGeom>
      </xdr:spPr>
    </xdr:pic>
    <xdr:clientData/>
  </xdr:twoCellAnchor>
  <xdr:twoCellAnchor editAs="oneCell">
    <xdr:from>
      <xdr:col>4</xdr:col>
      <xdr:colOff>677464</xdr:colOff>
      <xdr:row>35</xdr:row>
      <xdr:rowOff>89397</xdr:rowOff>
    </xdr:from>
    <xdr:to>
      <xdr:col>5</xdr:col>
      <xdr:colOff>391090</xdr:colOff>
      <xdr:row>36</xdr:row>
      <xdr:rowOff>239269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88878DAC-6B89-4D15-ACAE-4F52E549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765927" y="14902414"/>
          <a:ext cx="882902" cy="524303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600075</xdr:colOff>
      <xdr:row>37</xdr:row>
      <xdr:rowOff>285189</xdr:rowOff>
    </xdr:from>
    <xdr:to>
      <xdr:col>5</xdr:col>
      <xdr:colOff>161925</xdr:colOff>
      <xdr:row>40</xdr:row>
      <xdr:rowOff>142875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3BCDA14A-36B4-43AD-BD97-10784E5DB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44" t="22672" r="14706" b="23039"/>
        <a:stretch/>
      </xdr:blipFill>
      <xdr:spPr>
        <a:xfrm>
          <a:off x="9984476475" y="12191439"/>
          <a:ext cx="1905000" cy="1419785"/>
        </a:xfrm>
        <a:prstGeom prst="rect">
          <a:avLst/>
        </a:prstGeom>
      </xdr:spPr>
    </xdr:pic>
    <xdr:clientData/>
  </xdr:twoCellAnchor>
  <xdr:twoCellAnchor editAs="oneCell">
    <xdr:from>
      <xdr:col>3</xdr:col>
      <xdr:colOff>385638</xdr:colOff>
      <xdr:row>2</xdr:row>
      <xdr:rowOff>396223</xdr:rowOff>
    </xdr:from>
    <xdr:to>
      <xdr:col>5</xdr:col>
      <xdr:colOff>27301</xdr:colOff>
      <xdr:row>5</xdr:row>
      <xdr:rowOff>52667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A8DB25-E023-47AB-8D22-521E6BED0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1" t="22148" r="14429" b="25168"/>
        <a:stretch/>
      </xdr:blipFill>
      <xdr:spPr>
        <a:xfrm>
          <a:off x="9911194640" y="990135"/>
          <a:ext cx="1994898" cy="120285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2</xdr:col>
      <xdr:colOff>60614</xdr:colOff>
      <xdr:row>6</xdr:row>
      <xdr:rowOff>266700</xdr:rowOff>
    </xdr:from>
    <xdr:to>
      <xdr:col>2</xdr:col>
      <xdr:colOff>374939</xdr:colOff>
      <xdr:row>8</xdr:row>
      <xdr:rowOff>9524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CCE86FCE-EE2F-44CE-B1C1-FABDC26A9FF6}"/>
            </a:ext>
          </a:extLst>
        </xdr:cNvPr>
        <xdr:cNvSpPr/>
      </xdr:nvSpPr>
      <xdr:spPr>
        <a:xfrm>
          <a:off x="9931065470" y="2777836"/>
          <a:ext cx="314325" cy="331643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815340</xdr:colOff>
      <xdr:row>41</xdr:row>
      <xdr:rowOff>266699</xdr:rowOff>
    </xdr:from>
    <xdr:to>
      <xdr:col>4</xdr:col>
      <xdr:colOff>19050</xdr:colOff>
      <xdr:row>43</xdr:row>
      <xdr:rowOff>80009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9116C2F4-28D5-4034-9C12-6FDD6C6D1924}"/>
            </a:ext>
          </a:extLst>
        </xdr:cNvPr>
        <xdr:cNvSpPr/>
      </xdr:nvSpPr>
      <xdr:spPr>
        <a:xfrm>
          <a:off x="9985790925" y="15659099"/>
          <a:ext cx="375285" cy="365760"/>
        </a:xfrm>
        <a:prstGeom prst="flowChartConnector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3952874</xdr:colOff>
      <xdr:row>41</xdr:row>
      <xdr:rowOff>257176</xdr:rowOff>
    </xdr:from>
    <xdr:to>
      <xdr:col>2</xdr:col>
      <xdr:colOff>323850</xdr:colOff>
      <xdr:row>43</xdr:row>
      <xdr:rowOff>70486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38F70988-48BF-455B-9734-B57D4805F7F4}"/>
            </a:ext>
          </a:extLst>
        </xdr:cNvPr>
        <xdr:cNvSpPr/>
      </xdr:nvSpPr>
      <xdr:spPr>
        <a:xfrm>
          <a:off x="9987829275" y="15649576"/>
          <a:ext cx="333376" cy="365760"/>
        </a:xfrm>
        <a:prstGeom prst="flowChartConnector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998127</xdr:colOff>
      <xdr:row>2</xdr:row>
      <xdr:rowOff>47974</xdr:rowOff>
    </xdr:from>
    <xdr:to>
      <xdr:col>5</xdr:col>
      <xdr:colOff>64824</xdr:colOff>
      <xdr:row>6</xdr:row>
      <xdr:rowOff>279975</xdr:rowOff>
    </xdr:to>
    <xdr:sp macro="" textlink="">
      <xdr:nvSpPr>
        <xdr:cNvPr id="13" name="Flowchart: Data 12">
          <a:extLst>
            <a:ext uri="{FF2B5EF4-FFF2-40B4-BE49-F238E27FC236}">
              <a16:creationId xmlns:a16="http://schemas.microsoft.com/office/drawing/2014/main" id="{087FCB88-BDF5-4D8D-BBB8-24040F84E6D8}"/>
            </a:ext>
          </a:extLst>
        </xdr:cNvPr>
        <xdr:cNvSpPr/>
      </xdr:nvSpPr>
      <xdr:spPr>
        <a:xfrm rot="15378465" flipV="1">
          <a:off x="9983476574" y="1697426"/>
          <a:ext cx="2432276" cy="238272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266700</xdr:colOff>
      <xdr:row>5</xdr:row>
      <xdr:rowOff>19051</xdr:rowOff>
    </xdr:from>
    <xdr:to>
      <xdr:col>5</xdr:col>
      <xdr:colOff>300038</xdr:colOff>
      <xdr:row>5</xdr:row>
      <xdr:rowOff>180977</xdr:rowOff>
    </xdr:to>
    <xdr:sp macro="" textlink="">
      <xdr:nvSpPr>
        <xdr:cNvPr id="14" name="Flowchart: Data 13">
          <a:extLst>
            <a:ext uri="{FF2B5EF4-FFF2-40B4-BE49-F238E27FC236}">
              <a16:creationId xmlns:a16="http://schemas.microsoft.com/office/drawing/2014/main" id="{8C623479-2710-4D5C-9518-86F05541F092}"/>
            </a:ext>
          </a:extLst>
        </xdr:cNvPr>
        <xdr:cNvSpPr/>
      </xdr:nvSpPr>
      <xdr:spPr>
        <a:xfrm>
          <a:off x="9984338362" y="2352676"/>
          <a:ext cx="2376488" cy="161926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161925</xdr:colOff>
      <xdr:row>2</xdr:row>
      <xdr:rowOff>200025</xdr:rowOff>
    </xdr:from>
    <xdr:to>
      <xdr:col>5</xdr:col>
      <xdr:colOff>361950</xdr:colOff>
      <xdr:row>2</xdr:row>
      <xdr:rowOff>381001</xdr:rowOff>
    </xdr:to>
    <xdr:sp macro="" textlink="">
      <xdr:nvSpPr>
        <xdr:cNvPr id="15" name="Flowchart: Data 14">
          <a:extLst>
            <a:ext uri="{FF2B5EF4-FFF2-40B4-BE49-F238E27FC236}">
              <a16:creationId xmlns:a16="http://schemas.microsoft.com/office/drawing/2014/main" id="{A1F87EFA-25E1-4DF9-867E-C3220BCA3045}"/>
            </a:ext>
          </a:extLst>
        </xdr:cNvPr>
        <xdr:cNvSpPr/>
      </xdr:nvSpPr>
      <xdr:spPr>
        <a:xfrm>
          <a:off x="9984276450" y="752475"/>
          <a:ext cx="2543175" cy="180976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380102</xdr:colOff>
      <xdr:row>2</xdr:row>
      <xdr:rowOff>39424</xdr:rowOff>
    </xdr:from>
    <xdr:to>
      <xdr:col>3</xdr:col>
      <xdr:colOff>637548</xdr:colOff>
      <xdr:row>5</xdr:row>
      <xdr:rowOff>234424</xdr:rowOff>
    </xdr:to>
    <xdr:sp macro="" textlink="">
      <xdr:nvSpPr>
        <xdr:cNvPr id="16" name="Flowchart: Data 15">
          <a:extLst>
            <a:ext uri="{FF2B5EF4-FFF2-40B4-BE49-F238E27FC236}">
              <a16:creationId xmlns:a16="http://schemas.microsoft.com/office/drawing/2014/main" id="{28E336DD-518D-476F-AE2E-E32E4DA26294}"/>
            </a:ext>
          </a:extLst>
        </xdr:cNvPr>
        <xdr:cNvSpPr/>
      </xdr:nvSpPr>
      <xdr:spPr>
        <a:xfrm rot="4227215" flipV="1">
          <a:off x="9961609491" y="1330711"/>
          <a:ext cx="1726327" cy="257446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280592</xdr:colOff>
      <xdr:row>2</xdr:row>
      <xdr:rowOff>303750</xdr:rowOff>
    </xdr:from>
    <xdr:to>
      <xdr:col>3</xdr:col>
      <xdr:colOff>472813</xdr:colOff>
      <xdr:row>4</xdr:row>
      <xdr:rowOff>221994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10831BC8-7641-42B1-9D32-C52DE7D891BE}"/>
            </a:ext>
          </a:extLst>
        </xdr:cNvPr>
        <xdr:cNvSpPr/>
      </xdr:nvSpPr>
      <xdr:spPr>
        <a:xfrm rot="10196177">
          <a:off x="9962508667" y="860596"/>
          <a:ext cx="192221" cy="1185802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1092516</xdr:colOff>
      <xdr:row>2</xdr:row>
      <xdr:rowOff>479436</xdr:rowOff>
    </xdr:from>
    <xdr:to>
      <xdr:col>4</xdr:col>
      <xdr:colOff>1156175</xdr:colOff>
      <xdr:row>6</xdr:row>
      <xdr:rowOff>178323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71892010-89B2-467D-ADBA-2595397DF88B}"/>
            </a:ext>
          </a:extLst>
        </xdr:cNvPr>
        <xdr:cNvSpPr/>
      </xdr:nvSpPr>
      <xdr:spPr>
        <a:xfrm rot="20912044">
          <a:off x="9984653800" y="1031886"/>
          <a:ext cx="63659" cy="18991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886120</xdr:colOff>
      <xdr:row>2</xdr:row>
      <xdr:rowOff>111314</xdr:rowOff>
    </xdr:from>
    <xdr:to>
      <xdr:col>5</xdr:col>
      <xdr:colOff>289732</xdr:colOff>
      <xdr:row>2</xdr:row>
      <xdr:rowOff>174973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A784D519-B8EC-49F5-88B4-200D855F2519}"/>
            </a:ext>
          </a:extLst>
        </xdr:cNvPr>
        <xdr:cNvSpPr/>
      </xdr:nvSpPr>
      <xdr:spPr>
        <a:xfrm rot="5400000">
          <a:off x="9985190219" y="-177787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692607</xdr:colOff>
      <xdr:row>5</xdr:row>
      <xdr:rowOff>149414</xdr:rowOff>
    </xdr:from>
    <xdr:to>
      <xdr:col>5</xdr:col>
      <xdr:colOff>96219</xdr:colOff>
      <xdr:row>5</xdr:row>
      <xdr:rowOff>213073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C276EF3E-D9D5-443B-85F4-5F42FDB61A44}"/>
            </a:ext>
          </a:extLst>
        </xdr:cNvPr>
        <xdr:cNvSpPr/>
      </xdr:nvSpPr>
      <xdr:spPr>
        <a:xfrm rot="5400000">
          <a:off x="9985383732" y="1641488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327642</xdr:colOff>
      <xdr:row>2</xdr:row>
      <xdr:rowOff>120838</xdr:rowOff>
    </xdr:from>
    <xdr:to>
      <xdr:col>4</xdr:col>
      <xdr:colOff>902829</xdr:colOff>
      <xdr:row>2</xdr:row>
      <xdr:rowOff>184497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BA85C60A-7D62-409E-8D51-C8CEBE7B61AE}"/>
            </a:ext>
          </a:extLst>
        </xdr:cNvPr>
        <xdr:cNvSpPr/>
      </xdr:nvSpPr>
      <xdr:spPr>
        <a:xfrm rot="16200000">
          <a:off x="9985748697" y="-168263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1115711</xdr:colOff>
      <xdr:row>4</xdr:row>
      <xdr:rowOff>168926</xdr:rowOff>
    </xdr:from>
    <xdr:to>
      <xdr:col>5</xdr:col>
      <xdr:colOff>69535</xdr:colOff>
      <xdr:row>5</xdr:row>
      <xdr:rowOff>54626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A56460CB-574A-42B3-B92D-882C3A40AE93}"/>
            </a:ext>
          </a:extLst>
        </xdr:cNvPr>
        <xdr:cNvSpPr/>
      </xdr:nvSpPr>
      <xdr:spPr>
        <a:xfrm rot="21221687">
          <a:off x="9984568865" y="1969151"/>
          <a:ext cx="125399" cy="419100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1160053</xdr:colOff>
      <xdr:row>36</xdr:row>
      <xdr:rowOff>223562</xdr:rowOff>
    </xdr:from>
    <xdr:to>
      <xdr:col>5</xdr:col>
      <xdr:colOff>226750</xdr:colOff>
      <xdr:row>42</xdr:row>
      <xdr:rowOff>141238</xdr:rowOff>
    </xdr:to>
    <xdr:sp macro="" textlink="">
      <xdr:nvSpPr>
        <xdr:cNvPr id="95" name="Flowchart: Data 94">
          <a:extLst>
            <a:ext uri="{FF2B5EF4-FFF2-40B4-BE49-F238E27FC236}">
              <a16:creationId xmlns:a16="http://schemas.microsoft.com/office/drawing/2014/main" id="{85F8B883-212E-4BA6-A40B-AE50D80C0AC6}"/>
            </a:ext>
          </a:extLst>
        </xdr:cNvPr>
        <xdr:cNvSpPr/>
      </xdr:nvSpPr>
      <xdr:spPr>
        <a:xfrm rot="15378465" flipV="1">
          <a:off x="9983314648" y="12950589"/>
          <a:ext cx="2432276" cy="238272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457200</xdr:colOff>
      <xdr:row>40</xdr:row>
      <xdr:rowOff>137489</xdr:rowOff>
    </xdr:from>
    <xdr:to>
      <xdr:col>5</xdr:col>
      <xdr:colOff>490538</xdr:colOff>
      <xdr:row>40</xdr:row>
      <xdr:rowOff>299415</xdr:rowOff>
    </xdr:to>
    <xdr:sp macro="" textlink="">
      <xdr:nvSpPr>
        <xdr:cNvPr id="96" name="Flowchart: Data 95">
          <a:extLst>
            <a:ext uri="{FF2B5EF4-FFF2-40B4-BE49-F238E27FC236}">
              <a16:creationId xmlns:a16="http://schemas.microsoft.com/office/drawing/2014/main" id="{FB9AE351-06D5-4F5E-867F-1CB686F7175B}"/>
            </a:ext>
          </a:extLst>
        </xdr:cNvPr>
        <xdr:cNvSpPr/>
      </xdr:nvSpPr>
      <xdr:spPr>
        <a:xfrm>
          <a:off x="9984147862" y="15263189"/>
          <a:ext cx="2376488" cy="161926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352425</xdr:colOff>
      <xdr:row>37</xdr:row>
      <xdr:rowOff>99388</xdr:rowOff>
    </xdr:from>
    <xdr:to>
      <xdr:col>5</xdr:col>
      <xdr:colOff>552450</xdr:colOff>
      <xdr:row>37</xdr:row>
      <xdr:rowOff>280364</xdr:rowOff>
    </xdr:to>
    <xdr:sp macro="" textlink="">
      <xdr:nvSpPr>
        <xdr:cNvPr id="97" name="Flowchart: Data 96">
          <a:extLst>
            <a:ext uri="{FF2B5EF4-FFF2-40B4-BE49-F238E27FC236}">
              <a16:creationId xmlns:a16="http://schemas.microsoft.com/office/drawing/2014/main" id="{BA483ABF-3B42-472A-B584-8F3C1740231D}"/>
            </a:ext>
          </a:extLst>
        </xdr:cNvPr>
        <xdr:cNvSpPr/>
      </xdr:nvSpPr>
      <xdr:spPr>
        <a:xfrm>
          <a:off x="9984085950" y="13662988"/>
          <a:ext cx="2543175" cy="180976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599480</xdr:colOff>
      <xdr:row>36</xdr:row>
      <xdr:rowOff>219075</xdr:rowOff>
    </xdr:from>
    <xdr:to>
      <xdr:col>3</xdr:col>
      <xdr:colOff>793372</xdr:colOff>
      <xdr:row>40</xdr:row>
      <xdr:rowOff>356925</xdr:rowOff>
    </xdr:to>
    <xdr:sp macro="" textlink="">
      <xdr:nvSpPr>
        <xdr:cNvPr id="98" name="Flowchart: Data 97">
          <a:extLst>
            <a:ext uri="{FF2B5EF4-FFF2-40B4-BE49-F238E27FC236}">
              <a16:creationId xmlns:a16="http://schemas.microsoft.com/office/drawing/2014/main" id="{4AEE4C46-2A01-46C2-84F1-EAC256255C12}"/>
            </a:ext>
          </a:extLst>
        </xdr:cNvPr>
        <xdr:cNvSpPr/>
      </xdr:nvSpPr>
      <xdr:spPr>
        <a:xfrm rot="4450325" flipV="1">
          <a:off x="9985297036" y="14292817"/>
          <a:ext cx="1976175" cy="193892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111441</xdr:colOff>
      <xdr:row>37</xdr:row>
      <xdr:rowOff>378799</xdr:rowOff>
    </xdr:from>
    <xdr:to>
      <xdr:col>5</xdr:col>
      <xdr:colOff>175100</xdr:colOff>
      <xdr:row>42</xdr:row>
      <xdr:rowOff>39586</xdr:rowOff>
    </xdr:to>
    <xdr:sp macro="" textlink="">
      <xdr:nvSpPr>
        <xdr:cNvPr id="101" name="Right Triangle 100">
          <a:extLst>
            <a:ext uri="{FF2B5EF4-FFF2-40B4-BE49-F238E27FC236}">
              <a16:creationId xmlns:a16="http://schemas.microsoft.com/office/drawing/2014/main" id="{4C2C2F52-53DB-4EDF-9718-09E55C2A6EFC}"/>
            </a:ext>
          </a:extLst>
        </xdr:cNvPr>
        <xdr:cNvSpPr/>
      </xdr:nvSpPr>
      <xdr:spPr>
        <a:xfrm rot="20912044">
          <a:off x="9984463300" y="13942399"/>
          <a:ext cx="63659" cy="18991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1076620</xdr:colOff>
      <xdr:row>37</xdr:row>
      <xdr:rowOff>10677</xdr:rowOff>
    </xdr:from>
    <xdr:to>
      <xdr:col>5</xdr:col>
      <xdr:colOff>480232</xdr:colOff>
      <xdr:row>37</xdr:row>
      <xdr:rowOff>74336</xdr:rowOff>
    </xdr:to>
    <xdr:sp macro="" textlink="">
      <xdr:nvSpPr>
        <xdr:cNvPr id="102" name="Right Triangle 101">
          <a:extLst>
            <a:ext uri="{FF2B5EF4-FFF2-40B4-BE49-F238E27FC236}">
              <a16:creationId xmlns:a16="http://schemas.microsoft.com/office/drawing/2014/main" id="{D33D2383-1ED5-4E6D-93B9-F7DE5A8219FD}"/>
            </a:ext>
          </a:extLst>
        </xdr:cNvPr>
        <xdr:cNvSpPr/>
      </xdr:nvSpPr>
      <xdr:spPr>
        <a:xfrm rot="5400000">
          <a:off x="9984999719" y="12732726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883107</xdr:colOff>
      <xdr:row>40</xdr:row>
      <xdr:rowOff>267852</xdr:rowOff>
    </xdr:from>
    <xdr:to>
      <xdr:col>5</xdr:col>
      <xdr:colOff>286719</xdr:colOff>
      <xdr:row>40</xdr:row>
      <xdr:rowOff>331511</xdr:rowOff>
    </xdr:to>
    <xdr:sp macro="" textlink="">
      <xdr:nvSpPr>
        <xdr:cNvPr id="103" name="Right Triangle 102">
          <a:extLst>
            <a:ext uri="{FF2B5EF4-FFF2-40B4-BE49-F238E27FC236}">
              <a16:creationId xmlns:a16="http://schemas.microsoft.com/office/drawing/2014/main" id="{286534C6-C2F7-40E6-84CA-C84FFF7ECCE4}"/>
            </a:ext>
          </a:extLst>
        </xdr:cNvPr>
        <xdr:cNvSpPr/>
      </xdr:nvSpPr>
      <xdr:spPr>
        <a:xfrm rot="5400000">
          <a:off x="9985193232" y="14552001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518142</xdr:colOff>
      <xdr:row>37</xdr:row>
      <xdr:rowOff>20201</xdr:rowOff>
    </xdr:from>
    <xdr:to>
      <xdr:col>4</xdr:col>
      <xdr:colOff>1093329</xdr:colOff>
      <xdr:row>37</xdr:row>
      <xdr:rowOff>83860</xdr:rowOff>
    </xdr:to>
    <xdr:sp macro="" textlink="">
      <xdr:nvSpPr>
        <xdr:cNvPr id="104" name="Right Triangle 103">
          <a:extLst>
            <a:ext uri="{FF2B5EF4-FFF2-40B4-BE49-F238E27FC236}">
              <a16:creationId xmlns:a16="http://schemas.microsoft.com/office/drawing/2014/main" id="{4BBC914B-E1E1-4297-9A7B-DAAF27D3B651}"/>
            </a:ext>
          </a:extLst>
        </xdr:cNvPr>
        <xdr:cNvSpPr/>
      </xdr:nvSpPr>
      <xdr:spPr>
        <a:xfrm rot="16200000">
          <a:off x="9985558197" y="12742250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153687</xdr:colOff>
      <xdr:row>39</xdr:row>
      <xdr:rowOff>39714</xdr:rowOff>
    </xdr:from>
    <xdr:to>
      <xdr:col>5</xdr:col>
      <xdr:colOff>279086</xdr:colOff>
      <xdr:row>40</xdr:row>
      <xdr:rowOff>192114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407ADFF0-A4A9-4A53-B5D1-DDFB57BEF6A0}"/>
            </a:ext>
          </a:extLst>
        </xdr:cNvPr>
        <xdr:cNvSpPr/>
      </xdr:nvSpPr>
      <xdr:spPr>
        <a:xfrm rot="21414050">
          <a:off x="9984359314" y="14898714"/>
          <a:ext cx="125399" cy="419100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 editAs="oneCell">
    <xdr:from>
      <xdr:col>1</xdr:col>
      <xdr:colOff>3314700</xdr:colOff>
      <xdr:row>37</xdr:row>
      <xdr:rowOff>266701</xdr:rowOff>
    </xdr:from>
    <xdr:to>
      <xdr:col>3</xdr:col>
      <xdr:colOff>129268</xdr:colOff>
      <xdr:row>40</xdr:row>
      <xdr:rowOff>114302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24B1B96F-9B21-4FED-9AA5-8F1F033020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4" t="23897" r="16422" b="24632"/>
        <a:stretch/>
      </xdr:blipFill>
      <xdr:spPr>
        <a:xfrm>
          <a:off x="9986852282" y="12172951"/>
          <a:ext cx="1948543" cy="1409700"/>
        </a:xfrm>
        <a:prstGeom prst="rect">
          <a:avLst/>
        </a:prstGeom>
      </xdr:spPr>
    </xdr:pic>
    <xdr:clientData/>
  </xdr:twoCellAnchor>
  <xdr:twoCellAnchor>
    <xdr:from>
      <xdr:col>2</xdr:col>
      <xdr:colOff>1112427</xdr:colOff>
      <xdr:row>36</xdr:row>
      <xdr:rowOff>204512</xdr:rowOff>
    </xdr:from>
    <xdr:to>
      <xdr:col>3</xdr:col>
      <xdr:colOff>179124</xdr:colOff>
      <xdr:row>42</xdr:row>
      <xdr:rowOff>122188</xdr:rowOff>
    </xdr:to>
    <xdr:sp macro="" textlink="">
      <xdr:nvSpPr>
        <xdr:cNvPr id="109" name="Flowchart: Data 108">
          <a:extLst>
            <a:ext uri="{FF2B5EF4-FFF2-40B4-BE49-F238E27FC236}">
              <a16:creationId xmlns:a16="http://schemas.microsoft.com/office/drawing/2014/main" id="{AD355755-AFCA-490B-97A6-771E064B6CFB}"/>
            </a:ext>
          </a:extLst>
        </xdr:cNvPr>
        <xdr:cNvSpPr/>
      </xdr:nvSpPr>
      <xdr:spPr>
        <a:xfrm rot="15378465" flipV="1">
          <a:off x="9985705424" y="12931539"/>
          <a:ext cx="2432276" cy="238272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3171825</xdr:colOff>
      <xdr:row>40</xdr:row>
      <xdr:rowOff>118439</xdr:rowOff>
    </xdr:from>
    <xdr:to>
      <xdr:col>3</xdr:col>
      <xdr:colOff>414338</xdr:colOff>
      <xdr:row>40</xdr:row>
      <xdr:rowOff>280365</xdr:rowOff>
    </xdr:to>
    <xdr:sp macro="" textlink="">
      <xdr:nvSpPr>
        <xdr:cNvPr id="110" name="Flowchart: Data 109">
          <a:extLst>
            <a:ext uri="{FF2B5EF4-FFF2-40B4-BE49-F238E27FC236}">
              <a16:creationId xmlns:a16="http://schemas.microsoft.com/office/drawing/2014/main" id="{8B514244-AEFD-4441-A9B1-B1106A7C2775}"/>
            </a:ext>
          </a:extLst>
        </xdr:cNvPr>
        <xdr:cNvSpPr/>
      </xdr:nvSpPr>
      <xdr:spPr>
        <a:xfrm>
          <a:off x="9986567212" y="13586789"/>
          <a:ext cx="2376488" cy="161926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3067050</xdr:colOff>
      <xdr:row>37</xdr:row>
      <xdr:rowOff>80338</xdr:rowOff>
    </xdr:from>
    <xdr:to>
      <xdr:col>3</xdr:col>
      <xdr:colOff>476250</xdr:colOff>
      <xdr:row>37</xdr:row>
      <xdr:rowOff>261314</xdr:rowOff>
    </xdr:to>
    <xdr:sp macro="" textlink="">
      <xdr:nvSpPr>
        <xdr:cNvPr id="111" name="Flowchart: Data 110">
          <a:extLst>
            <a:ext uri="{FF2B5EF4-FFF2-40B4-BE49-F238E27FC236}">
              <a16:creationId xmlns:a16="http://schemas.microsoft.com/office/drawing/2014/main" id="{08FA5E71-5877-4970-BA19-1B35091C4F4C}"/>
            </a:ext>
          </a:extLst>
        </xdr:cNvPr>
        <xdr:cNvSpPr/>
      </xdr:nvSpPr>
      <xdr:spPr>
        <a:xfrm>
          <a:off x="9986505300" y="11986588"/>
          <a:ext cx="2543175" cy="180976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3314105</xdr:colOff>
      <xdr:row>36</xdr:row>
      <xdr:rowOff>200025</xdr:rowOff>
    </xdr:from>
    <xdr:to>
      <xdr:col>1</xdr:col>
      <xdr:colOff>3507997</xdr:colOff>
      <xdr:row>40</xdr:row>
      <xdr:rowOff>337875</xdr:rowOff>
    </xdr:to>
    <xdr:sp macro="" textlink="">
      <xdr:nvSpPr>
        <xdr:cNvPr id="112" name="Flowchart: Data 111">
          <a:extLst>
            <a:ext uri="{FF2B5EF4-FFF2-40B4-BE49-F238E27FC236}">
              <a16:creationId xmlns:a16="http://schemas.microsoft.com/office/drawing/2014/main" id="{90D2C0BA-2974-4FF0-9A7F-F965B948C12A}"/>
            </a:ext>
          </a:extLst>
        </xdr:cNvPr>
        <xdr:cNvSpPr/>
      </xdr:nvSpPr>
      <xdr:spPr>
        <a:xfrm rot="4386374" flipV="1">
          <a:off x="9987716386" y="12721192"/>
          <a:ext cx="1976175" cy="193892"/>
        </a:xfrm>
        <a:prstGeom prst="flowChartInputOutpu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35241</xdr:colOff>
      <xdr:row>37</xdr:row>
      <xdr:rowOff>359749</xdr:rowOff>
    </xdr:from>
    <xdr:to>
      <xdr:col>3</xdr:col>
      <xdr:colOff>98900</xdr:colOff>
      <xdr:row>42</xdr:row>
      <xdr:rowOff>20536</xdr:rowOff>
    </xdr:to>
    <xdr:sp macro="" textlink="">
      <xdr:nvSpPr>
        <xdr:cNvPr id="114" name="Right Triangle 113">
          <a:extLst>
            <a:ext uri="{FF2B5EF4-FFF2-40B4-BE49-F238E27FC236}">
              <a16:creationId xmlns:a16="http://schemas.microsoft.com/office/drawing/2014/main" id="{52E38051-0541-4C58-B7CD-6B99CB79597E}"/>
            </a:ext>
          </a:extLst>
        </xdr:cNvPr>
        <xdr:cNvSpPr/>
      </xdr:nvSpPr>
      <xdr:spPr>
        <a:xfrm rot="20912044">
          <a:off x="9986882650" y="12265999"/>
          <a:ext cx="63659" cy="18991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3791245</xdr:colOff>
      <xdr:row>36</xdr:row>
      <xdr:rowOff>267852</xdr:rowOff>
    </xdr:from>
    <xdr:to>
      <xdr:col>3</xdr:col>
      <xdr:colOff>404032</xdr:colOff>
      <xdr:row>37</xdr:row>
      <xdr:rowOff>55286</xdr:rowOff>
    </xdr:to>
    <xdr:sp macro="" textlink="">
      <xdr:nvSpPr>
        <xdr:cNvPr id="115" name="Right Triangle 114">
          <a:extLst>
            <a:ext uri="{FF2B5EF4-FFF2-40B4-BE49-F238E27FC236}">
              <a16:creationId xmlns:a16="http://schemas.microsoft.com/office/drawing/2014/main" id="{08A068A2-C506-42CA-A6D5-1604D60F67DC}"/>
            </a:ext>
          </a:extLst>
        </xdr:cNvPr>
        <xdr:cNvSpPr/>
      </xdr:nvSpPr>
      <xdr:spPr>
        <a:xfrm rot="5400000">
          <a:off x="9987419069" y="11056326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3597732</xdr:colOff>
      <xdr:row>40</xdr:row>
      <xdr:rowOff>248802</xdr:rowOff>
    </xdr:from>
    <xdr:to>
      <xdr:col>3</xdr:col>
      <xdr:colOff>210519</xdr:colOff>
      <xdr:row>40</xdr:row>
      <xdr:rowOff>312461</xdr:rowOff>
    </xdr:to>
    <xdr:sp macro="" textlink="">
      <xdr:nvSpPr>
        <xdr:cNvPr id="116" name="Right Triangle 115">
          <a:extLst>
            <a:ext uri="{FF2B5EF4-FFF2-40B4-BE49-F238E27FC236}">
              <a16:creationId xmlns:a16="http://schemas.microsoft.com/office/drawing/2014/main" id="{8F9FCB00-69EB-47D8-9A59-DCF257415FAF}"/>
            </a:ext>
          </a:extLst>
        </xdr:cNvPr>
        <xdr:cNvSpPr/>
      </xdr:nvSpPr>
      <xdr:spPr>
        <a:xfrm rot="5400000">
          <a:off x="9987612582" y="12875601"/>
          <a:ext cx="63659" cy="1746762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3057525</xdr:colOff>
      <xdr:row>36</xdr:row>
      <xdr:rowOff>266700</xdr:rowOff>
    </xdr:from>
    <xdr:to>
      <xdr:col>2</xdr:col>
      <xdr:colOff>855204</xdr:colOff>
      <xdr:row>37</xdr:row>
      <xdr:rowOff>55285</xdr:rowOff>
    </xdr:to>
    <xdr:sp macro="" textlink="">
      <xdr:nvSpPr>
        <xdr:cNvPr id="117" name="Right Triangle 116">
          <a:extLst>
            <a:ext uri="{FF2B5EF4-FFF2-40B4-BE49-F238E27FC236}">
              <a16:creationId xmlns:a16="http://schemas.microsoft.com/office/drawing/2014/main" id="{852C2631-6651-43C2-8BB1-E61E9066C200}"/>
            </a:ext>
          </a:extLst>
        </xdr:cNvPr>
        <xdr:cNvSpPr/>
      </xdr:nvSpPr>
      <xdr:spPr>
        <a:xfrm rot="16200000">
          <a:off x="9988145556" y="11049090"/>
          <a:ext cx="64810" cy="1760079"/>
        </a:xfrm>
        <a:prstGeom prst="rtTriangle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4</xdr:col>
      <xdr:colOff>467096</xdr:colOff>
      <xdr:row>5</xdr:row>
      <xdr:rowOff>330443</xdr:rowOff>
    </xdr:from>
    <xdr:to>
      <xdr:col>4</xdr:col>
      <xdr:colOff>857251</xdr:colOff>
      <xdr:row>6</xdr:row>
      <xdr:rowOff>219806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581A1E3-4603-4A55-A4E3-8A80DDD419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929" b="3922"/>
        <a:stretch/>
      </xdr:blipFill>
      <xdr:spPr>
        <a:xfrm>
          <a:off x="9960951922" y="2418616"/>
          <a:ext cx="390155" cy="306999"/>
        </a:xfrm>
        <a:prstGeom prst="rect">
          <a:avLst/>
        </a:prstGeom>
      </xdr:spPr>
    </xdr:pic>
    <xdr:clientData/>
  </xdr:twoCellAnchor>
  <xdr:twoCellAnchor editAs="oneCell">
    <xdr:from>
      <xdr:col>4</xdr:col>
      <xdr:colOff>630116</xdr:colOff>
      <xdr:row>40</xdr:row>
      <xdr:rowOff>337038</xdr:rowOff>
    </xdr:from>
    <xdr:to>
      <xdr:col>4</xdr:col>
      <xdr:colOff>971549</xdr:colOff>
      <xdr:row>41</xdr:row>
      <xdr:rowOff>218553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B459CE6C-C696-4DBA-BB8D-CC2F52938A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929" b="3922"/>
        <a:stretch/>
      </xdr:blipFill>
      <xdr:spPr>
        <a:xfrm>
          <a:off x="9960837624" y="15093461"/>
          <a:ext cx="341433" cy="269842"/>
        </a:xfrm>
        <a:prstGeom prst="rect">
          <a:avLst/>
        </a:prstGeom>
      </xdr:spPr>
    </xdr:pic>
    <xdr:clientData/>
  </xdr:twoCellAnchor>
  <xdr:twoCellAnchor>
    <xdr:from>
      <xdr:col>1</xdr:col>
      <xdr:colOff>3236593</xdr:colOff>
      <xdr:row>37</xdr:row>
      <xdr:rowOff>174069</xdr:rowOff>
    </xdr:from>
    <xdr:to>
      <xdr:col>1</xdr:col>
      <xdr:colOff>3422345</xdr:colOff>
      <xdr:row>39</xdr:row>
      <xdr:rowOff>146707</xdr:rowOff>
    </xdr:to>
    <xdr:sp macro="" textlink="">
      <xdr:nvSpPr>
        <xdr:cNvPr id="141" name="Right Triangle 140">
          <a:extLst>
            <a:ext uri="{FF2B5EF4-FFF2-40B4-BE49-F238E27FC236}">
              <a16:creationId xmlns:a16="http://schemas.microsoft.com/office/drawing/2014/main" id="{C3C702B8-30D0-40FB-95E2-0473F9279B31}"/>
            </a:ext>
          </a:extLst>
        </xdr:cNvPr>
        <xdr:cNvSpPr/>
      </xdr:nvSpPr>
      <xdr:spPr>
        <a:xfrm rot="10282560">
          <a:off x="9988693180" y="13632894"/>
          <a:ext cx="185752" cy="1268038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517220</xdr:colOff>
      <xdr:row>37</xdr:row>
      <xdr:rowOff>221694</xdr:rowOff>
    </xdr:from>
    <xdr:to>
      <xdr:col>3</xdr:col>
      <xdr:colOff>702972</xdr:colOff>
      <xdr:row>39</xdr:row>
      <xdr:rowOff>194332</xdr:rowOff>
    </xdr:to>
    <xdr:sp macro="" textlink="">
      <xdr:nvSpPr>
        <xdr:cNvPr id="142" name="Right Triangle 141">
          <a:extLst>
            <a:ext uri="{FF2B5EF4-FFF2-40B4-BE49-F238E27FC236}">
              <a16:creationId xmlns:a16="http://schemas.microsoft.com/office/drawing/2014/main" id="{384DE5FC-44DF-440A-A925-37BB14F532FD}"/>
            </a:ext>
          </a:extLst>
        </xdr:cNvPr>
        <xdr:cNvSpPr/>
      </xdr:nvSpPr>
      <xdr:spPr>
        <a:xfrm rot="10373329">
          <a:off x="9986278578" y="13680519"/>
          <a:ext cx="185752" cy="1268038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 editAs="oneCell">
    <xdr:from>
      <xdr:col>2</xdr:col>
      <xdr:colOff>586154</xdr:colOff>
      <xdr:row>40</xdr:row>
      <xdr:rowOff>307731</xdr:rowOff>
    </xdr:from>
    <xdr:to>
      <xdr:col>2</xdr:col>
      <xdr:colOff>927587</xdr:colOff>
      <xdr:row>41</xdr:row>
      <xdr:rowOff>189246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8265E1B-1DDF-47D4-9BA7-4CB9972FC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929" b="3922"/>
        <a:stretch/>
      </xdr:blipFill>
      <xdr:spPr>
        <a:xfrm>
          <a:off x="9963226201" y="15064154"/>
          <a:ext cx="341433" cy="269842"/>
        </a:xfrm>
        <a:prstGeom prst="rect">
          <a:avLst/>
        </a:prstGeom>
      </xdr:spPr>
    </xdr:pic>
    <xdr:clientData/>
  </xdr:twoCellAnchor>
  <xdr:twoCellAnchor editAs="oneCell">
    <xdr:from>
      <xdr:col>1</xdr:col>
      <xdr:colOff>564173</xdr:colOff>
      <xdr:row>40</xdr:row>
      <xdr:rowOff>29308</xdr:rowOff>
    </xdr:from>
    <xdr:to>
      <xdr:col>1</xdr:col>
      <xdr:colOff>1804430</xdr:colOff>
      <xdr:row>43</xdr:row>
      <xdr:rowOff>18929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923E3D9-B736-4640-B331-F58138DE6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6313224" y="14785731"/>
          <a:ext cx="1240257" cy="927468"/>
        </a:xfrm>
        <a:prstGeom prst="rect">
          <a:avLst/>
        </a:prstGeom>
        <a:effectLst>
          <a:outerShdw dist="127000" dir="8400000" sx="97000" sy="97000" rotWithShape="0">
            <a:schemeClr val="tx1">
              <a:alpha val="15000"/>
            </a:schemeClr>
          </a:outerShdw>
        </a:effectLst>
      </xdr:spPr>
    </xdr:pic>
    <xdr:clientData/>
  </xdr:twoCellAnchor>
  <xdr:twoCellAnchor editAs="oneCell">
    <xdr:from>
      <xdr:col>1</xdr:col>
      <xdr:colOff>554067</xdr:colOff>
      <xdr:row>4</xdr:row>
      <xdr:rowOff>192017</xdr:rowOff>
    </xdr:from>
    <xdr:to>
      <xdr:col>1</xdr:col>
      <xdr:colOff>1794324</xdr:colOff>
      <xdr:row>7</xdr:row>
      <xdr:rowOff>146772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A6CEF48-9F2A-4676-A1E6-D27909AE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1831607" y="2011620"/>
          <a:ext cx="1240257" cy="933531"/>
        </a:xfrm>
        <a:prstGeom prst="rect">
          <a:avLst/>
        </a:prstGeom>
        <a:effectLst>
          <a:outerShdw dist="127000" dir="8400000" sx="97000" sy="97000" rotWithShape="0">
            <a:schemeClr val="tx1">
              <a:alpha val="15000"/>
            </a:schemeClr>
          </a:outerShdw>
        </a:effectLst>
      </xdr:spPr>
    </xdr:pic>
    <xdr:clientData/>
  </xdr:twoCellAnchor>
  <xdr:twoCellAnchor>
    <xdr:from>
      <xdr:col>1</xdr:col>
      <xdr:colOff>94693</xdr:colOff>
      <xdr:row>2</xdr:row>
      <xdr:rowOff>36085</xdr:rowOff>
    </xdr:from>
    <xdr:to>
      <xdr:col>1</xdr:col>
      <xdr:colOff>94693</xdr:colOff>
      <xdr:row>2</xdr:row>
      <xdr:rowOff>401845</xdr:rowOff>
    </xdr:to>
    <xdr:sp macro="" textlink="">
      <xdr:nvSpPr>
        <xdr:cNvPr id="443" name="Right Triangle 442">
          <a:extLst>
            <a:ext uri="{FF2B5EF4-FFF2-40B4-BE49-F238E27FC236}">
              <a16:creationId xmlns:a16="http://schemas.microsoft.com/office/drawing/2014/main" id="{291D99C0-4800-461D-B945-A61F197D6D6E}"/>
            </a:ext>
          </a:extLst>
        </xdr:cNvPr>
        <xdr:cNvSpPr/>
      </xdr:nvSpPr>
      <xdr:spPr>
        <a:xfrm rot="19108861">
          <a:off x="9953024291" y="625444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740012</xdr:colOff>
      <xdr:row>2</xdr:row>
      <xdr:rowOff>158721</xdr:rowOff>
    </xdr:from>
    <xdr:to>
      <xdr:col>1</xdr:col>
      <xdr:colOff>740012</xdr:colOff>
      <xdr:row>2</xdr:row>
      <xdr:rowOff>524481</xdr:rowOff>
    </xdr:to>
    <xdr:sp macro="" textlink="">
      <xdr:nvSpPr>
        <xdr:cNvPr id="84" name="Right Triangle 83">
          <a:extLst>
            <a:ext uri="{FF2B5EF4-FFF2-40B4-BE49-F238E27FC236}">
              <a16:creationId xmlns:a16="http://schemas.microsoft.com/office/drawing/2014/main" id="{6AC17DB0-1484-4F8F-B88B-374146A57C75}"/>
            </a:ext>
          </a:extLst>
        </xdr:cNvPr>
        <xdr:cNvSpPr/>
      </xdr:nvSpPr>
      <xdr:spPr>
        <a:xfrm rot="19108861">
          <a:off x="9952378972" y="748080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587612</xdr:colOff>
      <xdr:row>2</xdr:row>
      <xdr:rowOff>90855</xdr:rowOff>
    </xdr:from>
    <xdr:to>
      <xdr:col>1</xdr:col>
      <xdr:colOff>587612</xdr:colOff>
      <xdr:row>2</xdr:row>
      <xdr:rowOff>456615</xdr:rowOff>
    </xdr:to>
    <xdr:sp macro="" textlink="">
      <xdr:nvSpPr>
        <xdr:cNvPr id="85" name="Right Triangle 84">
          <a:extLst>
            <a:ext uri="{FF2B5EF4-FFF2-40B4-BE49-F238E27FC236}">
              <a16:creationId xmlns:a16="http://schemas.microsoft.com/office/drawing/2014/main" id="{30F19E4F-B238-4B52-8FB4-31DB297E2AFD}"/>
            </a:ext>
          </a:extLst>
        </xdr:cNvPr>
        <xdr:cNvSpPr/>
      </xdr:nvSpPr>
      <xdr:spPr>
        <a:xfrm rot="19108861">
          <a:off x="9952531372" y="680214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203040</xdr:colOff>
      <xdr:row>2</xdr:row>
      <xdr:rowOff>94425</xdr:rowOff>
    </xdr:from>
    <xdr:to>
      <xdr:col>1</xdr:col>
      <xdr:colOff>203040</xdr:colOff>
      <xdr:row>2</xdr:row>
      <xdr:rowOff>460185</xdr:rowOff>
    </xdr:to>
    <xdr:sp macro="" textlink="">
      <xdr:nvSpPr>
        <xdr:cNvPr id="86" name="Right Triangle 85">
          <a:extLst>
            <a:ext uri="{FF2B5EF4-FFF2-40B4-BE49-F238E27FC236}">
              <a16:creationId xmlns:a16="http://schemas.microsoft.com/office/drawing/2014/main" id="{5AE3596E-C34C-4A40-9F9A-7C750D43F873}"/>
            </a:ext>
          </a:extLst>
        </xdr:cNvPr>
        <xdr:cNvSpPr/>
      </xdr:nvSpPr>
      <xdr:spPr>
        <a:xfrm rot="19108861">
          <a:off x="9952915944" y="683784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1214357</xdr:colOff>
      <xdr:row>3</xdr:row>
      <xdr:rowOff>476142</xdr:rowOff>
    </xdr:from>
    <xdr:to>
      <xdr:col>1</xdr:col>
      <xdr:colOff>1580117</xdr:colOff>
      <xdr:row>3</xdr:row>
      <xdr:rowOff>476142</xdr:rowOff>
    </xdr:to>
    <xdr:sp macro="" textlink="">
      <xdr:nvSpPr>
        <xdr:cNvPr id="87" name="Right Triangle 86">
          <a:extLst>
            <a:ext uri="{FF2B5EF4-FFF2-40B4-BE49-F238E27FC236}">
              <a16:creationId xmlns:a16="http://schemas.microsoft.com/office/drawing/2014/main" id="{7FDC1415-6BA1-4ECB-901B-C9970ED6D52A}"/>
            </a:ext>
          </a:extLst>
        </xdr:cNvPr>
        <xdr:cNvSpPr/>
      </xdr:nvSpPr>
      <xdr:spPr>
        <a:xfrm rot="18478990">
          <a:off x="9951721747" y="1483887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1215071</xdr:colOff>
      <xdr:row>3</xdr:row>
      <xdr:rowOff>213489</xdr:rowOff>
    </xdr:from>
    <xdr:to>
      <xdr:col>1</xdr:col>
      <xdr:colOff>1215071</xdr:colOff>
      <xdr:row>3</xdr:row>
      <xdr:rowOff>579249</xdr:rowOff>
    </xdr:to>
    <xdr:sp macro="" textlink="">
      <xdr:nvSpPr>
        <xdr:cNvPr id="88" name="Right Triangle 87">
          <a:extLst>
            <a:ext uri="{FF2B5EF4-FFF2-40B4-BE49-F238E27FC236}">
              <a16:creationId xmlns:a16="http://schemas.microsoft.com/office/drawing/2014/main" id="{D183CA8D-73A8-45AB-9E2D-800C21FF3D18}"/>
            </a:ext>
          </a:extLst>
        </xdr:cNvPr>
        <xdr:cNvSpPr/>
      </xdr:nvSpPr>
      <xdr:spPr>
        <a:xfrm rot="19108861">
          <a:off x="9951903913" y="1404114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991235</xdr:colOff>
      <xdr:row>3</xdr:row>
      <xdr:rowOff>205156</xdr:rowOff>
    </xdr:from>
    <xdr:to>
      <xdr:col>1</xdr:col>
      <xdr:colOff>991235</xdr:colOff>
      <xdr:row>3</xdr:row>
      <xdr:rowOff>570916</xdr:rowOff>
    </xdr:to>
    <xdr:sp macro="" textlink="">
      <xdr:nvSpPr>
        <xdr:cNvPr id="89" name="Right Triangle 88">
          <a:extLst>
            <a:ext uri="{FF2B5EF4-FFF2-40B4-BE49-F238E27FC236}">
              <a16:creationId xmlns:a16="http://schemas.microsoft.com/office/drawing/2014/main" id="{E5D52163-0112-467B-8A78-FF386874AE5F}"/>
            </a:ext>
          </a:extLst>
        </xdr:cNvPr>
        <xdr:cNvSpPr/>
      </xdr:nvSpPr>
      <xdr:spPr>
        <a:xfrm rot="19108861">
          <a:off x="9952127749" y="1395781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826927</xdr:colOff>
      <xdr:row>3</xdr:row>
      <xdr:rowOff>173008</xdr:rowOff>
    </xdr:from>
    <xdr:to>
      <xdr:col>1</xdr:col>
      <xdr:colOff>826927</xdr:colOff>
      <xdr:row>3</xdr:row>
      <xdr:rowOff>538768</xdr:rowOff>
    </xdr:to>
    <xdr:sp macro="" textlink="">
      <xdr:nvSpPr>
        <xdr:cNvPr id="90" name="Right Triangle 89">
          <a:extLst>
            <a:ext uri="{FF2B5EF4-FFF2-40B4-BE49-F238E27FC236}">
              <a16:creationId xmlns:a16="http://schemas.microsoft.com/office/drawing/2014/main" id="{328DA681-1DA4-41B9-BAE4-910F77B19749}"/>
            </a:ext>
          </a:extLst>
        </xdr:cNvPr>
        <xdr:cNvSpPr/>
      </xdr:nvSpPr>
      <xdr:spPr>
        <a:xfrm rot="19108861">
          <a:off x="9952292057" y="1363633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2117564</xdr:colOff>
      <xdr:row>2</xdr:row>
      <xdr:rowOff>96809</xdr:rowOff>
    </xdr:from>
    <xdr:to>
      <xdr:col>1</xdr:col>
      <xdr:colOff>2117564</xdr:colOff>
      <xdr:row>2</xdr:row>
      <xdr:rowOff>462569</xdr:rowOff>
    </xdr:to>
    <xdr:sp macro="" textlink="">
      <xdr:nvSpPr>
        <xdr:cNvPr id="91" name="Right Triangle 90">
          <a:extLst>
            <a:ext uri="{FF2B5EF4-FFF2-40B4-BE49-F238E27FC236}">
              <a16:creationId xmlns:a16="http://schemas.microsoft.com/office/drawing/2014/main" id="{584273C6-348C-41D1-9629-0672A51E12FD}"/>
            </a:ext>
          </a:extLst>
        </xdr:cNvPr>
        <xdr:cNvSpPr/>
      </xdr:nvSpPr>
      <xdr:spPr>
        <a:xfrm rot="19108861">
          <a:off x="9951001420" y="686168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1917540</xdr:colOff>
      <xdr:row>2</xdr:row>
      <xdr:rowOff>106333</xdr:rowOff>
    </xdr:from>
    <xdr:to>
      <xdr:col>1</xdr:col>
      <xdr:colOff>1917540</xdr:colOff>
      <xdr:row>2</xdr:row>
      <xdr:rowOff>472093</xdr:rowOff>
    </xdr:to>
    <xdr:sp macro="" textlink="">
      <xdr:nvSpPr>
        <xdr:cNvPr id="92" name="Right Triangle 91">
          <a:extLst>
            <a:ext uri="{FF2B5EF4-FFF2-40B4-BE49-F238E27FC236}">
              <a16:creationId xmlns:a16="http://schemas.microsoft.com/office/drawing/2014/main" id="{09884AE0-3C57-4630-AA5E-03FD8099C0DB}"/>
            </a:ext>
          </a:extLst>
        </xdr:cNvPr>
        <xdr:cNvSpPr/>
      </xdr:nvSpPr>
      <xdr:spPr>
        <a:xfrm rot="19108861">
          <a:off x="9951201444" y="695692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1663937</xdr:colOff>
      <xdr:row>2</xdr:row>
      <xdr:rowOff>44421</xdr:rowOff>
    </xdr:from>
    <xdr:to>
      <xdr:col>1</xdr:col>
      <xdr:colOff>1663937</xdr:colOff>
      <xdr:row>2</xdr:row>
      <xdr:rowOff>410181</xdr:rowOff>
    </xdr:to>
    <xdr:sp macro="" textlink="">
      <xdr:nvSpPr>
        <xdr:cNvPr id="93" name="Right Triangle 92">
          <a:extLst>
            <a:ext uri="{FF2B5EF4-FFF2-40B4-BE49-F238E27FC236}">
              <a16:creationId xmlns:a16="http://schemas.microsoft.com/office/drawing/2014/main" id="{74F40A9D-6F00-483B-A18C-3436F2C6FA7B}"/>
            </a:ext>
          </a:extLst>
        </xdr:cNvPr>
        <xdr:cNvSpPr/>
      </xdr:nvSpPr>
      <xdr:spPr>
        <a:xfrm rot="19108861">
          <a:off x="9951455047" y="633780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1356756</xdr:colOff>
      <xdr:row>2</xdr:row>
      <xdr:rowOff>59898</xdr:rowOff>
    </xdr:from>
    <xdr:to>
      <xdr:col>1</xdr:col>
      <xdr:colOff>1356756</xdr:colOff>
      <xdr:row>2</xdr:row>
      <xdr:rowOff>425658</xdr:rowOff>
    </xdr:to>
    <xdr:sp macro="" textlink="">
      <xdr:nvSpPr>
        <xdr:cNvPr id="94" name="Right Triangle 93">
          <a:extLst>
            <a:ext uri="{FF2B5EF4-FFF2-40B4-BE49-F238E27FC236}">
              <a16:creationId xmlns:a16="http://schemas.microsoft.com/office/drawing/2014/main" id="{4A9A8C23-859C-4CF3-A70A-DD30B31CEC6E}"/>
            </a:ext>
          </a:extLst>
        </xdr:cNvPr>
        <xdr:cNvSpPr/>
      </xdr:nvSpPr>
      <xdr:spPr>
        <a:xfrm rot="19108861">
          <a:off x="9951762228" y="649257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1097199</xdr:colOff>
      <xdr:row>2</xdr:row>
      <xdr:rowOff>75377</xdr:rowOff>
    </xdr:from>
    <xdr:to>
      <xdr:col>1</xdr:col>
      <xdr:colOff>1097199</xdr:colOff>
      <xdr:row>2</xdr:row>
      <xdr:rowOff>441137</xdr:rowOff>
    </xdr:to>
    <xdr:sp macro="" textlink="">
      <xdr:nvSpPr>
        <xdr:cNvPr id="99" name="Right Triangle 98">
          <a:extLst>
            <a:ext uri="{FF2B5EF4-FFF2-40B4-BE49-F238E27FC236}">
              <a16:creationId xmlns:a16="http://schemas.microsoft.com/office/drawing/2014/main" id="{816C6A95-57FE-4E8E-98E2-6FF4258E759D}"/>
            </a:ext>
          </a:extLst>
        </xdr:cNvPr>
        <xdr:cNvSpPr/>
      </xdr:nvSpPr>
      <xdr:spPr>
        <a:xfrm rot="19108861">
          <a:off x="9952021785" y="664736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77391</xdr:colOff>
      <xdr:row>37</xdr:row>
      <xdr:rowOff>107157</xdr:rowOff>
    </xdr:from>
    <xdr:to>
      <xdr:col>1</xdr:col>
      <xdr:colOff>77391</xdr:colOff>
      <xdr:row>37</xdr:row>
      <xdr:rowOff>472917</xdr:rowOff>
    </xdr:to>
    <xdr:sp macro="" textlink="">
      <xdr:nvSpPr>
        <xdr:cNvPr id="100" name="Right Triangle 99">
          <a:extLst>
            <a:ext uri="{FF2B5EF4-FFF2-40B4-BE49-F238E27FC236}">
              <a16:creationId xmlns:a16="http://schemas.microsoft.com/office/drawing/2014/main" id="{80C791E0-75EE-4CD4-9EE9-1FF4084B99AF}"/>
            </a:ext>
          </a:extLst>
        </xdr:cNvPr>
        <xdr:cNvSpPr/>
      </xdr:nvSpPr>
      <xdr:spPr>
        <a:xfrm rot="19108861">
          <a:off x="9953041593" y="17603391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722710</xdr:colOff>
      <xdr:row>37</xdr:row>
      <xdr:rowOff>229793</xdr:rowOff>
    </xdr:from>
    <xdr:to>
      <xdr:col>1</xdr:col>
      <xdr:colOff>722710</xdr:colOff>
      <xdr:row>37</xdr:row>
      <xdr:rowOff>595553</xdr:rowOff>
    </xdr:to>
    <xdr:sp macro="" textlink="">
      <xdr:nvSpPr>
        <xdr:cNvPr id="106" name="Right Triangle 105">
          <a:extLst>
            <a:ext uri="{FF2B5EF4-FFF2-40B4-BE49-F238E27FC236}">
              <a16:creationId xmlns:a16="http://schemas.microsoft.com/office/drawing/2014/main" id="{EEF5CC18-2779-4203-B390-96D2E333E93A}"/>
            </a:ext>
          </a:extLst>
        </xdr:cNvPr>
        <xdr:cNvSpPr/>
      </xdr:nvSpPr>
      <xdr:spPr>
        <a:xfrm rot="19108861">
          <a:off x="9952396274" y="17726027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570310</xdr:colOff>
      <xdr:row>37</xdr:row>
      <xdr:rowOff>161927</xdr:rowOff>
    </xdr:from>
    <xdr:to>
      <xdr:col>1</xdr:col>
      <xdr:colOff>570310</xdr:colOff>
      <xdr:row>37</xdr:row>
      <xdr:rowOff>527687</xdr:rowOff>
    </xdr:to>
    <xdr:sp macro="" textlink="">
      <xdr:nvSpPr>
        <xdr:cNvPr id="107" name="Right Triangle 106">
          <a:extLst>
            <a:ext uri="{FF2B5EF4-FFF2-40B4-BE49-F238E27FC236}">
              <a16:creationId xmlns:a16="http://schemas.microsoft.com/office/drawing/2014/main" id="{4752940A-1327-4B47-BDB5-433489CB2A82}"/>
            </a:ext>
          </a:extLst>
        </xdr:cNvPr>
        <xdr:cNvSpPr/>
      </xdr:nvSpPr>
      <xdr:spPr>
        <a:xfrm rot="19108861">
          <a:off x="9952548674" y="17658161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185738</xdr:colOff>
      <xdr:row>37</xdr:row>
      <xdr:rowOff>165497</xdr:rowOff>
    </xdr:from>
    <xdr:to>
      <xdr:col>1</xdr:col>
      <xdr:colOff>185738</xdr:colOff>
      <xdr:row>37</xdr:row>
      <xdr:rowOff>531257</xdr:rowOff>
    </xdr:to>
    <xdr:sp macro="" textlink="">
      <xdr:nvSpPr>
        <xdr:cNvPr id="118" name="Right Triangle 117">
          <a:extLst>
            <a:ext uri="{FF2B5EF4-FFF2-40B4-BE49-F238E27FC236}">
              <a16:creationId xmlns:a16="http://schemas.microsoft.com/office/drawing/2014/main" id="{E7759B45-7634-480C-B71E-153028C1FE8C}"/>
            </a:ext>
          </a:extLst>
        </xdr:cNvPr>
        <xdr:cNvSpPr/>
      </xdr:nvSpPr>
      <xdr:spPr>
        <a:xfrm rot="19108861">
          <a:off x="9952933246" y="17661731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1197055</xdr:colOff>
      <xdr:row>38</xdr:row>
      <xdr:rowOff>446011</xdr:rowOff>
    </xdr:from>
    <xdr:to>
      <xdr:col>1</xdr:col>
      <xdr:colOff>1562815</xdr:colOff>
      <xdr:row>38</xdr:row>
      <xdr:rowOff>446011</xdr:rowOff>
    </xdr:to>
    <xdr:sp macro="" textlink="">
      <xdr:nvSpPr>
        <xdr:cNvPr id="138" name="Right Triangle 137">
          <a:extLst>
            <a:ext uri="{FF2B5EF4-FFF2-40B4-BE49-F238E27FC236}">
              <a16:creationId xmlns:a16="http://schemas.microsoft.com/office/drawing/2014/main" id="{5C007178-31BA-4BEF-9501-34E483132A71}"/>
            </a:ext>
          </a:extLst>
        </xdr:cNvPr>
        <xdr:cNvSpPr/>
      </xdr:nvSpPr>
      <xdr:spPr>
        <a:xfrm rot="18478990">
          <a:off x="9951739049" y="18461834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1197769</xdr:colOff>
      <xdr:row>38</xdr:row>
      <xdr:rowOff>183358</xdr:rowOff>
    </xdr:from>
    <xdr:to>
      <xdr:col>1</xdr:col>
      <xdr:colOff>1197769</xdr:colOff>
      <xdr:row>38</xdr:row>
      <xdr:rowOff>549118</xdr:rowOff>
    </xdr:to>
    <xdr:sp macro="" textlink="">
      <xdr:nvSpPr>
        <xdr:cNvPr id="143" name="Right Triangle 142">
          <a:extLst>
            <a:ext uri="{FF2B5EF4-FFF2-40B4-BE49-F238E27FC236}">
              <a16:creationId xmlns:a16="http://schemas.microsoft.com/office/drawing/2014/main" id="{E8DDBB95-33FB-4ECF-B3C5-ED86B6BA138B}"/>
            </a:ext>
          </a:extLst>
        </xdr:cNvPr>
        <xdr:cNvSpPr/>
      </xdr:nvSpPr>
      <xdr:spPr>
        <a:xfrm rot="19108861">
          <a:off x="9951921215" y="18382061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973933</xdr:colOff>
      <xdr:row>38</xdr:row>
      <xdr:rowOff>175025</xdr:rowOff>
    </xdr:from>
    <xdr:to>
      <xdr:col>1</xdr:col>
      <xdr:colOff>973933</xdr:colOff>
      <xdr:row>38</xdr:row>
      <xdr:rowOff>540785</xdr:rowOff>
    </xdr:to>
    <xdr:sp macro="" textlink="">
      <xdr:nvSpPr>
        <xdr:cNvPr id="144" name="Right Triangle 143">
          <a:extLst>
            <a:ext uri="{FF2B5EF4-FFF2-40B4-BE49-F238E27FC236}">
              <a16:creationId xmlns:a16="http://schemas.microsoft.com/office/drawing/2014/main" id="{3EE74A17-049D-407B-AD0A-D24411822902}"/>
            </a:ext>
          </a:extLst>
        </xdr:cNvPr>
        <xdr:cNvSpPr/>
      </xdr:nvSpPr>
      <xdr:spPr>
        <a:xfrm rot="19108861">
          <a:off x="9952145051" y="18373728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809625</xdr:colOff>
      <xdr:row>38</xdr:row>
      <xdr:rowOff>142877</xdr:rowOff>
    </xdr:from>
    <xdr:to>
      <xdr:col>1</xdr:col>
      <xdr:colOff>809625</xdr:colOff>
      <xdr:row>38</xdr:row>
      <xdr:rowOff>508637</xdr:rowOff>
    </xdr:to>
    <xdr:sp macro="" textlink="">
      <xdr:nvSpPr>
        <xdr:cNvPr id="145" name="Right Triangle 144">
          <a:extLst>
            <a:ext uri="{FF2B5EF4-FFF2-40B4-BE49-F238E27FC236}">
              <a16:creationId xmlns:a16="http://schemas.microsoft.com/office/drawing/2014/main" id="{3222BF9A-8673-4501-ACA3-65720AE6AFF0}"/>
            </a:ext>
          </a:extLst>
        </xdr:cNvPr>
        <xdr:cNvSpPr/>
      </xdr:nvSpPr>
      <xdr:spPr>
        <a:xfrm rot="19108861">
          <a:off x="9952309359" y="18341580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2100262</xdr:colOff>
      <xdr:row>37</xdr:row>
      <xdr:rowOff>167881</xdr:rowOff>
    </xdr:from>
    <xdr:to>
      <xdr:col>1</xdr:col>
      <xdr:colOff>2100262</xdr:colOff>
      <xdr:row>37</xdr:row>
      <xdr:rowOff>533641</xdr:rowOff>
    </xdr:to>
    <xdr:sp macro="" textlink="">
      <xdr:nvSpPr>
        <xdr:cNvPr id="146" name="Right Triangle 145">
          <a:extLst>
            <a:ext uri="{FF2B5EF4-FFF2-40B4-BE49-F238E27FC236}">
              <a16:creationId xmlns:a16="http://schemas.microsoft.com/office/drawing/2014/main" id="{1B4C406B-718A-4A4B-8F01-47AC18CC4A37}"/>
            </a:ext>
          </a:extLst>
        </xdr:cNvPr>
        <xdr:cNvSpPr/>
      </xdr:nvSpPr>
      <xdr:spPr>
        <a:xfrm rot="19108861">
          <a:off x="9951018722" y="17664115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1900238</xdr:colOff>
      <xdr:row>37</xdr:row>
      <xdr:rowOff>177405</xdr:rowOff>
    </xdr:from>
    <xdr:to>
      <xdr:col>1</xdr:col>
      <xdr:colOff>1900238</xdr:colOff>
      <xdr:row>37</xdr:row>
      <xdr:rowOff>543165</xdr:rowOff>
    </xdr:to>
    <xdr:sp macro="" textlink="">
      <xdr:nvSpPr>
        <xdr:cNvPr id="151" name="Right Triangle 150">
          <a:extLst>
            <a:ext uri="{FF2B5EF4-FFF2-40B4-BE49-F238E27FC236}">
              <a16:creationId xmlns:a16="http://schemas.microsoft.com/office/drawing/2014/main" id="{63D776A1-47A1-4EA4-9447-42E7FC283A7F}"/>
            </a:ext>
          </a:extLst>
        </xdr:cNvPr>
        <xdr:cNvSpPr/>
      </xdr:nvSpPr>
      <xdr:spPr>
        <a:xfrm rot="19108861">
          <a:off x="9951218746" y="17673639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1646635</xdr:colOff>
      <xdr:row>37</xdr:row>
      <xdr:rowOff>115493</xdr:rowOff>
    </xdr:from>
    <xdr:to>
      <xdr:col>1</xdr:col>
      <xdr:colOff>1646635</xdr:colOff>
      <xdr:row>37</xdr:row>
      <xdr:rowOff>481253</xdr:rowOff>
    </xdr:to>
    <xdr:sp macro="" textlink="">
      <xdr:nvSpPr>
        <xdr:cNvPr id="152" name="Right Triangle 151">
          <a:extLst>
            <a:ext uri="{FF2B5EF4-FFF2-40B4-BE49-F238E27FC236}">
              <a16:creationId xmlns:a16="http://schemas.microsoft.com/office/drawing/2014/main" id="{013DA54D-26BA-4C0D-B272-8A5C7FA748A4}"/>
            </a:ext>
          </a:extLst>
        </xdr:cNvPr>
        <xdr:cNvSpPr/>
      </xdr:nvSpPr>
      <xdr:spPr>
        <a:xfrm rot="19108861">
          <a:off x="9951472349" y="17611727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1339454</xdr:colOff>
      <xdr:row>37</xdr:row>
      <xdr:rowOff>130970</xdr:rowOff>
    </xdr:from>
    <xdr:to>
      <xdr:col>1</xdr:col>
      <xdr:colOff>1339454</xdr:colOff>
      <xdr:row>37</xdr:row>
      <xdr:rowOff>496730</xdr:rowOff>
    </xdr:to>
    <xdr:sp macro="" textlink="">
      <xdr:nvSpPr>
        <xdr:cNvPr id="153" name="Right Triangle 152">
          <a:extLst>
            <a:ext uri="{FF2B5EF4-FFF2-40B4-BE49-F238E27FC236}">
              <a16:creationId xmlns:a16="http://schemas.microsoft.com/office/drawing/2014/main" id="{37C184A2-93B9-4334-8C2E-326085F025C8}"/>
            </a:ext>
          </a:extLst>
        </xdr:cNvPr>
        <xdr:cNvSpPr/>
      </xdr:nvSpPr>
      <xdr:spPr>
        <a:xfrm rot="19108861">
          <a:off x="9951779530" y="17627204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1079897</xdr:colOff>
      <xdr:row>37</xdr:row>
      <xdr:rowOff>146449</xdr:rowOff>
    </xdr:from>
    <xdr:to>
      <xdr:col>1</xdr:col>
      <xdr:colOff>1079897</xdr:colOff>
      <xdr:row>37</xdr:row>
      <xdr:rowOff>512209</xdr:rowOff>
    </xdr:to>
    <xdr:sp macro="" textlink="">
      <xdr:nvSpPr>
        <xdr:cNvPr id="154" name="Right Triangle 153">
          <a:extLst>
            <a:ext uri="{FF2B5EF4-FFF2-40B4-BE49-F238E27FC236}">
              <a16:creationId xmlns:a16="http://schemas.microsoft.com/office/drawing/2014/main" id="{7FDF3E73-047D-411F-95D1-7DF3C96A8E1D}"/>
            </a:ext>
          </a:extLst>
        </xdr:cNvPr>
        <xdr:cNvSpPr/>
      </xdr:nvSpPr>
      <xdr:spPr>
        <a:xfrm rot="19108861">
          <a:off x="9952039087" y="17642683"/>
          <a:ext cx="0" cy="365760"/>
        </a:xfrm>
        <a:prstGeom prst="rtTriangle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186299</xdr:colOff>
      <xdr:row>1</xdr:row>
      <xdr:rowOff>130128</xdr:rowOff>
    </xdr:from>
    <xdr:to>
      <xdr:col>5</xdr:col>
      <xdr:colOff>195443</xdr:colOff>
      <xdr:row>1</xdr:row>
      <xdr:rowOff>139272</xdr:rowOff>
    </xdr:to>
    <xdr:sp macro="" textlink="">
      <xdr:nvSpPr>
        <xdr:cNvPr id="32" name="Flowchart: Process 31">
          <a:extLst>
            <a:ext uri="{FF2B5EF4-FFF2-40B4-BE49-F238E27FC236}">
              <a16:creationId xmlns:a16="http://schemas.microsoft.com/office/drawing/2014/main" id="{F5A00988-848E-4552-8733-75B0DF86AB5A}"/>
            </a:ext>
          </a:extLst>
        </xdr:cNvPr>
        <xdr:cNvSpPr/>
      </xdr:nvSpPr>
      <xdr:spPr>
        <a:xfrm flipH="1" flipV="1">
          <a:off x="10038707296" y="502845"/>
          <a:ext cx="9144" cy="9144"/>
        </a:xfrm>
        <a:prstGeom prst="flowChartProcess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146994</xdr:colOff>
      <xdr:row>1</xdr:row>
      <xdr:rowOff>131885</xdr:rowOff>
    </xdr:from>
    <xdr:to>
      <xdr:col>5</xdr:col>
      <xdr:colOff>156138</xdr:colOff>
      <xdr:row>1</xdr:row>
      <xdr:rowOff>141029</xdr:rowOff>
    </xdr:to>
    <xdr:sp macro="" textlink="">
      <xdr:nvSpPr>
        <xdr:cNvPr id="80" name="Flowchart: Process 79">
          <a:extLst>
            <a:ext uri="{FF2B5EF4-FFF2-40B4-BE49-F238E27FC236}">
              <a16:creationId xmlns:a16="http://schemas.microsoft.com/office/drawing/2014/main" id="{D1CC0235-ABDF-48EF-80BA-AFD0995607E6}"/>
            </a:ext>
          </a:extLst>
        </xdr:cNvPr>
        <xdr:cNvSpPr/>
      </xdr:nvSpPr>
      <xdr:spPr>
        <a:xfrm>
          <a:off x="10006000879" y="506316"/>
          <a:ext cx="9144" cy="9144"/>
        </a:xfrm>
        <a:prstGeom prst="flowChartProcess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171778</xdr:colOff>
      <xdr:row>36</xdr:row>
      <xdr:rowOff>84122</xdr:rowOff>
    </xdr:from>
    <xdr:to>
      <xdr:col>5</xdr:col>
      <xdr:colOff>180922</xdr:colOff>
      <xdr:row>36</xdr:row>
      <xdr:rowOff>93266</xdr:rowOff>
    </xdr:to>
    <xdr:sp macro="" textlink="">
      <xdr:nvSpPr>
        <xdr:cNvPr id="346" name="Flowchart: Process 345">
          <a:extLst>
            <a:ext uri="{FF2B5EF4-FFF2-40B4-BE49-F238E27FC236}">
              <a16:creationId xmlns:a16="http://schemas.microsoft.com/office/drawing/2014/main" id="{75F48847-A8BE-48AA-ACA7-844A70801ED1}"/>
            </a:ext>
          </a:extLst>
        </xdr:cNvPr>
        <xdr:cNvSpPr/>
      </xdr:nvSpPr>
      <xdr:spPr>
        <a:xfrm flipH="1" flipV="1">
          <a:off x="10005976095" y="15271570"/>
          <a:ext cx="9144" cy="9144"/>
        </a:xfrm>
        <a:prstGeom prst="flowChartProcess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135901</xdr:colOff>
      <xdr:row>36</xdr:row>
      <xdr:rowOff>85879</xdr:rowOff>
    </xdr:from>
    <xdr:to>
      <xdr:col>5</xdr:col>
      <xdr:colOff>145045</xdr:colOff>
      <xdr:row>36</xdr:row>
      <xdr:rowOff>95023</xdr:rowOff>
    </xdr:to>
    <xdr:sp macro="" textlink="">
      <xdr:nvSpPr>
        <xdr:cNvPr id="347" name="Flowchart: Process 346">
          <a:extLst>
            <a:ext uri="{FF2B5EF4-FFF2-40B4-BE49-F238E27FC236}">
              <a16:creationId xmlns:a16="http://schemas.microsoft.com/office/drawing/2014/main" id="{CF4CBB50-D3AD-4FF8-AD5B-F6B51C36ADF3}"/>
            </a:ext>
          </a:extLst>
        </xdr:cNvPr>
        <xdr:cNvSpPr/>
      </xdr:nvSpPr>
      <xdr:spPr>
        <a:xfrm>
          <a:off x="10006011972" y="15273327"/>
          <a:ext cx="9144" cy="9144"/>
        </a:xfrm>
        <a:prstGeom prst="flowChartProcess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4017069</xdr:colOff>
      <xdr:row>7</xdr:row>
      <xdr:rowOff>215346</xdr:rowOff>
    </xdr:from>
    <xdr:to>
      <xdr:col>1</xdr:col>
      <xdr:colOff>4325761</xdr:colOff>
      <xdr:row>9</xdr:row>
      <xdr:rowOff>41411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886A9493-BE24-4F38-A879-4672172022B0}"/>
            </a:ext>
          </a:extLst>
        </xdr:cNvPr>
        <xdr:cNvSpPr/>
      </xdr:nvSpPr>
      <xdr:spPr>
        <a:xfrm>
          <a:off x="10043381391" y="3081129"/>
          <a:ext cx="308692" cy="331304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3870046</xdr:colOff>
      <xdr:row>43</xdr:row>
      <xdr:rowOff>240611</xdr:rowOff>
    </xdr:from>
    <xdr:to>
      <xdr:col>1</xdr:col>
      <xdr:colOff>4190998</xdr:colOff>
      <xdr:row>45</xdr:row>
      <xdr:rowOff>53921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333B415F-7E24-4073-A270-06437351AC1E}"/>
            </a:ext>
          </a:extLst>
        </xdr:cNvPr>
        <xdr:cNvSpPr/>
      </xdr:nvSpPr>
      <xdr:spPr>
        <a:xfrm>
          <a:off x="10043516154" y="17642372"/>
          <a:ext cx="320952" cy="376527"/>
        </a:xfrm>
        <a:prstGeom prst="flowChartConnector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</xdr:col>
      <xdr:colOff>539326</xdr:colOff>
      <xdr:row>41</xdr:row>
      <xdr:rowOff>128700</xdr:rowOff>
    </xdr:from>
    <xdr:to>
      <xdr:col>1</xdr:col>
      <xdr:colOff>1779583</xdr:colOff>
      <xdr:row>44</xdr:row>
      <xdr:rowOff>110039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F3286C4-80DE-47EF-A833-8A0AA128A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5927569" y="16876135"/>
          <a:ext cx="1240257" cy="933839"/>
        </a:xfrm>
        <a:prstGeom prst="rect">
          <a:avLst/>
        </a:prstGeom>
        <a:effectLst>
          <a:outerShdw dist="127000" dir="8400000" sx="97000" sy="97000" rotWithShape="0">
            <a:schemeClr val="tx1">
              <a:alpha val="15000"/>
            </a:schemeClr>
          </a:outerShdw>
        </a:effectLst>
      </xdr:spPr>
    </xdr:pic>
    <xdr:clientData/>
  </xdr:twoCellAnchor>
  <xdr:twoCellAnchor editAs="oneCell">
    <xdr:from>
      <xdr:col>1</xdr:col>
      <xdr:colOff>545785</xdr:colOff>
      <xdr:row>5</xdr:row>
      <xdr:rowOff>158887</xdr:rowOff>
    </xdr:from>
    <xdr:to>
      <xdr:col>1</xdr:col>
      <xdr:colOff>1786042</xdr:colOff>
      <xdr:row>8</xdr:row>
      <xdr:rowOff>138489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5263A6F-BEF7-475B-978B-F182EE723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5921110" y="2337213"/>
          <a:ext cx="1240257" cy="932102"/>
        </a:xfrm>
        <a:prstGeom prst="rect">
          <a:avLst/>
        </a:prstGeom>
        <a:effectLst>
          <a:outerShdw dist="127000" dir="8400000" sx="97000" sy="97000" rotWithShape="0">
            <a:schemeClr val="tx1">
              <a:alpha val="15000"/>
            </a:schemeClr>
          </a:outerShdw>
        </a:effectLst>
      </xdr:spPr>
    </xdr:pic>
    <xdr:clientData/>
  </xdr:twoCellAnchor>
  <xdr:twoCellAnchor editAs="oneCell">
    <xdr:from>
      <xdr:col>1</xdr:col>
      <xdr:colOff>5671235</xdr:colOff>
      <xdr:row>3</xdr:row>
      <xdr:rowOff>223632</xdr:rowOff>
    </xdr:from>
    <xdr:to>
      <xdr:col>2</xdr:col>
      <xdr:colOff>1247355</xdr:colOff>
      <xdr:row>6</xdr:row>
      <xdr:rowOff>245829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6B4AF64-272B-4250-A734-2DE2470F38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52" t="48221" r="24986" b="30274"/>
        <a:stretch/>
      </xdr:blipFill>
      <xdr:spPr>
        <a:xfrm>
          <a:off x="10040355514" y="1134719"/>
          <a:ext cx="167212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3871279</xdr:colOff>
      <xdr:row>3</xdr:row>
      <xdr:rowOff>240196</xdr:rowOff>
    </xdr:from>
    <xdr:to>
      <xdr:col>1</xdr:col>
      <xdr:colOff>5615598</xdr:colOff>
      <xdr:row>6</xdr:row>
      <xdr:rowOff>262393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AE3E15E-AAE7-46D9-AA03-78B2CB613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38" t="32545" r="14486" b="37320"/>
        <a:stretch/>
      </xdr:blipFill>
      <xdr:spPr>
        <a:xfrm>
          <a:off x="10042083271" y="1151283"/>
          <a:ext cx="1744319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3729543</xdr:colOff>
      <xdr:row>39</xdr:row>
      <xdr:rowOff>115961</xdr:rowOff>
    </xdr:from>
    <xdr:to>
      <xdr:col>1</xdr:col>
      <xdr:colOff>5532776</xdr:colOff>
      <xdr:row>42</xdr:row>
      <xdr:rowOff>296191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11560196-A3D0-410F-8596-C37A8D02EB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13" t="29149" r="26584" b="50186"/>
        <a:stretch/>
      </xdr:blipFill>
      <xdr:spPr>
        <a:xfrm>
          <a:off x="10042166093" y="15712113"/>
          <a:ext cx="1803233" cy="1737360"/>
        </a:xfrm>
        <a:prstGeom prst="rect">
          <a:avLst/>
        </a:prstGeom>
      </xdr:spPr>
    </xdr:pic>
    <xdr:clientData/>
  </xdr:twoCellAnchor>
  <xdr:twoCellAnchor editAs="oneCell">
    <xdr:from>
      <xdr:col>1</xdr:col>
      <xdr:colOff>5573756</xdr:colOff>
      <xdr:row>39</xdr:row>
      <xdr:rowOff>115961</xdr:rowOff>
    </xdr:from>
    <xdr:to>
      <xdr:col>2</xdr:col>
      <xdr:colOff>1297063</xdr:colOff>
      <xdr:row>42</xdr:row>
      <xdr:rowOff>296191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9BCB797-0C39-495D-A72E-D443C07B5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26" t="23419" r="26409" b="55806"/>
        <a:stretch/>
      </xdr:blipFill>
      <xdr:spPr>
        <a:xfrm>
          <a:off x="10040305806" y="15712113"/>
          <a:ext cx="1819307" cy="1737360"/>
        </a:xfrm>
        <a:prstGeom prst="rect">
          <a:avLst/>
        </a:prstGeom>
      </xdr:spPr>
    </xdr:pic>
    <xdr:clientData/>
  </xdr:twoCellAnchor>
  <xdr:twoCellAnchor editAs="oneCell">
    <xdr:from>
      <xdr:col>1</xdr:col>
      <xdr:colOff>5398349</xdr:colOff>
      <xdr:row>42</xdr:row>
      <xdr:rowOff>125513</xdr:rowOff>
    </xdr:from>
    <xdr:to>
      <xdr:col>1</xdr:col>
      <xdr:colOff>5739782</xdr:colOff>
      <xdr:row>43</xdr:row>
      <xdr:rowOff>7028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3891300-0831-450B-AA2F-99784422B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929" b="3922"/>
        <a:stretch/>
      </xdr:blipFill>
      <xdr:spPr>
        <a:xfrm>
          <a:off x="10041959087" y="17278796"/>
          <a:ext cx="341433" cy="270798"/>
        </a:xfrm>
        <a:prstGeom prst="rect">
          <a:avLst/>
        </a:prstGeom>
      </xdr:spPr>
    </xdr:pic>
    <xdr:clientData/>
  </xdr:twoCellAnchor>
  <xdr:twoCellAnchor editAs="oneCell">
    <xdr:from>
      <xdr:col>1</xdr:col>
      <xdr:colOff>3570442</xdr:colOff>
      <xdr:row>42</xdr:row>
      <xdr:rowOff>113408</xdr:rowOff>
    </xdr:from>
    <xdr:to>
      <xdr:col>1</xdr:col>
      <xdr:colOff>3911875</xdr:colOff>
      <xdr:row>42</xdr:row>
      <xdr:rowOff>384206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E50562D-42A2-4427-95C0-ABEE82CABC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929" b="3922"/>
        <a:stretch/>
      </xdr:blipFill>
      <xdr:spPr>
        <a:xfrm>
          <a:off x="10043786994" y="17266691"/>
          <a:ext cx="341433" cy="27079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5442458</xdr:colOff>
      <xdr:row>6</xdr:row>
      <xdr:rowOff>92318</xdr:rowOff>
    </xdr:from>
    <xdr:to>
      <xdr:col>1</xdr:col>
      <xdr:colOff>5832613</xdr:colOff>
      <xdr:row>6</xdr:row>
      <xdr:rowOff>407407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34F7144-EB45-4FBA-BF3C-55C954A85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929" b="3922"/>
        <a:stretch/>
      </xdr:blipFill>
      <xdr:spPr>
        <a:xfrm>
          <a:off x="10041866256" y="2535688"/>
          <a:ext cx="390155" cy="315089"/>
        </a:xfrm>
        <a:prstGeom prst="rect">
          <a:avLst/>
        </a:prstGeom>
      </xdr:spPr>
    </xdr:pic>
    <xdr:clientData/>
  </xdr:twoCellAnchor>
  <xdr:twoCellAnchor editAs="oneCell">
    <xdr:from>
      <xdr:col>1</xdr:col>
      <xdr:colOff>5667370</xdr:colOff>
      <xdr:row>1</xdr:row>
      <xdr:rowOff>66261</xdr:rowOff>
    </xdr:from>
    <xdr:to>
      <xdr:col>2</xdr:col>
      <xdr:colOff>1438270</xdr:colOff>
      <xdr:row>3</xdr:row>
      <xdr:rowOff>166066</xdr:rowOff>
    </xdr:to>
    <xdr:pic>
      <xdr:nvPicPr>
        <xdr:cNvPr id="82" name="Picture 81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4C834A1C-6183-4677-8A2D-0944C9816ADA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172882" y="438978"/>
          <a:ext cx="1866900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</xdr:colOff>
      <xdr:row>0</xdr:row>
      <xdr:rowOff>0</xdr:rowOff>
    </xdr:from>
    <xdr:to>
      <xdr:col>1</xdr:col>
      <xdr:colOff>3056282</xdr:colOff>
      <xdr:row>0</xdr:row>
      <xdr:rowOff>360017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B0686E6-E002-41EB-A13B-A28237386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733696" y="0"/>
          <a:ext cx="4538867" cy="360017"/>
        </a:xfrm>
        <a:prstGeom prst="rect">
          <a:avLst/>
        </a:prstGeom>
      </xdr:spPr>
    </xdr:pic>
    <xdr:clientData/>
  </xdr:twoCellAnchor>
  <xdr:twoCellAnchor editAs="oneCell">
    <xdr:from>
      <xdr:col>1</xdr:col>
      <xdr:colOff>5638797</xdr:colOff>
      <xdr:row>37</xdr:row>
      <xdr:rowOff>57978</xdr:rowOff>
    </xdr:from>
    <xdr:to>
      <xdr:col>2</xdr:col>
      <xdr:colOff>1409697</xdr:colOff>
      <xdr:row>39</xdr:row>
      <xdr:rowOff>91522</xdr:rowOff>
    </xdr:to>
    <xdr:pic>
      <xdr:nvPicPr>
        <xdr:cNvPr id="101" name="Picture 100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9599F3C5-A140-49C6-9A99-117351906596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201455" y="14867282"/>
          <a:ext cx="1866900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3039717</xdr:colOff>
      <xdr:row>0</xdr:row>
      <xdr:rowOff>0</xdr:rowOff>
    </xdr:from>
    <xdr:to>
      <xdr:col>2</xdr:col>
      <xdr:colOff>1466020</xdr:colOff>
      <xdr:row>0</xdr:row>
      <xdr:rowOff>360017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AA508E2-61CF-4FDB-B109-2E1128B97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45132" y="0"/>
          <a:ext cx="4522303" cy="360017"/>
        </a:xfrm>
        <a:prstGeom prst="rect">
          <a:avLst/>
        </a:prstGeom>
      </xdr:spPr>
    </xdr:pic>
    <xdr:clientData/>
  </xdr:twoCellAnchor>
  <xdr:twoCellAnchor>
    <xdr:from>
      <xdr:col>1</xdr:col>
      <xdr:colOff>6088130</xdr:colOff>
      <xdr:row>43</xdr:row>
      <xdr:rowOff>240611</xdr:rowOff>
    </xdr:from>
    <xdr:to>
      <xdr:col>2</xdr:col>
      <xdr:colOff>298172</xdr:colOff>
      <xdr:row>45</xdr:row>
      <xdr:rowOff>53921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B49B6ED0-4650-4C9B-B331-4F6A1FD6883F}"/>
            </a:ext>
          </a:extLst>
        </xdr:cNvPr>
        <xdr:cNvSpPr/>
      </xdr:nvSpPr>
      <xdr:spPr>
        <a:xfrm>
          <a:off x="10041312980" y="17642372"/>
          <a:ext cx="306042" cy="376527"/>
        </a:xfrm>
        <a:prstGeom prst="flowChartConnector">
          <a:avLst/>
        </a:prstGeom>
        <a:solidFill>
          <a:schemeClr val="bg1">
            <a:lumMod val="6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 b="0" cap="none" spc="0">
            <a:ln w="0"/>
            <a:solidFill>
              <a:schemeClr val="bg1">
                <a:lumMod val="6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0</xdr:colOff>
      <xdr:row>35</xdr:row>
      <xdr:rowOff>16566</xdr:rowOff>
    </xdr:from>
    <xdr:to>
      <xdr:col>1</xdr:col>
      <xdr:colOff>3056280</xdr:colOff>
      <xdr:row>35</xdr:row>
      <xdr:rowOff>422413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C9A5423-CBC9-4DED-993C-C498BD10E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14063870"/>
          <a:ext cx="4538867" cy="405847"/>
        </a:xfrm>
        <a:prstGeom prst="rect">
          <a:avLst/>
        </a:prstGeom>
      </xdr:spPr>
    </xdr:pic>
    <xdr:clientData/>
  </xdr:twoCellAnchor>
  <xdr:twoCellAnchor editAs="oneCell">
    <xdr:from>
      <xdr:col>1</xdr:col>
      <xdr:colOff>3031435</xdr:colOff>
      <xdr:row>35</xdr:row>
      <xdr:rowOff>16566</xdr:rowOff>
    </xdr:from>
    <xdr:to>
      <xdr:col>2</xdr:col>
      <xdr:colOff>1432888</xdr:colOff>
      <xdr:row>35</xdr:row>
      <xdr:rowOff>422413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DD0BC16-F9E4-4713-BC30-DD957CB3A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78264" y="14063870"/>
          <a:ext cx="4497453" cy="405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8283</xdr:rowOff>
    </xdr:from>
    <xdr:to>
      <xdr:col>1</xdr:col>
      <xdr:colOff>3056280</xdr:colOff>
      <xdr:row>36</xdr:row>
      <xdr:rowOff>368300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1B1BD022-4ED0-4A2D-921F-35910341C2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733698" y="14651935"/>
          <a:ext cx="4538867" cy="360017"/>
        </a:xfrm>
        <a:prstGeom prst="rect">
          <a:avLst/>
        </a:prstGeom>
      </xdr:spPr>
    </xdr:pic>
    <xdr:clientData/>
  </xdr:twoCellAnchor>
  <xdr:twoCellAnchor editAs="oneCell">
    <xdr:from>
      <xdr:col>1</xdr:col>
      <xdr:colOff>3039717</xdr:colOff>
      <xdr:row>36</xdr:row>
      <xdr:rowOff>8283</xdr:rowOff>
    </xdr:from>
    <xdr:to>
      <xdr:col>2</xdr:col>
      <xdr:colOff>1424605</xdr:colOff>
      <xdr:row>36</xdr:row>
      <xdr:rowOff>368300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6CFEC565-1A6E-4164-AE36-02F5879FA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86547" y="14502848"/>
          <a:ext cx="4480888" cy="360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16566</xdr:rowOff>
    </xdr:from>
    <xdr:to>
      <xdr:col>1</xdr:col>
      <xdr:colOff>3056280</xdr:colOff>
      <xdr:row>71</xdr:row>
      <xdr:rowOff>414131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AE018A8-1917-461D-9EE8-48283ACE1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28575001"/>
          <a:ext cx="4538867" cy="397565"/>
        </a:xfrm>
        <a:prstGeom prst="rect">
          <a:avLst/>
        </a:prstGeom>
      </xdr:spPr>
    </xdr:pic>
    <xdr:clientData/>
  </xdr:twoCellAnchor>
  <xdr:twoCellAnchor editAs="oneCell">
    <xdr:from>
      <xdr:col>1</xdr:col>
      <xdr:colOff>2932040</xdr:colOff>
      <xdr:row>71</xdr:row>
      <xdr:rowOff>16566</xdr:rowOff>
    </xdr:from>
    <xdr:to>
      <xdr:col>2</xdr:col>
      <xdr:colOff>1432888</xdr:colOff>
      <xdr:row>71</xdr:row>
      <xdr:rowOff>414131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2F307ED-AEE1-420D-A680-672734AA0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78264" y="28575001"/>
          <a:ext cx="4596848" cy="3975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2C4AD-A61E-40DE-96F8-3ACDAF3CB1E9}" name="Table2" displayName="Table2" ref="A2:R78" totalsRowShown="0" headerRowDxfId="43" dataDxfId="41" headerRowBorderDxfId="42" tableBorderDxfId="40" totalsRowBorderDxfId="39">
  <autoFilter ref="A2:R78" xr:uid="{C8C83A99-3235-4D2F-AA29-0FF016490E45}"/>
  <sortState ref="A3:Q74">
    <sortCondition ref="B2:B74"/>
  </sortState>
  <tableColumns count="18">
    <tableColumn id="1" xr3:uid="{62DF36AB-B90A-476E-8F01-0687E2FA989A}" name="NO." dataDxfId="38"/>
    <tableColumn id="2" xr3:uid="{25698F14-EEEC-4DF9-923A-C5241916B7CF}" name="item no" dataDxfId="37"/>
    <tableColumn id="3" xr3:uid="{17F4C6D8-1048-4743-A4C3-574B001FC753}" name="Series" dataDxfId="36"/>
    <tableColumn id="4" xr3:uid="{88D5A4B0-A48E-4445-8587-590C0F52EC0B}" name="Color" dataDxfId="35"/>
    <tableColumn id="5" xr3:uid="{69797C4B-32D4-4D2A-88DF-442F050555EB}" name="Item No." dataDxfId="34"/>
    <tableColumn id="6" xr3:uid="{A9640FE1-D382-4115-BD05-E4BBDA3333B8}" name="Column1" dataDxfId="33"/>
    <tableColumn id="7" xr3:uid="{ED02CACB-30AD-4872-8A07-F907BCA57543}" name="description" dataDxfId="32"/>
    <tableColumn id="8" xr3:uid="{1A64060B-BDCC-4F41-8AB2-D1055DA9825B}" name="Unit Price" dataDxfId="31"/>
    <tableColumn id="9" xr3:uid="{481593C8-4717-4C8C-B83B-2CD3DA495635}" name="Quantity (PC)" dataDxfId="30"/>
    <tableColumn id="10" xr3:uid="{24446E81-EEBA-413A-B2D2-4B93081D6CE4}" name="Amount (USD)" dataDxfId="29">
      <calculatedColumnFormula>H3*I3</calculatedColumnFormula>
    </tableColumn>
    <tableColumn id="11" xr3:uid="{91EAF766-B684-4B92-930E-3554F9307AF4}" name="نهاية السعر" dataDxfId="28"/>
    <tableColumn id="13" xr3:uid="{BCDF4D72-10C9-4CE4-9E17-9AC54F3BCAA4}" name="تكلفة MT بلس" dataDxfId="27"/>
    <tableColumn id="15" xr3:uid="{93C9AE2E-8000-41FD-AA8D-FB0189211A31}" name="تكلفة التميز" dataDxfId="26"/>
    <tableColumn id="17" xr3:uid="{C0B3CC64-8053-4301-B7A8-D9355164B92A}" name="اسعار الرائد" dataDxfId="25"/>
    <tableColumn id="18" xr3:uid="{5CF6B857-416C-4972-A244-935A2E3D2BE6}" name="." dataDxfId="24"/>
    <tableColumn id="12" xr3:uid="{1C133527-6E57-4727-83FA-F94684AB879A}" name="سعر الجملة" dataDxfId="23"/>
    <tableColumn id="14" xr3:uid="{C0B3A585-2A91-4B77-9B87-1D68B67BDB35}" name="نسبة الربح" dataDxfId="22" dataCellStyle="Percent">
      <calculatedColumnFormula>V3</calculatedColumnFormula>
    </tableColumn>
    <tableColumn id="16" xr3:uid="{40953461-06B9-4B75-82B6-952850507EC4}" name="Column2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8DD17-84EC-4DBC-9D3D-32546F7659C0}" name="Table1" displayName="Table1" ref="A10:F34" totalsRowShown="0" headerRowDxfId="20" dataDxfId="19" tableBorderDxfId="18" totalsRowBorderDxfId="17" headerRowCellStyle="Style 1">
  <autoFilter ref="A10:F34" xr:uid="{F452696B-E922-4FA1-856D-71CAD9B0322F}"/>
  <tableColumns count="6">
    <tableColumn id="1" xr3:uid="{B73DC76A-2F90-44E3-A07F-8C8B7A1C0849}" name="الكود" dataDxfId="16"/>
    <tableColumn id="2" xr3:uid="{E6D8239B-E0BD-47ED-B638-3782C0A6956D}" name="الصنف" dataDxfId="15"/>
    <tableColumn id="3" xr3:uid="{20263A99-81A8-43BE-8001-23BADE047504}" name="الاساسي" dataDxfId="14"/>
    <tableColumn id="4" xr3:uid="{17948E0E-18CD-46A5-91AF-7C4FB756E488}" name="40%" dataDxfId="13"/>
    <tableColumn id="5" xr3:uid="{5C0346D7-B81D-4002-8587-5817C1160AA3}" name="السعر" dataDxfId="12"/>
    <tableColumn id="6" xr3:uid="{33AFBB36-0F57-4CB4-9B19-8B39ABCD4910}" name="مظلة" dataDxfId="11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E17E06-0999-43C0-ABFB-A4E30B4D590E}" name="Table14" displayName="Table14" ref="A11:C35" totalsRowShown="0" headerRowDxfId="10" dataDxfId="9" tableBorderDxfId="8" totalsRowBorderDxfId="7" headerRowCellStyle="Style 1">
  <autoFilter ref="A11:C35" xr:uid="{F452696B-E922-4FA1-856D-71CAD9B0322F}"/>
  <tableColumns count="3">
    <tableColumn id="1" xr3:uid="{9343DFBA-CC46-4C44-A42A-E038A9F1F69A}" name="الكود" dataDxfId="6"/>
    <tableColumn id="2" xr3:uid="{69C710F5-DD04-4BE6-91CA-1E2CE6D26263}" name="الصنف" dataDxfId="5"/>
    <tableColumn id="3" xr3:uid="{A5E7D78F-9281-471B-9844-B19391EE73D0}" name="السعر" dataDxfId="4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1"/>
  <sheetViews>
    <sheetView topLeftCell="B13" zoomScale="85" zoomScaleNormal="85" zoomScaleSheetLayoutView="100" workbookViewId="0">
      <selection activeCell="O3" sqref="O3:O26"/>
    </sheetView>
  </sheetViews>
  <sheetFormatPr defaultRowHeight="23.25"/>
  <cols>
    <col min="1" max="1" width="6.42578125" style="5" hidden="1" customWidth="1"/>
    <col min="2" max="2" width="16.42578125" style="21" customWidth="1"/>
    <col min="3" max="3" width="10.5703125" style="5" customWidth="1"/>
    <col min="4" max="4" width="18.7109375" style="22" customWidth="1"/>
    <col min="5" max="5" width="19.5703125" style="23" customWidth="1"/>
    <col min="6" max="6" width="44.7109375" style="5" hidden="1" customWidth="1"/>
    <col min="7" max="7" width="55" style="24" customWidth="1"/>
    <col min="8" max="8" width="12.28515625" style="5" hidden="1" customWidth="1"/>
    <col min="9" max="9" width="21.140625" style="25" customWidth="1"/>
    <col min="10" max="10" width="16.7109375" style="5" hidden="1" customWidth="1"/>
    <col min="11" max="11" width="16.7109375" style="25" hidden="1" customWidth="1"/>
    <col min="12" max="12" width="16.7109375" style="26" customWidth="1"/>
    <col min="13" max="13" width="17" style="26" bestFit="1" customWidth="1"/>
    <col min="14" max="15" width="13.140625" style="39" customWidth="1"/>
    <col min="16" max="16" width="17.140625" style="25" bestFit="1" customWidth="1"/>
    <col min="17" max="17" width="19" style="1" hidden="1" customWidth="1"/>
    <col min="18" max="18" width="0" style="5" hidden="1" customWidth="1"/>
    <col min="19" max="19" width="0" hidden="1" customWidth="1"/>
    <col min="20" max="24" width="0" style="5" hidden="1" customWidth="1"/>
    <col min="25" max="26" width="9.140625" style="5"/>
    <col min="27" max="27" width="0" style="5" hidden="1" customWidth="1"/>
    <col min="28" max="16384" width="9.140625" style="5"/>
  </cols>
  <sheetData>
    <row r="1" spans="1:27" ht="23.25" hidden="1" customHeight="1">
      <c r="A1" s="27" t="s">
        <v>260</v>
      </c>
      <c r="B1" s="28"/>
      <c r="C1" s="28"/>
      <c r="D1" s="28"/>
      <c r="E1" s="28"/>
      <c r="F1" s="28"/>
      <c r="G1" s="28"/>
      <c r="H1" s="28"/>
      <c r="I1" s="28"/>
      <c r="J1" s="28"/>
      <c r="K1" s="3"/>
      <c r="L1" s="4"/>
      <c r="M1" s="4"/>
      <c r="P1" s="3"/>
      <c r="S1" s="5"/>
    </row>
    <row r="2" spans="1:27" s="10" customFormat="1">
      <c r="A2" s="7" t="s">
        <v>17</v>
      </c>
      <c r="B2" s="34" t="s">
        <v>16</v>
      </c>
      <c r="C2" s="7" t="s">
        <v>15</v>
      </c>
      <c r="D2" s="7" t="s">
        <v>14</v>
      </c>
      <c r="E2" s="6" t="s">
        <v>13</v>
      </c>
      <c r="F2" s="7" t="s">
        <v>246</v>
      </c>
      <c r="G2" s="35" t="s">
        <v>12</v>
      </c>
      <c r="H2" s="7" t="s">
        <v>11</v>
      </c>
      <c r="I2" s="6" t="s">
        <v>10</v>
      </c>
      <c r="J2" s="7" t="s">
        <v>9</v>
      </c>
      <c r="K2" s="6" t="s">
        <v>248</v>
      </c>
      <c r="L2" s="8" t="s">
        <v>261</v>
      </c>
      <c r="M2" s="8" t="s">
        <v>263</v>
      </c>
      <c r="N2" s="40" t="s">
        <v>265</v>
      </c>
      <c r="O2" s="40" t="s">
        <v>266</v>
      </c>
      <c r="P2" s="6" t="s">
        <v>247</v>
      </c>
      <c r="Q2" s="9" t="s">
        <v>251</v>
      </c>
      <c r="R2" s="37" t="s">
        <v>264</v>
      </c>
    </row>
    <row r="3" spans="1:27" ht="39.75" customHeight="1">
      <c r="A3" s="7">
        <v>37</v>
      </c>
      <c r="B3" s="11">
        <v>112010983</v>
      </c>
      <c r="C3" s="7" t="s">
        <v>18</v>
      </c>
      <c r="D3" s="12" t="s">
        <v>8</v>
      </c>
      <c r="E3" s="13" t="s">
        <v>19</v>
      </c>
      <c r="F3" s="12" t="s">
        <v>20</v>
      </c>
      <c r="G3" s="14" t="s">
        <v>21</v>
      </c>
      <c r="H3" s="7">
        <v>1.3</v>
      </c>
      <c r="I3" s="6">
        <v>3500</v>
      </c>
      <c r="J3" s="7">
        <f t="shared" ref="J3:J34" si="0">H3*I3</f>
        <v>4550</v>
      </c>
      <c r="K3" s="6">
        <v>5.03</v>
      </c>
      <c r="L3" s="15">
        <v>1.3781270000000001</v>
      </c>
      <c r="M3" s="15">
        <v>2.519622</v>
      </c>
      <c r="N3" s="41"/>
      <c r="O3" s="41">
        <f t="shared" ref="O3:O26" si="1">AA3-AA3*25%</f>
        <v>3.75</v>
      </c>
      <c r="P3" s="16">
        <v>3.73</v>
      </c>
      <c r="Q3" s="2">
        <f t="shared" ref="Q3:Q34" si="2">V3</f>
        <v>1.7065720358138254</v>
      </c>
      <c r="S3" s="17">
        <f>Table2[[#This Row],[سعر الجملة]]-Table2[[#This Row],[تكلفة MT بلس]]</f>
        <v>2.3518729999999999</v>
      </c>
      <c r="V3" s="5">
        <f>S3/Table2[[#This Row],[تكلفة MT بلس]]</f>
        <v>1.7065720358138254</v>
      </c>
      <c r="AA3" s="5">
        <v>5</v>
      </c>
    </row>
    <row r="4" spans="1:27" ht="39.75" customHeight="1">
      <c r="A4" s="7">
        <v>38</v>
      </c>
      <c r="B4" s="11" t="s">
        <v>22</v>
      </c>
      <c r="C4" s="7" t="s">
        <v>18</v>
      </c>
      <c r="D4" s="12" t="s">
        <v>8</v>
      </c>
      <c r="E4" s="13" t="s">
        <v>23</v>
      </c>
      <c r="F4" s="12" t="s">
        <v>24</v>
      </c>
      <c r="G4" s="14" t="s">
        <v>25</v>
      </c>
      <c r="H4" s="7">
        <v>1.75</v>
      </c>
      <c r="I4" s="6">
        <v>1000</v>
      </c>
      <c r="J4" s="7">
        <f t="shared" si="0"/>
        <v>1750</v>
      </c>
      <c r="K4" s="6">
        <v>5.55</v>
      </c>
      <c r="L4" s="15">
        <v>1.8551709999999999</v>
      </c>
      <c r="M4" s="15">
        <v>2.778324</v>
      </c>
      <c r="N4" s="41"/>
      <c r="O4" s="41">
        <f t="shared" si="1"/>
        <v>5.25</v>
      </c>
      <c r="P4" s="16">
        <v>4.1100000000000003</v>
      </c>
      <c r="Q4" s="2">
        <f t="shared" si="2"/>
        <v>1.2154291976319167</v>
      </c>
      <c r="S4" s="17">
        <f>Table2[[#This Row],[سعر الجملة]]-Table2[[#This Row],[تكلفة MT بلس]]</f>
        <v>2.2548290000000004</v>
      </c>
      <c r="V4" s="5">
        <f>S4/Table2[[#This Row],[تكلفة MT بلس]]</f>
        <v>1.2154291976319167</v>
      </c>
      <c r="AA4" s="5">
        <v>7</v>
      </c>
    </row>
    <row r="5" spans="1:27" ht="39.75" customHeight="1">
      <c r="A5" s="7">
        <v>39</v>
      </c>
      <c r="B5" s="18" t="s">
        <v>26</v>
      </c>
      <c r="C5" s="7" t="s">
        <v>18</v>
      </c>
      <c r="D5" s="12" t="s">
        <v>8</v>
      </c>
      <c r="E5" s="13" t="s">
        <v>27</v>
      </c>
      <c r="F5" s="12" t="s">
        <v>28</v>
      </c>
      <c r="G5" s="14" t="s">
        <v>29</v>
      </c>
      <c r="H5" s="7">
        <v>2.2000000000000002</v>
      </c>
      <c r="I5" s="6">
        <v>5000</v>
      </c>
      <c r="J5" s="7">
        <f t="shared" si="0"/>
        <v>11000</v>
      </c>
      <c r="K5" s="6">
        <v>7.56</v>
      </c>
      <c r="L5" s="15">
        <v>2.3322150000000001</v>
      </c>
      <c r="M5" s="15">
        <v>3.5316169999999998</v>
      </c>
      <c r="N5" s="41"/>
      <c r="O5" s="41">
        <f t="shared" si="1"/>
        <v>7.5</v>
      </c>
      <c r="P5" s="16">
        <v>5.22</v>
      </c>
      <c r="Q5" s="2">
        <f t="shared" si="2"/>
        <v>1.2382156019063419</v>
      </c>
      <c r="S5" s="17">
        <f>Table2[[#This Row],[سعر الجملة]]-Table2[[#This Row],[تكلفة MT بلس]]</f>
        <v>2.8877849999999996</v>
      </c>
      <c r="V5" s="5">
        <f>S5/Table2[[#This Row],[تكلفة MT بلس]]</f>
        <v>1.2382156019063419</v>
      </c>
      <c r="AA5" s="5">
        <v>10</v>
      </c>
    </row>
    <row r="6" spans="1:27" ht="39.75" customHeight="1">
      <c r="A6" s="7">
        <v>40</v>
      </c>
      <c r="B6" s="18" t="s">
        <v>30</v>
      </c>
      <c r="C6" s="7" t="s">
        <v>18</v>
      </c>
      <c r="D6" s="12" t="s">
        <v>8</v>
      </c>
      <c r="E6" s="13" t="s">
        <v>31</v>
      </c>
      <c r="F6" s="12" t="s">
        <v>32</v>
      </c>
      <c r="G6" s="14" t="s">
        <v>33</v>
      </c>
      <c r="H6" s="7">
        <v>2.5</v>
      </c>
      <c r="I6" s="6">
        <v>1500</v>
      </c>
      <c r="J6" s="7">
        <f t="shared" si="0"/>
        <v>3750</v>
      </c>
      <c r="K6" s="6">
        <v>8.07</v>
      </c>
      <c r="L6" s="15">
        <v>2.6502439999999998</v>
      </c>
      <c r="M6" s="15">
        <v>4.0399380000000003</v>
      </c>
      <c r="N6" s="41"/>
      <c r="O6" s="41">
        <f t="shared" si="1"/>
        <v>9</v>
      </c>
      <c r="P6" s="16">
        <v>5.98</v>
      </c>
      <c r="Q6" s="2">
        <f t="shared" si="2"/>
        <v>1.2563960148575002</v>
      </c>
      <c r="S6" s="17">
        <f>Table2[[#This Row],[سعر الجملة]]-Table2[[#This Row],[تكلفة MT بلس]]</f>
        <v>3.3297560000000006</v>
      </c>
      <c r="V6" s="5">
        <f>S6/Table2[[#This Row],[تكلفة MT بلس]]</f>
        <v>1.2563960148575002</v>
      </c>
      <c r="AA6" s="5">
        <v>12</v>
      </c>
    </row>
    <row r="7" spans="1:27" ht="39.75" customHeight="1">
      <c r="A7" s="7">
        <v>41</v>
      </c>
      <c r="B7" s="18" t="s">
        <v>34</v>
      </c>
      <c r="C7" s="7" t="s">
        <v>18</v>
      </c>
      <c r="D7" s="12" t="s">
        <v>8</v>
      </c>
      <c r="E7" s="13" t="s">
        <v>35</v>
      </c>
      <c r="F7" s="12" t="s">
        <v>36</v>
      </c>
      <c r="G7" s="14" t="s">
        <v>37</v>
      </c>
      <c r="H7" s="7">
        <v>3</v>
      </c>
      <c r="I7" s="6">
        <v>7000</v>
      </c>
      <c r="J7" s="7">
        <f t="shared" si="0"/>
        <v>21000</v>
      </c>
      <c r="K7" s="6">
        <v>9.94</v>
      </c>
      <c r="L7" s="15">
        <v>3.1802929999999998</v>
      </c>
      <c r="M7" s="15">
        <v>4.1929559999999997</v>
      </c>
      <c r="N7" s="41"/>
      <c r="O7" s="41">
        <f t="shared" si="1"/>
        <v>10.5</v>
      </c>
      <c r="P7" s="16">
        <v>6.21</v>
      </c>
      <c r="Q7" s="2">
        <f t="shared" si="2"/>
        <v>0.95265027467594976</v>
      </c>
      <c r="S7" s="17">
        <f>Table2[[#This Row],[سعر الجملة]]-Table2[[#This Row],[تكلفة MT بلس]]</f>
        <v>3.0297070000000001</v>
      </c>
      <c r="V7" s="5">
        <f>S7/Table2[[#This Row],[تكلفة MT بلس]]</f>
        <v>0.95265027467594976</v>
      </c>
      <c r="AA7" s="5">
        <v>14</v>
      </c>
    </row>
    <row r="8" spans="1:27" ht="39.75" customHeight="1">
      <c r="A8" s="7">
        <v>42</v>
      </c>
      <c r="B8" s="18" t="s">
        <v>38</v>
      </c>
      <c r="C8" s="7" t="s">
        <v>18</v>
      </c>
      <c r="D8" s="12" t="s">
        <v>8</v>
      </c>
      <c r="E8" s="13" t="s">
        <v>39</v>
      </c>
      <c r="F8" s="12" t="s">
        <v>40</v>
      </c>
      <c r="G8" s="14" t="s">
        <v>41</v>
      </c>
      <c r="H8" s="7">
        <v>3.5</v>
      </c>
      <c r="I8" s="6">
        <v>1500</v>
      </c>
      <c r="J8" s="7">
        <f t="shared" si="0"/>
        <v>5250</v>
      </c>
      <c r="K8" s="6">
        <v>11.92</v>
      </c>
      <c r="L8" s="15">
        <v>3.7103419999999998</v>
      </c>
      <c r="M8" s="15">
        <v>5.030278</v>
      </c>
      <c r="N8" s="41"/>
      <c r="O8" s="41">
        <f t="shared" si="1"/>
        <v>12</v>
      </c>
      <c r="P8" s="16">
        <v>7.45</v>
      </c>
      <c r="Q8" s="2">
        <f t="shared" si="2"/>
        <v>1.007901158437686</v>
      </c>
      <c r="S8" s="17">
        <f>Table2[[#This Row],[سعر الجملة]]-Table2[[#This Row],[تكلفة MT بلس]]</f>
        <v>3.7396580000000004</v>
      </c>
      <c r="V8" s="5">
        <f>S8/Table2[[#This Row],[تكلفة MT بلس]]</f>
        <v>1.007901158437686</v>
      </c>
      <c r="AA8" s="5">
        <v>16</v>
      </c>
    </row>
    <row r="9" spans="1:27" ht="39.75" customHeight="1">
      <c r="A9" s="7">
        <v>43</v>
      </c>
      <c r="B9" s="18" t="s">
        <v>42</v>
      </c>
      <c r="C9" s="7" t="s">
        <v>18</v>
      </c>
      <c r="D9" s="12" t="s">
        <v>8</v>
      </c>
      <c r="E9" s="13" t="s">
        <v>43</v>
      </c>
      <c r="F9" s="12" t="s">
        <v>44</v>
      </c>
      <c r="G9" s="14" t="s">
        <v>45</v>
      </c>
      <c r="H9" s="7">
        <v>3.8</v>
      </c>
      <c r="I9" s="6">
        <v>8000</v>
      </c>
      <c r="J9" s="7">
        <f t="shared" si="0"/>
        <v>30400</v>
      </c>
      <c r="K9" s="6">
        <v>11.92</v>
      </c>
      <c r="L9" s="15">
        <v>4.0283709999999999</v>
      </c>
      <c r="M9" s="15">
        <v>5.0537879999999999</v>
      </c>
      <c r="N9" s="41"/>
      <c r="O9" s="41">
        <f t="shared" si="1"/>
        <v>12.75</v>
      </c>
      <c r="P9" s="16">
        <v>7.45</v>
      </c>
      <c r="Q9" s="2">
        <f t="shared" si="2"/>
        <v>0.84938279021470475</v>
      </c>
      <c r="S9" s="17">
        <f>Table2[[#This Row],[سعر الجملة]]-Table2[[#This Row],[تكلفة MT بلس]]</f>
        <v>3.4216290000000003</v>
      </c>
      <c r="V9" s="5">
        <f>S9/Table2[[#This Row],[تكلفة MT بلس]]</f>
        <v>0.84938279021470475</v>
      </c>
      <c r="AA9" s="5">
        <v>17</v>
      </c>
    </row>
    <row r="10" spans="1:27" ht="39.75" customHeight="1">
      <c r="A10" s="7">
        <v>44</v>
      </c>
      <c r="B10" s="18" t="s">
        <v>46</v>
      </c>
      <c r="C10" s="7" t="s">
        <v>18</v>
      </c>
      <c r="D10" s="12" t="s">
        <v>8</v>
      </c>
      <c r="E10" s="13" t="s">
        <v>47</v>
      </c>
      <c r="F10" s="12" t="s">
        <v>48</v>
      </c>
      <c r="G10" s="14" t="s">
        <v>49</v>
      </c>
      <c r="H10" s="7">
        <v>4.5999999999999996</v>
      </c>
      <c r="I10" s="6">
        <v>1500</v>
      </c>
      <c r="J10" s="7">
        <f t="shared" si="0"/>
        <v>6899.9999999999991</v>
      </c>
      <c r="K10" s="6">
        <v>14.9</v>
      </c>
      <c r="L10" s="15">
        <v>4.876449</v>
      </c>
      <c r="M10" s="15">
        <v>6.2903229999999999</v>
      </c>
      <c r="N10" s="41"/>
      <c r="O10" s="41">
        <f t="shared" si="1"/>
        <v>14.25</v>
      </c>
      <c r="P10" s="16">
        <v>9.32</v>
      </c>
      <c r="Q10" s="2">
        <f t="shared" si="2"/>
        <v>0.91122679638400816</v>
      </c>
      <c r="S10" s="17">
        <f>Table2[[#This Row],[سعر الجملة]]-Table2[[#This Row],[تكلفة MT بلس]]</f>
        <v>4.4435510000000003</v>
      </c>
      <c r="V10" s="5">
        <f>S10/Table2[[#This Row],[تكلفة MT بلس]]</f>
        <v>0.91122679638400816</v>
      </c>
      <c r="AA10" s="5">
        <v>19</v>
      </c>
    </row>
    <row r="11" spans="1:27" ht="39.75" customHeight="1">
      <c r="A11" s="7">
        <v>45</v>
      </c>
      <c r="B11" s="18" t="s">
        <v>50</v>
      </c>
      <c r="C11" s="7" t="s">
        <v>18</v>
      </c>
      <c r="D11" s="12" t="s">
        <v>8</v>
      </c>
      <c r="E11" s="13" t="s">
        <v>51</v>
      </c>
      <c r="F11" s="12" t="s">
        <v>52</v>
      </c>
      <c r="G11" s="14" t="s">
        <v>53</v>
      </c>
      <c r="H11" s="7">
        <v>1.8</v>
      </c>
      <c r="I11" s="6">
        <v>1500</v>
      </c>
      <c r="J11" s="7">
        <f t="shared" si="0"/>
        <v>2700</v>
      </c>
      <c r="K11" s="6">
        <v>6.17</v>
      </c>
      <c r="L11" s="15">
        <v>1.9081760000000001</v>
      </c>
      <c r="M11" s="15">
        <v>2.7839869584850598</v>
      </c>
      <c r="N11" s="41"/>
      <c r="O11" s="41">
        <f t="shared" si="1"/>
        <v>9</v>
      </c>
      <c r="P11" s="16">
        <v>4.1100000000000003</v>
      </c>
      <c r="Q11" s="2">
        <f t="shared" si="2"/>
        <v>1.1538893686955503</v>
      </c>
      <c r="S11" s="17">
        <f>Table2[[#This Row],[سعر الجملة]]-Table2[[#This Row],[تكلفة MT بلس]]</f>
        <v>2.2018240000000002</v>
      </c>
      <c r="V11" s="5">
        <f>S11/Table2[[#This Row],[تكلفة MT بلس]]</f>
        <v>1.1538893686955503</v>
      </c>
      <c r="AA11" s="5">
        <v>12</v>
      </c>
    </row>
    <row r="12" spans="1:27" ht="39.75" customHeight="1">
      <c r="A12" s="7">
        <v>46</v>
      </c>
      <c r="B12" s="18" t="s">
        <v>54</v>
      </c>
      <c r="C12" s="7" t="s">
        <v>18</v>
      </c>
      <c r="D12" s="12" t="s">
        <v>8</v>
      </c>
      <c r="E12" s="13" t="s">
        <v>55</v>
      </c>
      <c r="F12" s="12" t="s">
        <v>5</v>
      </c>
      <c r="G12" s="14" t="s">
        <v>56</v>
      </c>
      <c r="H12" s="7">
        <v>3.85</v>
      </c>
      <c r="I12" s="6">
        <v>25000</v>
      </c>
      <c r="J12" s="7">
        <f t="shared" si="0"/>
        <v>96250</v>
      </c>
      <c r="K12" s="6">
        <v>7.77</v>
      </c>
      <c r="L12" s="15">
        <v>4.0813759999999997</v>
      </c>
      <c r="M12" s="15">
        <v>4.7045130000000004</v>
      </c>
      <c r="N12" s="41"/>
      <c r="O12" s="41">
        <f t="shared" si="1"/>
        <v>9.375</v>
      </c>
      <c r="P12" s="16">
        <v>6.91</v>
      </c>
      <c r="Q12" s="2">
        <f t="shared" si="2"/>
        <v>0.69305645939016658</v>
      </c>
      <c r="S12" s="17">
        <f>Table2[[#This Row],[سعر الجملة]]-Table2[[#This Row],[تكلفة MT بلس]]</f>
        <v>2.8286240000000005</v>
      </c>
      <c r="V12" s="5">
        <f>S12/Table2[[#This Row],[تكلفة MT بلس]]</f>
        <v>0.69305645939016658</v>
      </c>
      <c r="AA12" s="5">
        <v>12.5</v>
      </c>
    </row>
    <row r="13" spans="1:27" ht="39.75" customHeight="1">
      <c r="A13" s="7">
        <v>47</v>
      </c>
      <c r="B13" s="18" t="s">
        <v>57</v>
      </c>
      <c r="C13" s="7" t="s">
        <v>18</v>
      </c>
      <c r="D13" s="12" t="s">
        <v>8</v>
      </c>
      <c r="E13" s="13" t="s">
        <v>58</v>
      </c>
      <c r="F13" s="12" t="s">
        <v>4</v>
      </c>
      <c r="G13" s="14" t="s">
        <v>59</v>
      </c>
      <c r="H13" s="7">
        <v>5</v>
      </c>
      <c r="I13" s="6">
        <v>2000</v>
      </c>
      <c r="J13" s="7">
        <f t="shared" si="0"/>
        <v>10000</v>
      </c>
      <c r="K13" s="6">
        <v>13.97</v>
      </c>
      <c r="L13" s="15">
        <v>5.3004879999999996</v>
      </c>
      <c r="M13" s="15">
        <v>6.2901740000000004</v>
      </c>
      <c r="N13" s="41"/>
      <c r="O13" s="41">
        <f t="shared" si="1"/>
        <v>13.5</v>
      </c>
      <c r="P13" s="16">
        <v>9.32</v>
      </c>
      <c r="Q13" s="2">
        <f t="shared" si="2"/>
        <v>0.75832866709631286</v>
      </c>
      <c r="S13" s="17">
        <f>Table2[[#This Row],[سعر الجملة]]-Table2[[#This Row],[تكلفة MT بلس]]</f>
        <v>4.0195120000000006</v>
      </c>
      <c r="V13" s="5">
        <f>S13/Table2[[#This Row],[تكلفة MT بلس]]</f>
        <v>0.75832866709631286</v>
      </c>
      <c r="AA13" s="5">
        <v>18</v>
      </c>
    </row>
    <row r="14" spans="1:27" ht="39.75" customHeight="1">
      <c r="A14" s="7">
        <v>48</v>
      </c>
      <c r="B14" s="18" t="s">
        <v>60</v>
      </c>
      <c r="C14" s="7" t="s">
        <v>18</v>
      </c>
      <c r="D14" s="12" t="s">
        <v>8</v>
      </c>
      <c r="E14" s="13" t="s">
        <v>61</v>
      </c>
      <c r="F14" s="12" t="s">
        <v>62</v>
      </c>
      <c r="G14" s="14" t="s">
        <v>63</v>
      </c>
      <c r="H14" s="7">
        <v>8.5</v>
      </c>
      <c r="I14" s="6">
        <v>8000</v>
      </c>
      <c r="J14" s="7">
        <f t="shared" si="0"/>
        <v>68000</v>
      </c>
      <c r="K14" s="6">
        <v>19.79</v>
      </c>
      <c r="L14" s="15">
        <v>9.0108289999999993</v>
      </c>
      <c r="M14" s="15">
        <v>8.9422569999999997</v>
      </c>
      <c r="N14" s="41"/>
      <c r="O14" s="41">
        <f t="shared" si="1"/>
        <v>16.5</v>
      </c>
      <c r="P14" s="16">
        <v>13.2</v>
      </c>
      <c r="Q14" s="2">
        <f t="shared" si="2"/>
        <v>0.46490406154639047</v>
      </c>
      <c r="S14" s="17">
        <f>Table2[[#This Row],[سعر الجملة]]-Table2[[#This Row],[تكلفة MT بلس]]</f>
        <v>4.189171</v>
      </c>
      <c r="V14" s="5">
        <f>S14/Table2[[#This Row],[تكلفة MT بلس]]</f>
        <v>0.46490406154639047</v>
      </c>
      <c r="AA14" s="5">
        <v>22</v>
      </c>
    </row>
    <row r="15" spans="1:27" ht="39.75" customHeight="1">
      <c r="A15" s="7">
        <v>49</v>
      </c>
      <c r="B15" s="18" t="s">
        <v>64</v>
      </c>
      <c r="C15" s="7" t="s">
        <v>18</v>
      </c>
      <c r="D15" s="12" t="s">
        <v>8</v>
      </c>
      <c r="E15" s="13" t="s">
        <v>65</v>
      </c>
      <c r="F15" s="12" t="s">
        <v>7</v>
      </c>
      <c r="G15" s="14" t="s">
        <v>66</v>
      </c>
      <c r="H15" s="7">
        <v>7</v>
      </c>
      <c r="I15" s="6">
        <v>1500</v>
      </c>
      <c r="J15" s="7">
        <f t="shared" si="0"/>
        <v>10500</v>
      </c>
      <c r="K15" s="6">
        <v>17.37</v>
      </c>
      <c r="L15" s="15">
        <v>7.4206830000000004</v>
      </c>
      <c r="M15" s="15">
        <v>9.4465629999999994</v>
      </c>
      <c r="N15" s="41"/>
      <c r="O15" s="41">
        <f t="shared" si="1"/>
        <v>18.75</v>
      </c>
      <c r="P15" s="16">
        <v>13.89</v>
      </c>
      <c r="Q15" s="2">
        <f t="shared" si="2"/>
        <v>0.87179535899862581</v>
      </c>
      <c r="S15" s="17">
        <f>Table2[[#This Row],[سعر الجملة]]-Table2[[#This Row],[تكلفة MT بلس]]</f>
        <v>6.4693170000000002</v>
      </c>
      <c r="V15" s="5">
        <f>S15/Table2[[#This Row],[تكلفة MT بلس]]</f>
        <v>0.87179535899862581</v>
      </c>
      <c r="AA15" s="5">
        <v>25</v>
      </c>
    </row>
    <row r="16" spans="1:27" ht="39.75" customHeight="1">
      <c r="A16" s="7">
        <v>50</v>
      </c>
      <c r="B16" s="18" t="s">
        <v>67</v>
      </c>
      <c r="C16" s="7" t="s">
        <v>18</v>
      </c>
      <c r="D16" s="12" t="s">
        <v>8</v>
      </c>
      <c r="E16" s="13" t="s">
        <v>68</v>
      </c>
      <c r="F16" s="12" t="s">
        <v>3</v>
      </c>
      <c r="G16" s="14" t="s">
        <v>69</v>
      </c>
      <c r="H16" s="7">
        <v>2</v>
      </c>
      <c r="I16" s="6">
        <v>2500</v>
      </c>
      <c r="J16" s="7">
        <f t="shared" si="0"/>
        <v>5000</v>
      </c>
      <c r="K16" s="6">
        <v>6.17</v>
      </c>
      <c r="L16" s="15">
        <v>2.1201949999999998</v>
      </c>
      <c r="M16" s="15">
        <v>2.7821709999999999</v>
      </c>
      <c r="N16" s="41"/>
      <c r="O16" s="41">
        <f t="shared" si="1"/>
        <v>9</v>
      </c>
      <c r="P16" s="16">
        <v>4.1100000000000003</v>
      </c>
      <c r="Q16" s="2">
        <f t="shared" si="2"/>
        <v>0.93850093977204962</v>
      </c>
      <c r="S16" s="17">
        <f>Table2[[#This Row],[سعر الجملة]]-Table2[[#This Row],[تكلفة MT بلس]]</f>
        <v>1.9898050000000005</v>
      </c>
      <c r="V16" s="5">
        <f>S16/Table2[[#This Row],[تكلفة MT بلس]]</f>
        <v>0.93850093977204962</v>
      </c>
      <c r="AA16" s="5">
        <v>12</v>
      </c>
    </row>
    <row r="17" spans="1:27" ht="39.75" customHeight="1">
      <c r="A17" s="7">
        <v>51</v>
      </c>
      <c r="B17" s="18" t="s">
        <v>70</v>
      </c>
      <c r="C17" s="7" t="s">
        <v>18</v>
      </c>
      <c r="D17" s="12" t="s">
        <v>8</v>
      </c>
      <c r="E17" s="13" t="s">
        <v>71</v>
      </c>
      <c r="F17" s="12" t="s">
        <v>2</v>
      </c>
      <c r="G17" s="14" t="s">
        <v>72</v>
      </c>
      <c r="H17" s="7">
        <v>2.7</v>
      </c>
      <c r="I17" s="6">
        <v>1000</v>
      </c>
      <c r="J17" s="7">
        <f t="shared" si="0"/>
        <v>2700</v>
      </c>
      <c r="K17" s="6">
        <v>13.66</v>
      </c>
      <c r="L17" s="15">
        <v>2.862263</v>
      </c>
      <c r="M17" s="15">
        <v>3.4566430000000001</v>
      </c>
      <c r="N17" s="41"/>
      <c r="O17" s="41">
        <f t="shared" si="1"/>
        <v>15</v>
      </c>
      <c r="P17" s="16">
        <v>6.83</v>
      </c>
      <c r="Q17" s="2">
        <f t="shared" si="2"/>
        <v>1.3862237676970985</v>
      </c>
      <c r="S17" s="17">
        <f>Table2[[#This Row],[سعر الجملة]]-Table2[[#This Row],[تكلفة MT بلس]]</f>
        <v>3.9677370000000001</v>
      </c>
      <c r="V17" s="5">
        <f>S17/Table2[[#This Row],[تكلفة MT بلس]]</f>
        <v>1.3862237676970985</v>
      </c>
      <c r="AA17" s="5">
        <v>20</v>
      </c>
    </row>
    <row r="18" spans="1:27" ht="39.75" customHeight="1">
      <c r="A18" s="7">
        <v>52</v>
      </c>
      <c r="B18" s="18" t="s">
        <v>73</v>
      </c>
      <c r="C18" s="7" t="s">
        <v>18</v>
      </c>
      <c r="D18" s="12" t="s">
        <v>8</v>
      </c>
      <c r="E18" s="13" t="s">
        <v>74</v>
      </c>
      <c r="F18" s="12" t="s">
        <v>0</v>
      </c>
      <c r="G18" s="14" t="s">
        <v>75</v>
      </c>
      <c r="H18" s="7">
        <v>2.5</v>
      </c>
      <c r="I18" s="6">
        <v>3000</v>
      </c>
      <c r="J18" s="7">
        <f t="shared" si="0"/>
        <v>7500</v>
      </c>
      <c r="K18" s="6">
        <v>9.7799999999999994</v>
      </c>
      <c r="L18" s="15">
        <v>2.6502439999999998</v>
      </c>
      <c r="M18" s="15">
        <v>3.30779241613588</v>
      </c>
      <c r="N18" s="41"/>
      <c r="O18" s="41">
        <f t="shared" si="1"/>
        <v>8.25</v>
      </c>
      <c r="P18" s="16">
        <v>4.8899999999999997</v>
      </c>
      <c r="Q18" s="2">
        <f t="shared" si="2"/>
        <v>0.84511312920621651</v>
      </c>
      <c r="S18" s="17">
        <f>Table2[[#This Row],[سعر الجملة]]-Table2[[#This Row],[تكلفة MT بلس]]</f>
        <v>2.2397559999999999</v>
      </c>
      <c r="V18" s="5">
        <f>S18/Table2[[#This Row],[تكلفة MT بلس]]</f>
        <v>0.84511312920621651</v>
      </c>
      <c r="AA18" s="5">
        <v>11</v>
      </c>
    </row>
    <row r="19" spans="1:27" ht="39.75" customHeight="1">
      <c r="A19" s="7">
        <v>53</v>
      </c>
      <c r="B19" s="18" t="s">
        <v>76</v>
      </c>
      <c r="C19" s="7" t="s">
        <v>18</v>
      </c>
      <c r="D19" s="12" t="s">
        <v>8</v>
      </c>
      <c r="E19" s="13" t="s">
        <v>77</v>
      </c>
      <c r="F19" s="12" t="s">
        <v>78</v>
      </c>
      <c r="G19" s="14" t="s">
        <v>79</v>
      </c>
      <c r="H19" s="7">
        <v>2.6</v>
      </c>
      <c r="I19" s="6">
        <v>500</v>
      </c>
      <c r="J19" s="7">
        <f t="shared" si="0"/>
        <v>1300</v>
      </c>
      <c r="K19" s="6">
        <v>12</v>
      </c>
      <c r="L19" s="15">
        <v>2.7562540000000002</v>
      </c>
      <c r="M19" s="15"/>
      <c r="N19" s="41"/>
      <c r="O19" s="41">
        <f t="shared" si="1"/>
        <v>16.5</v>
      </c>
      <c r="P19" s="16">
        <v>8</v>
      </c>
      <c r="Q19" s="2">
        <f t="shared" si="2"/>
        <v>1.9024901188352015</v>
      </c>
      <c r="S19" s="17">
        <f>Table2[[#This Row],[سعر الجملة]]-Table2[[#This Row],[تكلفة MT بلس]]</f>
        <v>5.2437459999999998</v>
      </c>
      <c r="V19" s="5">
        <f>S19/Table2[[#This Row],[تكلفة MT بلس]]</f>
        <v>1.9024901188352015</v>
      </c>
      <c r="AA19" s="5">
        <v>22</v>
      </c>
    </row>
    <row r="20" spans="1:27" ht="39.75" customHeight="1">
      <c r="A20" s="7">
        <v>54</v>
      </c>
      <c r="B20" s="18" t="s">
        <v>80</v>
      </c>
      <c r="C20" s="7" t="s">
        <v>18</v>
      </c>
      <c r="D20" s="12" t="s">
        <v>8</v>
      </c>
      <c r="E20" s="13" t="s">
        <v>81</v>
      </c>
      <c r="F20" s="12"/>
      <c r="G20" s="14" t="s">
        <v>82</v>
      </c>
      <c r="H20" s="7">
        <v>17</v>
      </c>
      <c r="I20" s="6">
        <v>1020</v>
      </c>
      <c r="J20" s="7">
        <f t="shared" si="0"/>
        <v>17340</v>
      </c>
      <c r="K20" s="6">
        <v>33.07</v>
      </c>
      <c r="L20" s="15">
        <v>18.021659</v>
      </c>
      <c r="M20" s="15">
        <v>14.838753000000001</v>
      </c>
      <c r="N20" s="41"/>
      <c r="O20" s="41">
        <f t="shared" si="1"/>
        <v>0</v>
      </c>
      <c r="P20" s="16">
        <v>22.05</v>
      </c>
      <c r="Q20" s="2">
        <f t="shared" si="2"/>
        <v>0.22352775624042165</v>
      </c>
      <c r="S20" s="17">
        <f>Table2[[#This Row],[سعر الجملة]]-Table2[[#This Row],[تكلفة MT بلس]]</f>
        <v>4.0283410000000011</v>
      </c>
      <c r="V20" s="5">
        <f>S20/Table2[[#This Row],[تكلفة MT بلس]]</f>
        <v>0.22352775624042165</v>
      </c>
    </row>
    <row r="21" spans="1:27" ht="39.75" customHeight="1">
      <c r="A21" s="7">
        <v>55</v>
      </c>
      <c r="B21" s="18" t="s">
        <v>83</v>
      </c>
      <c r="C21" s="7" t="s">
        <v>18</v>
      </c>
      <c r="D21" s="12" t="s">
        <v>8</v>
      </c>
      <c r="E21" s="13" t="s">
        <v>84</v>
      </c>
      <c r="F21" s="12"/>
      <c r="G21" s="14" t="s">
        <v>85</v>
      </c>
      <c r="H21" s="7">
        <v>9</v>
      </c>
      <c r="I21" s="6">
        <v>500</v>
      </c>
      <c r="J21" s="7">
        <f t="shared" si="0"/>
        <v>4500</v>
      </c>
      <c r="K21" s="6">
        <v>22</v>
      </c>
      <c r="L21" s="15">
        <v>9.5408779999999993</v>
      </c>
      <c r="M21" s="15"/>
      <c r="N21" s="41"/>
      <c r="O21" s="41">
        <f t="shared" si="1"/>
        <v>19.5</v>
      </c>
      <c r="P21" s="16">
        <v>14.5</v>
      </c>
      <c r="Q21" s="2">
        <f t="shared" si="2"/>
        <v>0.51977627216279265</v>
      </c>
      <c r="S21" s="17">
        <f>Table2[[#This Row],[سعر الجملة]]-Table2[[#This Row],[تكلفة MT بلس]]</f>
        <v>4.9591220000000007</v>
      </c>
      <c r="V21" s="5">
        <f>S21/Table2[[#This Row],[تكلفة MT بلس]]</f>
        <v>0.51977627216279265</v>
      </c>
      <c r="AA21" s="5">
        <v>26</v>
      </c>
    </row>
    <row r="22" spans="1:27" ht="39.75" customHeight="1">
      <c r="A22" s="7">
        <v>56</v>
      </c>
      <c r="B22" s="18" t="s">
        <v>86</v>
      </c>
      <c r="C22" s="7" t="s">
        <v>18</v>
      </c>
      <c r="D22" s="12" t="s">
        <v>8</v>
      </c>
      <c r="E22" s="13" t="s">
        <v>87</v>
      </c>
      <c r="F22" s="12"/>
      <c r="G22" s="14" t="s">
        <v>88</v>
      </c>
      <c r="H22" s="7">
        <v>0.8</v>
      </c>
      <c r="I22" s="6">
        <v>3000</v>
      </c>
      <c r="J22" s="7">
        <f t="shared" si="0"/>
        <v>2400</v>
      </c>
      <c r="K22" s="6">
        <v>3.38</v>
      </c>
      <c r="L22" s="15">
        <v>0.848078</v>
      </c>
      <c r="M22" s="15">
        <v>1.5181720000000001</v>
      </c>
      <c r="N22" s="41"/>
      <c r="O22" s="41">
        <f t="shared" si="1"/>
        <v>3</v>
      </c>
      <c r="P22" s="16">
        <v>2.25</v>
      </c>
      <c r="Q22" s="2">
        <f t="shared" si="2"/>
        <v>1.6530578555274396</v>
      </c>
      <c r="S22" s="17">
        <f>Table2[[#This Row],[سعر الجملة]]-Table2[[#This Row],[تكلفة MT بلس]]</f>
        <v>1.4019219999999999</v>
      </c>
      <c r="V22" s="5">
        <f>S22/Table2[[#This Row],[تكلفة MT بلس]]</f>
        <v>1.6530578555274396</v>
      </c>
      <c r="AA22" s="5">
        <v>4</v>
      </c>
    </row>
    <row r="23" spans="1:27" ht="39.75" customHeight="1">
      <c r="A23" s="7">
        <v>57</v>
      </c>
      <c r="B23" s="18" t="s">
        <v>89</v>
      </c>
      <c r="C23" s="7" t="s">
        <v>18</v>
      </c>
      <c r="D23" s="12" t="s">
        <v>8</v>
      </c>
      <c r="E23" s="13" t="s">
        <v>90</v>
      </c>
      <c r="F23" s="12"/>
      <c r="G23" s="14" t="s">
        <v>91</v>
      </c>
      <c r="H23" s="7">
        <v>1.5</v>
      </c>
      <c r="I23" s="6">
        <v>1500</v>
      </c>
      <c r="J23" s="7">
        <f t="shared" si="0"/>
        <v>2250</v>
      </c>
      <c r="K23" s="6">
        <v>5.43</v>
      </c>
      <c r="L23" s="15">
        <v>1.5901460000000001</v>
      </c>
      <c r="M23" s="15">
        <v>2.9280919999999999</v>
      </c>
      <c r="N23" s="41"/>
      <c r="O23" s="41">
        <f t="shared" si="1"/>
        <v>3.75</v>
      </c>
      <c r="P23" s="16">
        <v>4.3499999999999996</v>
      </c>
      <c r="Q23" s="2">
        <f t="shared" si="2"/>
        <v>1.7355978633408502</v>
      </c>
      <c r="S23" s="17">
        <f>Table2[[#This Row],[سعر الجملة]]-Table2[[#This Row],[تكلفة MT بلس]]</f>
        <v>2.7598539999999998</v>
      </c>
      <c r="V23" s="5">
        <f>S23/Table2[[#This Row],[تكلفة MT بلس]]</f>
        <v>1.7355978633408502</v>
      </c>
      <c r="AA23" s="5">
        <v>5</v>
      </c>
    </row>
    <row r="24" spans="1:27" ht="39.75" customHeight="1">
      <c r="A24" s="7">
        <v>58</v>
      </c>
      <c r="B24" s="18" t="s">
        <v>92</v>
      </c>
      <c r="C24" s="7" t="s">
        <v>18</v>
      </c>
      <c r="D24" s="12" t="s">
        <v>8</v>
      </c>
      <c r="E24" s="13" t="s">
        <v>93</v>
      </c>
      <c r="F24" s="12"/>
      <c r="G24" s="14" t="s">
        <v>94</v>
      </c>
      <c r="H24" s="7">
        <v>3.15</v>
      </c>
      <c r="I24" s="6">
        <v>500</v>
      </c>
      <c r="J24" s="7">
        <f t="shared" si="0"/>
        <v>1575</v>
      </c>
      <c r="K24" s="6">
        <v>11.18</v>
      </c>
      <c r="L24" s="15">
        <v>3.3393069999999998</v>
      </c>
      <c r="M24" s="15">
        <v>4.2028509999999999</v>
      </c>
      <c r="N24" s="41"/>
      <c r="O24" s="41">
        <f t="shared" si="1"/>
        <v>22.5</v>
      </c>
      <c r="P24" s="16">
        <v>8.2799999999999994</v>
      </c>
      <c r="Q24" s="2">
        <f t="shared" si="2"/>
        <v>1.4795563869988593</v>
      </c>
      <c r="S24" s="17">
        <f>Table2[[#This Row],[سعر الجملة]]-Table2[[#This Row],[تكلفة MT بلس]]</f>
        <v>4.9406929999999996</v>
      </c>
      <c r="V24" s="5">
        <f>S24/Table2[[#This Row],[تكلفة MT بلس]]</f>
        <v>1.4795563869988593</v>
      </c>
      <c r="AA24" s="5">
        <v>30</v>
      </c>
    </row>
    <row r="25" spans="1:27" ht="39.75" customHeight="1">
      <c r="A25" s="7">
        <v>59</v>
      </c>
      <c r="B25" s="18" t="s">
        <v>95</v>
      </c>
      <c r="C25" s="7" t="s">
        <v>18</v>
      </c>
      <c r="D25" s="12" t="s">
        <v>8</v>
      </c>
      <c r="E25" s="13" t="s">
        <v>96</v>
      </c>
      <c r="F25" s="12"/>
      <c r="G25" s="14" t="s">
        <v>97</v>
      </c>
      <c r="H25" s="7">
        <v>11</v>
      </c>
      <c r="I25" s="6">
        <v>1500</v>
      </c>
      <c r="J25" s="7">
        <f t="shared" si="0"/>
        <v>16500</v>
      </c>
      <c r="K25" s="6">
        <v>29.89</v>
      </c>
      <c r="L25" s="15">
        <v>11.661073</v>
      </c>
      <c r="M25" s="15">
        <v>11.576859000000001</v>
      </c>
      <c r="N25" s="41"/>
      <c r="O25" s="41">
        <f t="shared" si="1"/>
        <v>28.5</v>
      </c>
      <c r="P25" s="16">
        <v>17.079999999999998</v>
      </c>
      <c r="Q25" s="2">
        <f t="shared" si="2"/>
        <v>0.46470226196165637</v>
      </c>
      <c r="S25" s="17">
        <f>Table2[[#This Row],[سعر الجملة]]-Table2[[#This Row],[تكلفة MT بلس]]</f>
        <v>5.4189269999999983</v>
      </c>
      <c r="V25" s="5">
        <f>S25/Table2[[#This Row],[تكلفة MT بلس]]</f>
        <v>0.46470226196165637</v>
      </c>
      <c r="AA25" s="5">
        <v>38</v>
      </c>
    </row>
    <row r="26" spans="1:27" ht="39.75" customHeight="1">
      <c r="A26" s="7">
        <v>60</v>
      </c>
      <c r="B26" s="18" t="s">
        <v>98</v>
      </c>
      <c r="C26" s="7" t="s">
        <v>18</v>
      </c>
      <c r="D26" s="12" t="s">
        <v>8</v>
      </c>
      <c r="E26" s="13" t="s">
        <v>99</v>
      </c>
      <c r="F26" s="12"/>
      <c r="G26" s="14" t="s">
        <v>100</v>
      </c>
      <c r="H26" s="7">
        <v>8</v>
      </c>
      <c r="I26" s="6">
        <v>480</v>
      </c>
      <c r="J26" s="7">
        <f t="shared" si="0"/>
        <v>3840</v>
      </c>
      <c r="K26" s="6">
        <v>22.12</v>
      </c>
      <c r="L26" s="15">
        <v>8.4807810000000003</v>
      </c>
      <c r="M26" s="15">
        <v>9.9392219999999991</v>
      </c>
      <c r="N26" s="41"/>
      <c r="O26" s="41">
        <f t="shared" si="1"/>
        <v>28.5</v>
      </c>
      <c r="P26" s="16">
        <v>14.75</v>
      </c>
      <c r="Q26" s="2">
        <f t="shared" si="2"/>
        <v>0.73922661132270717</v>
      </c>
      <c r="S26" s="17">
        <f>Table2[[#This Row],[سعر الجملة]]-Table2[[#This Row],[تكلفة MT بلس]]</f>
        <v>6.2692189999999997</v>
      </c>
      <c r="V26" s="5">
        <f>S26/Table2[[#This Row],[تكلفة MT بلس]]</f>
        <v>0.73922661132270717</v>
      </c>
      <c r="AA26" s="5">
        <v>38</v>
      </c>
    </row>
    <row r="27" spans="1:27" ht="39.75" customHeight="1">
      <c r="A27" s="7">
        <v>61</v>
      </c>
      <c r="B27" s="18" t="s">
        <v>101</v>
      </c>
      <c r="C27" s="7" t="s">
        <v>18</v>
      </c>
      <c r="D27" s="12" t="s">
        <v>6</v>
      </c>
      <c r="E27" s="13" t="s">
        <v>102</v>
      </c>
      <c r="F27" s="12" t="s">
        <v>20</v>
      </c>
      <c r="G27" s="14" t="s">
        <v>103</v>
      </c>
      <c r="H27" s="7">
        <v>1.7</v>
      </c>
      <c r="I27" s="6">
        <v>2000</v>
      </c>
      <c r="J27" s="7">
        <f t="shared" si="0"/>
        <v>3400</v>
      </c>
      <c r="K27" s="6">
        <v>5.87</v>
      </c>
      <c r="L27" s="15">
        <v>1.8021659999999999</v>
      </c>
      <c r="M27" s="15">
        <v>2.9231760000000002</v>
      </c>
      <c r="N27" s="41">
        <f>Table2[[#This Row],[Column2]]-Table2[[#This Row],[Column2]]*45%</f>
        <v>3.5749999999999997</v>
      </c>
      <c r="O27" s="41">
        <v>3.75</v>
      </c>
      <c r="P27" s="16">
        <v>4.3499999999999996</v>
      </c>
      <c r="Q27" s="2">
        <f t="shared" si="2"/>
        <v>1.4137621062654606</v>
      </c>
      <c r="R27" s="5">
        <v>6.5</v>
      </c>
      <c r="S27" s="17">
        <f>Table2[[#This Row],[سعر الجملة]]-Table2[[#This Row],[تكلفة MT بلس]]</f>
        <v>2.5478339999999999</v>
      </c>
      <c r="V27" s="5">
        <f>S27/Table2[[#This Row],[تكلفة MT بلس]]</f>
        <v>1.4137621062654606</v>
      </c>
    </row>
    <row r="28" spans="1:27" ht="39.75" customHeight="1">
      <c r="A28" s="7">
        <v>62</v>
      </c>
      <c r="B28" s="18" t="s">
        <v>104</v>
      </c>
      <c r="C28" s="7" t="s">
        <v>18</v>
      </c>
      <c r="D28" s="12" t="s">
        <v>6</v>
      </c>
      <c r="E28" s="13" t="s">
        <v>105</v>
      </c>
      <c r="F28" s="12" t="s">
        <v>24</v>
      </c>
      <c r="G28" s="14" t="s">
        <v>106</v>
      </c>
      <c r="H28" s="7">
        <v>2.2000000000000002</v>
      </c>
      <c r="I28" s="6">
        <v>500</v>
      </c>
      <c r="J28" s="7">
        <f t="shared" si="0"/>
        <v>1100</v>
      </c>
      <c r="K28" s="6">
        <v>6.5</v>
      </c>
      <c r="L28" s="15">
        <v>2.3322150000000001</v>
      </c>
      <c r="M28" s="15">
        <v>3.261533</v>
      </c>
      <c r="N28" s="41">
        <f>Table2[[#This Row],[Column2]]-Table2[[#This Row],[Column2]]*45%</f>
        <v>3.5749999999999997</v>
      </c>
      <c r="O28" s="41">
        <v>5.25</v>
      </c>
      <c r="P28" s="16">
        <v>4.8099999999999996</v>
      </c>
      <c r="Q28" s="2">
        <f t="shared" si="2"/>
        <v>1.0624170584615908</v>
      </c>
      <c r="R28" s="5">
        <v>6.5</v>
      </c>
      <c r="S28" s="17">
        <f>Table2[[#This Row],[سعر الجملة]]-Table2[[#This Row],[تكلفة MT بلس]]</f>
        <v>2.4777849999999995</v>
      </c>
      <c r="V28" s="5">
        <f>S28/Table2[[#This Row],[تكلفة MT بلس]]</f>
        <v>1.0624170584615908</v>
      </c>
    </row>
    <row r="29" spans="1:27" ht="39.75" customHeight="1">
      <c r="A29" s="7">
        <v>63</v>
      </c>
      <c r="B29" s="18" t="s">
        <v>107</v>
      </c>
      <c r="C29" s="7" t="s">
        <v>18</v>
      </c>
      <c r="D29" s="12" t="s">
        <v>6</v>
      </c>
      <c r="E29" s="13" t="s">
        <v>108</v>
      </c>
      <c r="F29" s="12" t="s">
        <v>28</v>
      </c>
      <c r="G29" s="14" t="s">
        <v>109</v>
      </c>
      <c r="H29" s="7">
        <v>2.75</v>
      </c>
      <c r="I29" s="6">
        <v>2500</v>
      </c>
      <c r="J29" s="7">
        <f t="shared" si="0"/>
        <v>6875</v>
      </c>
      <c r="K29" s="6">
        <v>8.33</v>
      </c>
      <c r="L29" s="15">
        <v>2.9152680000000002</v>
      </c>
      <c r="M29" s="15">
        <v>3.8664130000000001</v>
      </c>
      <c r="N29" s="41">
        <f>Table2[[#This Row],[Column2]]-Table2[[#This Row],[Column2]]*45%</f>
        <v>5.2249999999999996</v>
      </c>
      <c r="O29" s="41">
        <v>7.5</v>
      </c>
      <c r="P29" s="16">
        <v>5.74</v>
      </c>
      <c r="Q29" s="2">
        <f t="shared" si="2"/>
        <v>0.96894419312392543</v>
      </c>
      <c r="R29" s="5">
        <v>9.5</v>
      </c>
      <c r="S29" s="17">
        <f>Table2[[#This Row],[سعر الجملة]]-Table2[[#This Row],[تكلفة MT بلس]]</f>
        <v>2.824732</v>
      </c>
      <c r="V29" s="5">
        <f>S29/Table2[[#This Row],[تكلفة MT بلس]]</f>
        <v>0.96894419312392543</v>
      </c>
    </row>
    <row r="30" spans="1:27" ht="39.75" customHeight="1">
      <c r="A30" s="7">
        <v>64</v>
      </c>
      <c r="B30" s="18" t="s">
        <v>110</v>
      </c>
      <c r="C30" s="7" t="s">
        <v>18</v>
      </c>
      <c r="D30" s="12" t="s">
        <v>6</v>
      </c>
      <c r="E30" s="13" t="s">
        <v>111</v>
      </c>
      <c r="F30" s="12" t="s">
        <v>32</v>
      </c>
      <c r="G30" s="14" t="s">
        <v>112</v>
      </c>
      <c r="H30" s="7">
        <v>3.1</v>
      </c>
      <c r="I30" s="6">
        <v>500</v>
      </c>
      <c r="J30" s="7">
        <f t="shared" si="0"/>
        <v>1550</v>
      </c>
      <c r="K30" s="6">
        <v>9.01</v>
      </c>
      <c r="L30" s="15">
        <v>3.2863030000000002</v>
      </c>
      <c r="M30" s="15">
        <v>4.512181</v>
      </c>
      <c r="N30" s="41">
        <f>Table2[[#This Row],[Column2]]-Table2[[#This Row],[Column2]]*45%</f>
        <v>5.2249999999999996</v>
      </c>
      <c r="O30" s="41">
        <v>9</v>
      </c>
      <c r="P30" s="16">
        <v>6.68</v>
      </c>
      <c r="Q30" s="2">
        <f t="shared" si="2"/>
        <v>1.0326792751611764</v>
      </c>
      <c r="R30" s="5">
        <v>9.5</v>
      </c>
      <c r="S30" s="17">
        <f>Table2[[#This Row],[سعر الجملة]]-Table2[[#This Row],[تكلفة MT بلس]]</f>
        <v>3.3936969999999995</v>
      </c>
      <c r="V30" s="5">
        <f>S30/Table2[[#This Row],[تكلفة MT بلس]]</f>
        <v>1.0326792751611764</v>
      </c>
    </row>
    <row r="31" spans="1:27" ht="39.75" customHeight="1">
      <c r="A31" s="7">
        <v>65</v>
      </c>
      <c r="B31" s="18" t="s">
        <v>113</v>
      </c>
      <c r="C31" s="7" t="s">
        <v>18</v>
      </c>
      <c r="D31" s="12" t="s">
        <v>6</v>
      </c>
      <c r="E31" s="13" t="s">
        <v>114</v>
      </c>
      <c r="F31" s="12" t="s">
        <v>36</v>
      </c>
      <c r="G31" s="14" t="s">
        <v>115</v>
      </c>
      <c r="H31" s="7">
        <v>3.6</v>
      </c>
      <c r="I31" s="6">
        <v>4000</v>
      </c>
      <c r="J31" s="7">
        <f t="shared" si="0"/>
        <v>14400</v>
      </c>
      <c r="K31" s="6">
        <v>11.43</v>
      </c>
      <c r="L31" s="15">
        <v>3.816351</v>
      </c>
      <c r="M31" s="15">
        <v>4.7740830000000001</v>
      </c>
      <c r="N31" s="41">
        <f>Table2[[#This Row],[Column2]]-Table2[[#This Row],[Column2]]*45%</f>
        <v>8.8000000000000007</v>
      </c>
      <c r="O31" s="41">
        <v>10.5</v>
      </c>
      <c r="P31" s="16">
        <v>7.14</v>
      </c>
      <c r="Q31" s="2">
        <f t="shared" si="2"/>
        <v>0.87089709515712777</v>
      </c>
      <c r="R31" s="5">
        <v>16</v>
      </c>
      <c r="S31" s="17">
        <f>Table2[[#This Row],[سعر الجملة]]-Table2[[#This Row],[تكلفة MT بلس]]</f>
        <v>3.3236489999999996</v>
      </c>
      <c r="V31" s="5">
        <f>S31/Table2[[#This Row],[تكلفة MT بلس]]</f>
        <v>0.87089709515712777</v>
      </c>
    </row>
    <row r="32" spans="1:27" ht="39.75" customHeight="1">
      <c r="A32" s="7">
        <v>66</v>
      </c>
      <c r="B32" s="18" t="s">
        <v>116</v>
      </c>
      <c r="C32" s="7" t="s">
        <v>18</v>
      </c>
      <c r="D32" s="12" t="s">
        <v>6</v>
      </c>
      <c r="E32" s="13" t="s">
        <v>117</v>
      </c>
      <c r="F32" s="12" t="s">
        <v>40</v>
      </c>
      <c r="G32" s="14" t="s">
        <v>118</v>
      </c>
      <c r="H32" s="7">
        <v>4.2</v>
      </c>
      <c r="I32" s="6">
        <v>700</v>
      </c>
      <c r="J32" s="7">
        <f t="shared" si="0"/>
        <v>2940</v>
      </c>
      <c r="K32" s="6">
        <v>13.66</v>
      </c>
      <c r="L32" s="15">
        <v>4.4524100000000004</v>
      </c>
      <c r="M32" s="15">
        <v>5.705336</v>
      </c>
      <c r="N32" s="41">
        <f>Table2[[#This Row],[Column2]]-Table2[[#This Row],[Column2]]*45%</f>
        <v>8.8000000000000007</v>
      </c>
      <c r="O32" s="41">
        <v>12</v>
      </c>
      <c r="P32" s="16">
        <v>8.4600000000000009</v>
      </c>
      <c r="Q32" s="2">
        <f t="shared" si="2"/>
        <v>0.90009455553284623</v>
      </c>
      <c r="R32" s="5">
        <v>16</v>
      </c>
      <c r="S32" s="17">
        <f>Table2[[#This Row],[سعر الجملة]]-Table2[[#This Row],[تكلفة MT بلس]]</f>
        <v>4.0075900000000004</v>
      </c>
      <c r="V32" s="5">
        <f>S32/Table2[[#This Row],[تكلفة MT بلس]]</f>
        <v>0.90009455553284623</v>
      </c>
    </row>
    <row r="33" spans="1:22" ht="39.75" customHeight="1">
      <c r="A33" s="7">
        <v>67</v>
      </c>
      <c r="B33" s="18" t="s">
        <v>119</v>
      </c>
      <c r="C33" s="7" t="s">
        <v>18</v>
      </c>
      <c r="D33" s="12" t="s">
        <v>6</v>
      </c>
      <c r="E33" s="13" t="s">
        <v>120</v>
      </c>
      <c r="F33" s="12" t="s">
        <v>44</v>
      </c>
      <c r="G33" s="14" t="s">
        <v>121</v>
      </c>
      <c r="H33" s="7">
        <v>4.75</v>
      </c>
      <c r="I33" s="6">
        <v>5000</v>
      </c>
      <c r="J33" s="7">
        <f t="shared" si="0"/>
        <v>23750</v>
      </c>
      <c r="K33" s="6">
        <v>13.66</v>
      </c>
      <c r="L33" s="15">
        <v>5.0354640000000002</v>
      </c>
      <c r="M33" s="15">
        <v>5.7683419999999996</v>
      </c>
      <c r="N33" s="41">
        <f>Table2[[#This Row],[Column2]]-Table2[[#This Row],[Column2]]*45%</f>
        <v>8.8000000000000007</v>
      </c>
      <c r="O33" s="41">
        <v>12.75</v>
      </c>
      <c r="P33" s="16">
        <v>8.5399999999999991</v>
      </c>
      <c r="Q33" s="2">
        <f t="shared" si="2"/>
        <v>0.69597081818080697</v>
      </c>
      <c r="R33" s="5">
        <v>16</v>
      </c>
      <c r="S33" s="17">
        <f>Table2[[#This Row],[سعر الجملة]]-Table2[[#This Row],[تكلفة MT بلس]]</f>
        <v>3.504535999999999</v>
      </c>
      <c r="V33" s="5">
        <f>S33/Table2[[#This Row],[تكلفة MT بلس]]</f>
        <v>0.69597081818080697</v>
      </c>
    </row>
    <row r="34" spans="1:22" ht="39.75" customHeight="1">
      <c r="A34" s="7">
        <v>68</v>
      </c>
      <c r="B34" s="18" t="s">
        <v>122</v>
      </c>
      <c r="C34" s="7" t="s">
        <v>18</v>
      </c>
      <c r="D34" s="12" t="s">
        <v>6</v>
      </c>
      <c r="E34" s="13" t="s">
        <v>123</v>
      </c>
      <c r="F34" s="12" t="s">
        <v>48</v>
      </c>
      <c r="G34" s="14" t="s">
        <v>124</v>
      </c>
      <c r="H34" s="7">
        <v>5.2</v>
      </c>
      <c r="I34" s="6">
        <v>1000</v>
      </c>
      <c r="J34" s="7">
        <f t="shared" si="0"/>
        <v>5200</v>
      </c>
      <c r="K34" s="6">
        <v>16.52</v>
      </c>
      <c r="L34" s="15">
        <v>5.5125070000000003</v>
      </c>
      <c r="M34" s="15">
        <v>6.9618919999999997</v>
      </c>
      <c r="N34" s="41">
        <f>Table2[[#This Row],[Column2]]-Table2[[#This Row],[Column2]]*45%</f>
        <v>0</v>
      </c>
      <c r="O34" s="41">
        <v>14.25</v>
      </c>
      <c r="P34" s="16">
        <v>10.32</v>
      </c>
      <c r="Q34" s="2">
        <f t="shared" si="2"/>
        <v>0.8721064662593625</v>
      </c>
      <c r="S34" s="17">
        <f>Table2[[#This Row],[سعر الجملة]]-Table2[[#This Row],[تكلفة MT بلس]]</f>
        <v>4.807493</v>
      </c>
      <c r="V34" s="5">
        <f>S34/Table2[[#This Row],[تكلفة MT بلس]]</f>
        <v>0.8721064662593625</v>
      </c>
    </row>
    <row r="35" spans="1:22" ht="39.75" customHeight="1">
      <c r="A35" s="7">
        <v>69</v>
      </c>
      <c r="B35" s="18" t="s">
        <v>125</v>
      </c>
      <c r="C35" s="7" t="s">
        <v>18</v>
      </c>
      <c r="D35" s="12" t="s">
        <v>6</v>
      </c>
      <c r="E35" s="13" t="s">
        <v>126</v>
      </c>
      <c r="F35" s="12" t="s">
        <v>52</v>
      </c>
      <c r="G35" s="14" t="s">
        <v>127</v>
      </c>
      <c r="H35" s="7">
        <v>2.1</v>
      </c>
      <c r="I35" s="6">
        <v>800</v>
      </c>
      <c r="J35" s="7">
        <f t="shared" ref="J35:J66" si="3">H35*I35</f>
        <v>1680</v>
      </c>
      <c r="K35" s="6">
        <v>7.22</v>
      </c>
      <c r="L35" s="15">
        <v>2.2262050000000002</v>
      </c>
      <c r="M35" s="15">
        <v>3.2555010000000002</v>
      </c>
      <c r="N35" s="41">
        <f>Table2[[#This Row],[Column2]]-Table2[[#This Row],[Column2]]*45%</f>
        <v>4.125</v>
      </c>
      <c r="O35" s="41">
        <v>9</v>
      </c>
      <c r="P35" s="16">
        <v>4.8099999999999996</v>
      </c>
      <c r="Q35" s="2">
        <f t="shared" ref="Q35:Q66" si="4">V35</f>
        <v>1.160627615156735</v>
      </c>
      <c r="R35" s="5">
        <v>7.5</v>
      </c>
      <c r="S35" s="17">
        <f>Table2[[#This Row],[سعر الجملة]]-Table2[[#This Row],[تكلفة MT بلس]]</f>
        <v>2.5837949999999994</v>
      </c>
      <c r="V35" s="5">
        <f>S35/Table2[[#This Row],[تكلفة MT بلس]]</f>
        <v>1.160627615156735</v>
      </c>
    </row>
    <row r="36" spans="1:22" ht="39.75" customHeight="1">
      <c r="A36" s="7">
        <v>70</v>
      </c>
      <c r="B36" s="18" t="s">
        <v>128</v>
      </c>
      <c r="C36" s="7" t="s">
        <v>18</v>
      </c>
      <c r="D36" s="12" t="s">
        <v>6</v>
      </c>
      <c r="E36" s="13" t="s">
        <v>129</v>
      </c>
      <c r="F36" s="12" t="s">
        <v>5</v>
      </c>
      <c r="G36" s="14" t="s">
        <v>130</v>
      </c>
      <c r="H36" s="7">
        <v>4.2</v>
      </c>
      <c r="I36" s="6">
        <v>15000</v>
      </c>
      <c r="J36" s="7">
        <f t="shared" si="3"/>
        <v>63000</v>
      </c>
      <c r="K36" s="6">
        <v>8.65</v>
      </c>
      <c r="L36" s="15">
        <v>4.4524100000000004</v>
      </c>
      <c r="M36" s="15">
        <v>5.2472659999999998</v>
      </c>
      <c r="N36" s="41">
        <f>Table2[[#This Row],[Column2]]-Table2[[#This Row],[Column2]]*45%</f>
        <v>6.05</v>
      </c>
      <c r="O36" s="41">
        <v>9.375</v>
      </c>
      <c r="P36" s="16">
        <v>7.68</v>
      </c>
      <c r="Q36" s="2">
        <f t="shared" si="4"/>
        <v>0.72490853268229993</v>
      </c>
      <c r="R36" s="5">
        <v>11</v>
      </c>
      <c r="S36" s="17">
        <f>Table2[[#This Row],[سعر الجملة]]-Table2[[#This Row],[تكلفة MT بلس]]</f>
        <v>3.2275899999999993</v>
      </c>
      <c r="V36" s="5">
        <f>S36/Table2[[#This Row],[تكلفة MT بلس]]</f>
        <v>0.72490853268229993</v>
      </c>
    </row>
    <row r="37" spans="1:22" ht="39.75" customHeight="1">
      <c r="A37" s="7">
        <v>71</v>
      </c>
      <c r="B37" s="18" t="s">
        <v>131</v>
      </c>
      <c r="C37" s="7" t="s">
        <v>18</v>
      </c>
      <c r="D37" s="12" t="s">
        <v>6</v>
      </c>
      <c r="E37" s="13" t="s">
        <v>132</v>
      </c>
      <c r="F37" s="12" t="s">
        <v>4</v>
      </c>
      <c r="G37" s="14" t="s">
        <v>133</v>
      </c>
      <c r="H37" s="7">
        <v>5.2</v>
      </c>
      <c r="I37" s="6">
        <v>1000</v>
      </c>
      <c r="J37" s="7">
        <f t="shared" si="3"/>
        <v>5200</v>
      </c>
      <c r="K37" s="6">
        <v>15.02</v>
      </c>
      <c r="L37" s="15">
        <v>5.5125070000000003</v>
      </c>
      <c r="M37" s="15">
        <v>6.7809609999999996</v>
      </c>
      <c r="N37" s="41">
        <f>Table2[[#This Row],[Column2]]-Table2[[#This Row],[Column2]]*45%</f>
        <v>10.174999999999999</v>
      </c>
      <c r="O37" s="41">
        <v>13.5</v>
      </c>
      <c r="P37" s="16">
        <v>10.01</v>
      </c>
      <c r="Q37" s="2">
        <f t="shared" si="4"/>
        <v>0.81587071000544753</v>
      </c>
      <c r="R37" s="5">
        <v>18.5</v>
      </c>
      <c r="S37" s="17">
        <f>Table2[[#This Row],[سعر الجملة]]-Table2[[#This Row],[تكلفة MT بلس]]</f>
        <v>4.4974929999999995</v>
      </c>
      <c r="V37" s="5">
        <f>S37/Table2[[#This Row],[تكلفة MT بلس]]</f>
        <v>0.81587071000544753</v>
      </c>
    </row>
    <row r="38" spans="1:22" ht="39.75" customHeight="1">
      <c r="A38" s="7">
        <v>72</v>
      </c>
      <c r="B38" s="18" t="s">
        <v>134</v>
      </c>
      <c r="C38" s="7" t="s">
        <v>18</v>
      </c>
      <c r="D38" s="12" t="s">
        <v>6</v>
      </c>
      <c r="E38" s="13" t="s">
        <v>135</v>
      </c>
      <c r="F38" s="12" t="s">
        <v>62</v>
      </c>
      <c r="G38" s="14" t="s">
        <v>136</v>
      </c>
      <c r="H38" s="7">
        <v>8.8000000000000007</v>
      </c>
      <c r="I38" s="6">
        <v>4000</v>
      </c>
      <c r="J38" s="7">
        <f t="shared" si="3"/>
        <v>35200</v>
      </c>
      <c r="K38" s="6">
        <v>20.73</v>
      </c>
      <c r="L38" s="15">
        <v>9.3288589999999996</v>
      </c>
      <c r="M38" s="15">
        <v>9.3175059999999998</v>
      </c>
      <c r="N38" s="41">
        <f>Table2[[#This Row],[Column2]]-Table2[[#This Row],[Column2]]*45%</f>
        <v>14.85</v>
      </c>
      <c r="O38" s="41">
        <v>16.5</v>
      </c>
      <c r="P38" s="16">
        <v>13.82</v>
      </c>
      <c r="Q38" s="2">
        <f t="shared" si="4"/>
        <v>0.48142447002361177</v>
      </c>
      <c r="R38" s="5">
        <v>27</v>
      </c>
      <c r="S38" s="17">
        <f>Table2[[#This Row],[سعر الجملة]]-Table2[[#This Row],[تكلفة MT بلس]]</f>
        <v>4.4911410000000007</v>
      </c>
      <c r="V38" s="5">
        <f>S38/Table2[[#This Row],[تكلفة MT بلس]]</f>
        <v>0.48142447002361177</v>
      </c>
    </row>
    <row r="39" spans="1:22" ht="39.75" customHeight="1">
      <c r="A39" s="7">
        <v>73</v>
      </c>
      <c r="B39" s="18" t="s">
        <v>137</v>
      </c>
      <c r="C39" s="7" t="s">
        <v>18</v>
      </c>
      <c r="D39" s="12" t="s">
        <v>6</v>
      </c>
      <c r="E39" s="13" t="s">
        <v>138</v>
      </c>
      <c r="F39" s="12" t="s">
        <v>7</v>
      </c>
      <c r="G39" s="14" t="s">
        <v>139</v>
      </c>
      <c r="H39" s="7">
        <v>7.7</v>
      </c>
      <c r="I39" s="6">
        <v>500</v>
      </c>
      <c r="J39" s="7">
        <f t="shared" si="3"/>
        <v>3850</v>
      </c>
      <c r="K39" s="6">
        <v>19.12</v>
      </c>
      <c r="L39" s="15">
        <v>8.1627510000000001</v>
      </c>
      <c r="M39" s="15">
        <v>10.398972000000001</v>
      </c>
      <c r="N39" s="41">
        <f>Table2[[#This Row],[Column2]]-Table2[[#This Row],[Column2]]*45%</f>
        <v>13.2</v>
      </c>
      <c r="O39" s="41">
        <v>18.75</v>
      </c>
      <c r="P39" s="16">
        <v>15.29</v>
      </c>
      <c r="Q39" s="2">
        <f t="shared" si="4"/>
        <v>0.87314301269265704</v>
      </c>
      <c r="R39" s="5">
        <v>24</v>
      </c>
      <c r="S39" s="17">
        <f>Table2[[#This Row],[سعر الجملة]]-Table2[[#This Row],[تكلفة MT بلس]]</f>
        <v>7.1272489999999991</v>
      </c>
      <c r="V39" s="5">
        <f>S39/Table2[[#This Row],[تكلفة MT بلس]]</f>
        <v>0.87314301269265704</v>
      </c>
    </row>
    <row r="40" spans="1:22" ht="39.75" customHeight="1">
      <c r="A40" s="7">
        <v>74</v>
      </c>
      <c r="B40" s="18" t="s">
        <v>140</v>
      </c>
      <c r="C40" s="7" t="s">
        <v>18</v>
      </c>
      <c r="D40" s="12" t="s">
        <v>6</v>
      </c>
      <c r="E40" s="13" t="s">
        <v>141</v>
      </c>
      <c r="F40" s="12" t="s">
        <v>3</v>
      </c>
      <c r="G40" s="14" t="s">
        <v>142</v>
      </c>
      <c r="H40" s="7">
        <v>2.2000000000000002</v>
      </c>
      <c r="I40" s="6">
        <v>1000</v>
      </c>
      <c r="J40" s="7">
        <f t="shared" si="3"/>
        <v>2200</v>
      </c>
      <c r="K40" s="6">
        <v>7.34</v>
      </c>
      <c r="L40" s="15">
        <v>2.3322150000000001</v>
      </c>
      <c r="M40" s="15">
        <v>3.3039320000000001</v>
      </c>
      <c r="N40" s="41">
        <f>Table2[[#This Row],[Column2]]-Table2[[#This Row],[Column2]]*45%</f>
        <v>5.7749999999999995</v>
      </c>
      <c r="O40" s="41">
        <v>9</v>
      </c>
      <c r="P40" s="16">
        <v>4.8899999999999997</v>
      </c>
      <c r="Q40" s="2">
        <f t="shared" si="4"/>
        <v>1.0967192132800789</v>
      </c>
      <c r="R40" s="5">
        <v>10.5</v>
      </c>
      <c r="S40" s="17">
        <f>Table2[[#This Row],[سعر الجملة]]-Table2[[#This Row],[تكلفة MT بلس]]</f>
        <v>2.5577849999999995</v>
      </c>
      <c r="V40" s="5">
        <f>S40/Table2[[#This Row],[تكلفة MT بلس]]</f>
        <v>1.0967192132800789</v>
      </c>
    </row>
    <row r="41" spans="1:22" ht="39.75" customHeight="1">
      <c r="A41" s="7">
        <v>75</v>
      </c>
      <c r="B41" s="18" t="s">
        <v>143</v>
      </c>
      <c r="C41" s="7" t="s">
        <v>18</v>
      </c>
      <c r="D41" s="12" t="s">
        <v>6</v>
      </c>
      <c r="E41" s="13" t="s">
        <v>144</v>
      </c>
      <c r="F41" s="12" t="s">
        <v>2</v>
      </c>
      <c r="G41" s="14" t="s">
        <v>145</v>
      </c>
      <c r="H41" s="7">
        <v>3.3</v>
      </c>
      <c r="I41" s="6">
        <v>500</v>
      </c>
      <c r="J41" s="7">
        <f t="shared" si="3"/>
        <v>1650</v>
      </c>
      <c r="K41" s="6">
        <v>15.61</v>
      </c>
      <c r="L41" s="15">
        <v>3.4983219999999999</v>
      </c>
      <c r="M41" s="15">
        <v>3.9556619999999998</v>
      </c>
      <c r="N41" s="41">
        <f>Table2[[#This Row],[Column2]]-Table2[[#This Row],[Column2]]*45%</f>
        <v>13.2</v>
      </c>
      <c r="O41" s="41">
        <v>15</v>
      </c>
      <c r="P41" s="16">
        <v>7.8</v>
      </c>
      <c r="Q41" s="2">
        <f t="shared" si="4"/>
        <v>1.2296403818745101</v>
      </c>
      <c r="R41" s="5">
        <v>24</v>
      </c>
      <c r="S41" s="17">
        <f>Table2[[#This Row],[سعر الجملة]]-Table2[[#This Row],[تكلفة MT بلس]]</f>
        <v>4.3016779999999999</v>
      </c>
      <c r="V41" s="5">
        <f>S41/Table2[[#This Row],[تكلفة MT بلس]]</f>
        <v>1.2296403818745101</v>
      </c>
    </row>
    <row r="42" spans="1:22" ht="39.75" customHeight="1">
      <c r="A42" s="7">
        <v>76</v>
      </c>
      <c r="B42" s="18" t="s">
        <v>146</v>
      </c>
      <c r="C42" s="7" t="s">
        <v>18</v>
      </c>
      <c r="D42" s="12" t="s">
        <v>6</v>
      </c>
      <c r="E42" s="13" t="s">
        <v>147</v>
      </c>
      <c r="F42" s="12" t="s">
        <v>0</v>
      </c>
      <c r="G42" s="14" t="s">
        <v>148</v>
      </c>
      <c r="H42" s="7">
        <v>3</v>
      </c>
      <c r="I42" s="6">
        <v>2000</v>
      </c>
      <c r="J42" s="7">
        <f t="shared" si="3"/>
        <v>6000</v>
      </c>
      <c r="K42" s="6">
        <v>11.18</v>
      </c>
      <c r="L42" s="15">
        <v>3.1802929999999998</v>
      </c>
      <c r="M42" s="15">
        <v>3.7475879999999999</v>
      </c>
      <c r="N42" s="41">
        <f>Table2[[#This Row],[Column2]]-Table2[[#This Row],[Column2]]*45%</f>
        <v>7.9749999999999996</v>
      </c>
      <c r="O42" s="41">
        <v>8.25</v>
      </c>
      <c r="P42" s="16">
        <v>5.59</v>
      </c>
      <c r="Q42" s="2">
        <f t="shared" si="4"/>
        <v>0.75769968364550067</v>
      </c>
      <c r="R42" s="5">
        <v>14.5</v>
      </c>
      <c r="S42" s="17">
        <f>Table2[[#This Row],[سعر الجملة]]-Table2[[#This Row],[تكلفة MT بلس]]</f>
        <v>2.409707</v>
      </c>
      <c r="V42" s="5">
        <f>S42/Table2[[#This Row],[تكلفة MT بلس]]</f>
        <v>0.75769968364550067</v>
      </c>
    </row>
    <row r="43" spans="1:22" ht="39.75" customHeight="1">
      <c r="A43" s="7">
        <v>77</v>
      </c>
      <c r="B43" s="18" t="s">
        <v>149</v>
      </c>
      <c r="C43" s="7" t="s">
        <v>18</v>
      </c>
      <c r="D43" s="12" t="s">
        <v>6</v>
      </c>
      <c r="E43" s="13" t="s">
        <v>150</v>
      </c>
      <c r="F43" s="12" t="s">
        <v>78</v>
      </c>
      <c r="G43" s="14" t="s">
        <v>151</v>
      </c>
      <c r="H43" s="7">
        <v>3.1</v>
      </c>
      <c r="I43" s="6">
        <v>500</v>
      </c>
      <c r="J43" s="7">
        <f t="shared" si="3"/>
        <v>1550</v>
      </c>
      <c r="K43" s="6">
        <v>13</v>
      </c>
      <c r="L43" s="15">
        <v>3.2863030000000002</v>
      </c>
      <c r="M43" s="15"/>
      <c r="N43" s="41">
        <f>Table2[[#This Row],[Column2]]-Table2[[#This Row],[Column2]]*45%</f>
        <v>8.8000000000000007</v>
      </c>
      <c r="O43" s="41">
        <v>16.5</v>
      </c>
      <c r="P43" s="16">
        <v>8.5</v>
      </c>
      <c r="Q43" s="2">
        <f t="shared" si="4"/>
        <v>1.5864930896511975</v>
      </c>
      <c r="R43" s="5">
        <v>16</v>
      </c>
      <c r="S43" s="17">
        <f>Table2[[#This Row],[سعر الجملة]]-Table2[[#This Row],[تكلفة MT بلس]]</f>
        <v>5.2136969999999998</v>
      </c>
      <c r="V43" s="5">
        <f>S43/Table2[[#This Row],[تكلفة MT بلس]]</f>
        <v>1.5864930896511975</v>
      </c>
    </row>
    <row r="44" spans="1:22" ht="39.75" customHeight="1">
      <c r="A44" s="7">
        <v>78</v>
      </c>
      <c r="B44" s="18" t="s">
        <v>152</v>
      </c>
      <c r="C44" s="7" t="s">
        <v>18</v>
      </c>
      <c r="D44" s="12" t="s">
        <v>6</v>
      </c>
      <c r="E44" s="13" t="s">
        <v>153</v>
      </c>
      <c r="F44" s="12"/>
      <c r="G44" s="14" t="s">
        <v>154</v>
      </c>
      <c r="H44" s="7">
        <v>18</v>
      </c>
      <c r="I44" s="6">
        <v>480</v>
      </c>
      <c r="J44" s="7">
        <f t="shared" si="3"/>
        <v>8640</v>
      </c>
      <c r="K44" s="6">
        <v>34.93</v>
      </c>
      <c r="L44" s="15">
        <v>19.081757</v>
      </c>
      <c r="M44" s="15">
        <v>15.604327</v>
      </c>
      <c r="N44" s="41">
        <f>Table2[[#This Row],[Column2]]-Table2[[#This Row],[Column2]]*45%</f>
        <v>0</v>
      </c>
      <c r="O44" s="41">
        <v>0</v>
      </c>
      <c r="P44" s="16">
        <v>23.29</v>
      </c>
      <c r="Q44" s="2">
        <f t="shared" si="4"/>
        <v>0.22053750081818985</v>
      </c>
      <c r="S44" s="17">
        <f>Table2[[#This Row],[سعر الجملة]]-Table2[[#This Row],[تكلفة MT بلس]]</f>
        <v>4.2082429999999995</v>
      </c>
      <c r="V44" s="5">
        <f>S44/Table2[[#This Row],[تكلفة MT بلس]]</f>
        <v>0.22053750081818985</v>
      </c>
    </row>
    <row r="45" spans="1:22" ht="39.75" customHeight="1">
      <c r="A45" s="7">
        <v>79</v>
      </c>
      <c r="B45" s="18" t="s">
        <v>155</v>
      </c>
      <c r="C45" s="7" t="s">
        <v>18</v>
      </c>
      <c r="D45" s="12" t="s">
        <v>6</v>
      </c>
      <c r="E45" s="13" t="s">
        <v>156</v>
      </c>
      <c r="F45" s="12"/>
      <c r="G45" s="14" t="s">
        <v>157</v>
      </c>
      <c r="H45" s="7">
        <v>10</v>
      </c>
      <c r="I45" s="6">
        <v>500</v>
      </c>
      <c r="J45" s="7">
        <f t="shared" si="3"/>
        <v>5000</v>
      </c>
      <c r="K45" s="6">
        <v>25</v>
      </c>
      <c r="L45" s="15">
        <v>10.600975999999999</v>
      </c>
      <c r="M45" s="15"/>
      <c r="N45" s="41">
        <f>Table2[[#This Row],[Column2]]-Table2[[#This Row],[Column2]]*45%</f>
        <v>16.5</v>
      </c>
      <c r="O45" s="41">
        <v>19.5</v>
      </c>
      <c r="P45" s="16">
        <v>16</v>
      </c>
      <c r="Q45" s="2">
        <f t="shared" si="4"/>
        <v>0.50929499321571914</v>
      </c>
      <c r="R45" s="5">
        <v>30</v>
      </c>
      <c r="S45" s="17">
        <f>Table2[[#This Row],[سعر الجملة]]-Table2[[#This Row],[تكلفة MT بلس]]</f>
        <v>5.3990240000000007</v>
      </c>
      <c r="V45" s="5">
        <f>S45/Table2[[#This Row],[تكلفة MT بلس]]</f>
        <v>0.50929499321571914</v>
      </c>
    </row>
    <row r="46" spans="1:22" ht="39.75" customHeight="1">
      <c r="A46" s="7">
        <v>80</v>
      </c>
      <c r="B46" s="18" t="s">
        <v>158</v>
      </c>
      <c r="C46" s="7" t="s">
        <v>18</v>
      </c>
      <c r="D46" s="12" t="s">
        <v>6</v>
      </c>
      <c r="E46" s="13" t="s">
        <v>159</v>
      </c>
      <c r="F46" s="12"/>
      <c r="G46" s="14" t="s">
        <v>160</v>
      </c>
      <c r="H46" s="7">
        <v>1</v>
      </c>
      <c r="I46" s="6">
        <v>1200</v>
      </c>
      <c r="J46" s="7">
        <f t="shared" si="3"/>
        <v>1200</v>
      </c>
      <c r="K46" s="6">
        <v>4.42</v>
      </c>
      <c r="L46" s="15">
        <v>1.060098</v>
      </c>
      <c r="M46" s="15">
        <v>1.957911</v>
      </c>
      <c r="N46" s="41">
        <f>Table2[[#This Row],[Column2]]-Table2[[#This Row],[Column2]]*45%</f>
        <v>2.2000000000000002</v>
      </c>
      <c r="O46" s="41">
        <v>3</v>
      </c>
      <c r="P46" s="16">
        <v>2.95</v>
      </c>
      <c r="Q46" s="2">
        <f t="shared" si="4"/>
        <v>1.782761593739447</v>
      </c>
      <c r="R46" s="5">
        <v>4</v>
      </c>
      <c r="S46" s="17">
        <f>Table2[[#This Row],[سعر الجملة]]-Table2[[#This Row],[تكلفة MT بلس]]</f>
        <v>1.8899020000000002</v>
      </c>
      <c r="V46" s="5">
        <f>S46/Table2[[#This Row],[تكلفة MT بلس]]</f>
        <v>1.782761593739447</v>
      </c>
    </row>
    <row r="47" spans="1:22" ht="39.75" customHeight="1">
      <c r="A47" s="7">
        <v>81</v>
      </c>
      <c r="B47" s="18" t="s">
        <v>161</v>
      </c>
      <c r="C47" s="7" t="s">
        <v>18</v>
      </c>
      <c r="D47" s="12" t="s">
        <v>6</v>
      </c>
      <c r="E47" s="13" t="s">
        <v>162</v>
      </c>
      <c r="F47" s="12"/>
      <c r="G47" s="14" t="s">
        <v>163</v>
      </c>
      <c r="H47" s="7">
        <v>2</v>
      </c>
      <c r="I47" s="6">
        <v>500</v>
      </c>
      <c r="J47" s="7">
        <f t="shared" si="3"/>
        <v>1000</v>
      </c>
      <c r="K47" s="6">
        <v>6.4</v>
      </c>
      <c r="L47" s="15">
        <v>2.1201949999999998</v>
      </c>
      <c r="M47" s="15">
        <v>3.4332229999999999</v>
      </c>
      <c r="N47" s="41">
        <f>Table2[[#This Row],[Column2]]-Table2[[#This Row],[Column2]]*45%</f>
        <v>2.75</v>
      </c>
      <c r="O47" s="41">
        <v>3.75</v>
      </c>
      <c r="P47" s="16">
        <v>5.12</v>
      </c>
      <c r="Q47" s="2">
        <f t="shared" si="4"/>
        <v>1.4148722169423098</v>
      </c>
      <c r="R47" s="5">
        <v>5</v>
      </c>
      <c r="S47" s="17">
        <f>Table2[[#This Row],[سعر الجملة]]-Table2[[#This Row],[تكلفة MT بلس]]</f>
        <v>2.9998050000000003</v>
      </c>
      <c r="V47" s="5">
        <f>S47/Table2[[#This Row],[تكلفة MT بلس]]</f>
        <v>1.4148722169423098</v>
      </c>
    </row>
    <row r="48" spans="1:22" ht="39.75" customHeight="1">
      <c r="A48" s="7">
        <v>82</v>
      </c>
      <c r="B48" s="18" t="s">
        <v>164</v>
      </c>
      <c r="C48" s="7" t="s">
        <v>18</v>
      </c>
      <c r="D48" s="12" t="s">
        <v>6</v>
      </c>
      <c r="E48" s="13" t="s">
        <v>165</v>
      </c>
      <c r="F48" s="12"/>
      <c r="G48" s="14" t="s">
        <v>166</v>
      </c>
      <c r="H48" s="7">
        <v>3.5</v>
      </c>
      <c r="I48" s="6">
        <v>500</v>
      </c>
      <c r="J48" s="7">
        <f t="shared" si="3"/>
        <v>1750</v>
      </c>
      <c r="K48" s="6">
        <v>12.85</v>
      </c>
      <c r="L48" s="15">
        <v>3.7103419999999998</v>
      </c>
      <c r="M48" s="15">
        <v>4.7953229999999998</v>
      </c>
      <c r="N48" s="41">
        <f>Table2[[#This Row],[Column2]]-Table2[[#This Row],[Column2]]*45%</f>
        <v>0</v>
      </c>
      <c r="O48" s="41">
        <v>22.5</v>
      </c>
      <c r="P48" s="16">
        <v>9.52</v>
      </c>
      <c r="Q48" s="2">
        <f t="shared" si="4"/>
        <v>1.5658012118559421</v>
      </c>
      <c r="S48" s="17">
        <f>Table2[[#This Row],[سعر الجملة]]-Table2[[#This Row],[تكلفة MT بلس]]</f>
        <v>5.8096579999999998</v>
      </c>
      <c r="V48" s="5">
        <f>S48/Table2[[#This Row],[تكلفة MT بلس]]</f>
        <v>1.5658012118559421</v>
      </c>
    </row>
    <row r="49" spans="1:22" ht="39.75" customHeight="1">
      <c r="A49" s="7">
        <v>83</v>
      </c>
      <c r="B49" s="18" t="s">
        <v>167</v>
      </c>
      <c r="C49" s="7" t="s">
        <v>18</v>
      </c>
      <c r="D49" s="12" t="s">
        <v>6</v>
      </c>
      <c r="E49" s="13" t="s">
        <v>168</v>
      </c>
      <c r="F49" s="12"/>
      <c r="G49" s="14" t="s">
        <v>169</v>
      </c>
      <c r="H49" s="7">
        <v>12</v>
      </c>
      <c r="I49" s="6">
        <v>1000</v>
      </c>
      <c r="J49" s="7">
        <f t="shared" si="3"/>
        <v>12000</v>
      </c>
      <c r="K49" s="6">
        <v>30.43</v>
      </c>
      <c r="L49" s="15">
        <v>12.721171</v>
      </c>
      <c r="M49" s="15">
        <v>11.848951</v>
      </c>
      <c r="N49" s="41">
        <f>Table2[[#This Row],[Column2]]-Table2[[#This Row],[Column2]]*45%</f>
        <v>18.149999999999999</v>
      </c>
      <c r="O49" s="41">
        <v>28.5</v>
      </c>
      <c r="P49" s="16">
        <v>17.39</v>
      </c>
      <c r="Q49" s="2">
        <f t="shared" si="4"/>
        <v>0.36701251795137418</v>
      </c>
      <c r="R49" s="5">
        <v>33</v>
      </c>
      <c r="S49" s="17">
        <f>Table2[[#This Row],[سعر الجملة]]-Table2[[#This Row],[تكلفة MT بلس]]</f>
        <v>4.6688290000000006</v>
      </c>
      <c r="V49" s="5">
        <f>S49/Table2[[#This Row],[تكلفة MT بلس]]</f>
        <v>0.36701251795137418</v>
      </c>
    </row>
    <row r="50" spans="1:22" ht="39.75" customHeight="1">
      <c r="A50" s="7">
        <v>84</v>
      </c>
      <c r="B50" s="18" t="s">
        <v>170</v>
      </c>
      <c r="C50" s="7" t="s">
        <v>18</v>
      </c>
      <c r="D50" s="12" t="s">
        <v>6</v>
      </c>
      <c r="E50" s="13" t="s">
        <v>171</v>
      </c>
      <c r="F50" s="12"/>
      <c r="G50" s="14" t="s">
        <v>172</v>
      </c>
      <c r="H50" s="7">
        <v>9</v>
      </c>
      <c r="I50" s="6">
        <v>480</v>
      </c>
      <c r="J50" s="7">
        <f t="shared" si="3"/>
        <v>4320</v>
      </c>
      <c r="K50" s="6">
        <v>23.29</v>
      </c>
      <c r="L50" s="15">
        <v>9.5408779999999993</v>
      </c>
      <c r="M50" s="15">
        <v>10.331028999999999</v>
      </c>
      <c r="N50" s="41">
        <f>Table2[[#This Row],[Column2]]-Table2[[#This Row],[Column2]]*45%</f>
        <v>13.2</v>
      </c>
      <c r="O50" s="41">
        <v>28.5</v>
      </c>
      <c r="P50" s="16">
        <v>15.53</v>
      </c>
      <c r="Q50" s="2">
        <f t="shared" si="4"/>
        <v>0.62773279356470135</v>
      </c>
      <c r="R50" s="5">
        <v>24</v>
      </c>
      <c r="S50" s="17">
        <f>Table2[[#This Row],[سعر الجملة]]-Table2[[#This Row],[تكلفة MT بلس]]</f>
        <v>5.9891220000000001</v>
      </c>
      <c r="V50" s="5">
        <f>S50/Table2[[#This Row],[تكلفة MT بلس]]</f>
        <v>0.62773279356470135</v>
      </c>
    </row>
    <row r="51" spans="1:22" ht="39.75" customHeight="1">
      <c r="A51" s="7">
        <v>85</v>
      </c>
      <c r="B51" s="18" t="s">
        <v>173</v>
      </c>
      <c r="C51" s="7" t="s">
        <v>18</v>
      </c>
      <c r="D51" s="12" t="s">
        <v>1</v>
      </c>
      <c r="E51" s="13" t="s">
        <v>174</v>
      </c>
      <c r="F51" s="12" t="s">
        <v>20</v>
      </c>
      <c r="G51" s="14" t="s">
        <v>175</v>
      </c>
      <c r="H51" s="7">
        <v>1.7</v>
      </c>
      <c r="I51" s="6">
        <v>2500</v>
      </c>
      <c r="J51" s="7">
        <f t="shared" si="3"/>
        <v>4250</v>
      </c>
      <c r="K51" s="6">
        <v>5.87</v>
      </c>
      <c r="L51" s="15">
        <v>1.8021659999999999</v>
      </c>
      <c r="M51" s="15">
        <v>2.9293040000000001</v>
      </c>
      <c r="N51" s="41">
        <f>Table2[[#This Row],[Column2]]-Table2[[#This Row],[Column2]]*45%</f>
        <v>3.5749999999999997</v>
      </c>
      <c r="O51" s="41">
        <v>3.75</v>
      </c>
      <c r="P51" s="16">
        <v>4.3499999999999996</v>
      </c>
      <c r="Q51" s="2">
        <f t="shared" si="4"/>
        <v>1.4137621062654606</v>
      </c>
      <c r="R51" s="5">
        <v>6.5</v>
      </c>
      <c r="S51" s="17">
        <f>Table2[[#This Row],[سعر الجملة]]-Table2[[#This Row],[تكلفة MT بلس]]</f>
        <v>2.5478339999999999</v>
      </c>
      <c r="V51" s="5">
        <f>S51/Table2[[#This Row],[تكلفة MT بلس]]</f>
        <v>1.4137621062654606</v>
      </c>
    </row>
    <row r="52" spans="1:22" ht="39.75" customHeight="1">
      <c r="A52" s="7">
        <v>86</v>
      </c>
      <c r="B52" s="18" t="s">
        <v>176</v>
      </c>
      <c r="C52" s="7" t="s">
        <v>18</v>
      </c>
      <c r="D52" s="12" t="s">
        <v>1</v>
      </c>
      <c r="E52" s="13" t="s">
        <v>177</v>
      </c>
      <c r="F52" s="12" t="s">
        <v>24</v>
      </c>
      <c r="G52" s="14" t="s">
        <v>178</v>
      </c>
      <c r="H52" s="7">
        <v>2.2000000000000002</v>
      </c>
      <c r="I52" s="6">
        <v>500</v>
      </c>
      <c r="J52" s="7">
        <f t="shared" si="3"/>
        <v>1100</v>
      </c>
      <c r="K52" s="6">
        <v>6.5</v>
      </c>
      <c r="L52" s="15">
        <v>2.3322150000000001</v>
      </c>
      <c r="M52" s="15">
        <v>3.2590699999999999</v>
      </c>
      <c r="N52" s="41">
        <f>Table2[[#This Row],[Column2]]-Table2[[#This Row],[Column2]]*45%</f>
        <v>3.5749999999999997</v>
      </c>
      <c r="O52" s="41">
        <v>5.25</v>
      </c>
      <c r="P52" s="16">
        <v>4.8099999999999996</v>
      </c>
      <c r="Q52" s="2">
        <f t="shared" si="4"/>
        <v>1.0624170584615908</v>
      </c>
      <c r="R52" s="5">
        <v>6.5</v>
      </c>
      <c r="S52" s="17">
        <f>Table2[[#This Row],[سعر الجملة]]-Table2[[#This Row],[تكلفة MT بلس]]</f>
        <v>2.4777849999999995</v>
      </c>
      <c r="V52" s="5">
        <f>S52/Table2[[#This Row],[تكلفة MT بلس]]</f>
        <v>1.0624170584615908</v>
      </c>
    </row>
    <row r="53" spans="1:22" ht="39.75" customHeight="1">
      <c r="A53" s="7">
        <v>87</v>
      </c>
      <c r="B53" s="18" t="s">
        <v>179</v>
      </c>
      <c r="C53" s="7" t="s">
        <v>18</v>
      </c>
      <c r="D53" s="12" t="s">
        <v>1</v>
      </c>
      <c r="E53" s="13" t="s">
        <v>180</v>
      </c>
      <c r="F53" s="12" t="s">
        <v>28</v>
      </c>
      <c r="G53" s="14" t="s">
        <v>181</v>
      </c>
      <c r="H53" s="7">
        <v>2.75</v>
      </c>
      <c r="I53" s="6">
        <v>3000</v>
      </c>
      <c r="J53" s="7">
        <f t="shared" si="3"/>
        <v>8250</v>
      </c>
      <c r="K53" s="6">
        <v>8.33</v>
      </c>
      <c r="L53" s="15">
        <v>2.9152680000000002</v>
      </c>
      <c r="M53" s="15">
        <v>3.884509</v>
      </c>
      <c r="N53" s="41">
        <f>Table2[[#This Row],[Column2]]-Table2[[#This Row],[Column2]]*45%</f>
        <v>5.2249999999999996</v>
      </c>
      <c r="O53" s="41">
        <v>7.5</v>
      </c>
      <c r="P53" s="16">
        <v>5.74</v>
      </c>
      <c r="Q53" s="2">
        <f t="shared" si="4"/>
        <v>0.96894419312392543</v>
      </c>
      <c r="R53" s="5">
        <v>9.5</v>
      </c>
      <c r="S53" s="17">
        <f>Table2[[#This Row],[سعر الجملة]]-Table2[[#This Row],[تكلفة MT بلس]]</f>
        <v>2.824732</v>
      </c>
      <c r="V53" s="5">
        <f>S53/Table2[[#This Row],[تكلفة MT بلس]]</f>
        <v>0.96894419312392543</v>
      </c>
    </row>
    <row r="54" spans="1:22" ht="39.75" customHeight="1">
      <c r="A54" s="7">
        <v>88</v>
      </c>
      <c r="B54" s="18" t="s">
        <v>182</v>
      </c>
      <c r="C54" s="7" t="s">
        <v>18</v>
      </c>
      <c r="D54" s="12" t="s">
        <v>1</v>
      </c>
      <c r="E54" s="13" t="s">
        <v>183</v>
      </c>
      <c r="F54" s="12" t="s">
        <v>32</v>
      </c>
      <c r="G54" s="14" t="s">
        <v>184</v>
      </c>
      <c r="H54" s="7">
        <v>3.1</v>
      </c>
      <c r="I54" s="6">
        <v>500</v>
      </c>
      <c r="J54" s="7">
        <f t="shared" si="3"/>
        <v>1550</v>
      </c>
      <c r="K54" s="6">
        <v>9.01</v>
      </c>
      <c r="L54" s="15">
        <v>3.2863030000000002</v>
      </c>
      <c r="M54" s="15">
        <v>4.5086259999999996</v>
      </c>
      <c r="N54" s="41">
        <f>Table2[[#This Row],[Column2]]-Table2[[#This Row],[Column2]]*45%</f>
        <v>5.2249999999999996</v>
      </c>
      <c r="O54" s="41">
        <v>9</v>
      </c>
      <c r="P54" s="16">
        <v>6.68</v>
      </c>
      <c r="Q54" s="2">
        <f t="shared" si="4"/>
        <v>1.0326792751611764</v>
      </c>
      <c r="R54" s="5">
        <v>9.5</v>
      </c>
      <c r="S54" s="17">
        <f>Table2[[#This Row],[سعر الجملة]]-Table2[[#This Row],[تكلفة MT بلس]]</f>
        <v>3.3936969999999995</v>
      </c>
      <c r="V54" s="5">
        <f>S54/Table2[[#This Row],[تكلفة MT بلس]]</f>
        <v>1.0326792751611764</v>
      </c>
    </row>
    <row r="55" spans="1:22" ht="39.75" customHeight="1">
      <c r="A55" s="7">
        <v>89</v>
      </c>
      <c r="B55" s="18" t="s">
        <v>185</v>
      </c>
      <c r="C55" s="7" t="s">
        <v>18</v>
      </c>
      <c r="D55" s="12" t="s">
        <v>1</v>
      </c>
      <c r="E55" s="13" t="s">
        <v>186</v>
      </c>
      <c r="F55" s="12" t="s">
        <v>36</v>
      </c>
      <c r="G55" s="14" t="s">
        <v>187</v>
      </c>
      <c r="H55" s="7">
        <v>3.6</v>
      </c>
      <c r="I55" s="6">
        <v>4000</v>
      </c>
      <c r="J55" s="7">
        <f t="shared" si="3"/>
        <v>14400</v>
      </c>
      <c r="K55" s="6">
        <v>11.43</v>
      </c>
      <c r="L55" s="15">
        <v>3.816351</v>
      </c>
      <c r="M55" s="15">
        <v>4.7886100000000003</v>
      </c>
      <c r="N55" s="41">
        <f>Table2[[#This Row],[Column2]]-Table2[[#This Row],[Column2]]*45%</f>
        <v>8.8000000000000007</v>
      </c>
      <c r="O55" s="41">
        <v>10.5</v>
      </c>
      <c r="P55" s="16">
        <v>7.14</v>
      </c>
      <c r="Q55" s="2">
        <f t="shared" si="4"/>
        <v>0.87089709515712777</v>
      </c>
      <c r="R55" s="5">
        <v>16</v>
      </c>
      <c r="S55" s="17">
        <f>Table2[[#This Row],[سعر الجملة]]-Table2[[#This Row],[تكلفة MT بلس]]</f>
        <v>3.3236489999999996</v>
      </c>
      <c r="V55" s="5">
        <f>S55/Table2[[#This Row],[تكلفة MT بلس]]</f>
        <v>0.87089709515712777</v>
      </c>
    </row>
    <row r="56" spans="1:22" ht="39.75" customHeight="1">
      <c r="A56" s="7">
        <v>90</v>
      </c>
      <c r="B56" s="18" t="s">
        <v>188</v>
      </c>
      <c r="C56" s="7" t="s">
        <v>18</v>
      </c>
      <c r="D56" s="12" t="s">
        <v>1</v>
      </c>
      <c r="E56" s="13" t="s">
        <v>189</v>
      </c>
      <c r="F56" s="12" t="s">
        <v>40</v>
      </c>
      <c r="G56" s="14" t="s">
        <v>190</v>
      </c>
      <c r="H56" s="7">
        <v>4.2</v>
      </c>
      <c r="I56" s="6">
        <v>500</v>
      </c>
      <c r="J56" s="7">
        <f t="shared" si="3"/>
        <v>2100</v>
      </c>
      <c r="K56" s="6">
        <v>13.66</v>
      </c>
      <c r="L56" s="15">
        <v>4.4524100000000004</v>
      </c>
      <c r="M56" s="15">
        <v>5.7082360000000003</v>
      </c>
      <c r="N56" s="41">
        <f>Table2[[#This Row],[Column2]]-Table2[[#This Row],[Column2]]*45%</f>
        <v>8.8000000000000007</v>
      </c>
      <c r="O56" s="41">
        <v>12</v>
      </c>
      <c r="P56" s="16">
        <v>8.4600000000000009</v>
      </c>
      <c r="Q56" s="2">
        <f t="shared" si="4"/>
        <v>0.90009455553284623</v>
      </c>
      <c r="R56" s="5">
        <v>16</v>
      </c>
      <c r="S56" s="17">
        <f>Table2[[#This Row],[سعر الجملة]]-Table2[[#This Row],[تكلفة MT بلس]]</f>
        <v>4.0075900000000004</v>
      </c>
      <c r="V56" s="5">
        <f>S56/Table2[[#This Row],[تكلفة MT بلس]]</f>
        <v>0.90009455553284623</v>
      </c>
    </row>
    <row r="57" spans="1:22" ht="39.75" customHeight="1">
      <c r="A57" s="7">
        <v>91</v>
      </c>
      <c r="B57" s="18" t="s">
        <v>191</v>
      </c>
      <c r="C57" s="7" t="s">
        <v>18</v>
      </c>
      <c r="D57" s="12" t="s">
        <v>1</v>
      </c>
      <c r="E57" s="13" t="s">
        <v>192</v>
      </c>
      <c r="F57" s="12" t="s">
        <v>44</v>
      </c>
      <c r="G57" s="14" t="s">
        <v>193</v>
      </c>
      <c r="H57" s="7">
        <v>4.75</v>
      </c>
      <c r="I57" s="6">
        <v>5000</v>
      </c>
      <c r="J57" s="7">
        <f t="shared" si="3"/>
        <v>23750</v>
      </c>
      <c r="K57" s="6">
        <v>13.66</v>
      </c>
      <c r="L57" s="15">
        <v>5.0354640000000002</v>
      </c>
      <c r="M57" s="15">
        <v>5.7291600000000003</v>
      </c>
      <c r="N57" s="41">
        <f>Table2[[#This Row],[Column2]]-Table2[[#This Row],[Column2]]*45%</f>
        <v>8.8000000000000007</v>
      </c>
      <c r="O57" s="41">
        <v>12.75</v>
      </c>
      <c r="P57" s="16">
        <v>8.5399999999999991</v>
      </c>
      <c r="Q57" s="2">
        <f t="shared" si="4"/>
        <v>0.69597081818080697</v>
      </c>
      <c r="R57" s="5">
        <v>16</v>
      </c>
      <c r="S57" s="17">
        <f>Table2[[#This Row],[سعر الجملة]]-Table2[[#This Row],[تكلفة MT بلس]]</f>
        <v>3.504535999999999</v>
      </c>
      <c r="V57" s="5">
        <f>S57/Table2[[#This Row],[تكلفة MT بلس]]</f>
        <v>0.69597081818080697</v>
      </c>
    </row>
    <row r="58" spans="1:22" ht="39.75" customHeight="1">
      <c r="A58" s="7">
        <v>92</v>
      </c>
      <c r="B58" s="18" t="s">
        <v>194</v>
      </c>
      <c r="C58" s="7" t="s">
        <v>18</v>
      </c>
      <c r="D58" s="12" t="s">
        <v>1</v>
      </c>
      <c r="E58" s="13" t="s">
        <v>195</v>
      </c>
      <c r="F58" s="12" t="s">
        <v>48</v>
      </c>
      <c r="G58" s="14" t="s">
        <v>196</v>
      </c>
      <c r="H58" s="7">
        <v>5.2</v>
      </c>
      <c r="I58" s="6">
        <v>1000</v>
      </c>
      <c r="J58" s="7">
        <f t="shared" si="3"/>
        <v>5200</v>
      </c>
      <c r="K58" s="6">
        <v>16.52</v>
      </c>
      <c r="L58" s="15">
        <v>5.5125070000000003</v>
      </c>
      <c r="M58" s="15">
        <v>6.9645029999999997</v>
      </c>
      <c r="N58" s="41">
        <f>Table2[[#This Row],[Column2]]-Table2[[#This Row],[Column2]]*45%</f>
        <v>0</v>
      </c>
      <c r="O58" s="41">
        <v>14.25</v>
      </c>
      <c r="P58" s="16">
        <v>10.32</v>
      </c>
      <c r="Q58" s="2">
        <f t="shared" si="4"/>
        <v>0.8721064662593625</v>
      </c>
      <c r="S58" s="17">
        <f>Table2[[#This Row],[سعر الجملة]]-Table2[[#This Row],[تكلفة MT بلس]]</f>
        <v>4.807493</v>
      </c>
      <c r="V58" s="5">
        <f>S58/Table2[[#This Row],[تكلفة MT بلس]]</f>
        <v>0.8721064662593625</v>
      </c>
    </row>
    <row r="59" spans="1:22" ht="39.75" customHeight="1">
      <c r="A59" s="7">
        <v>93</v>
      </c>
      <c r="B59" s="18" t="s">
        <v>197</v>
      </c>
      <c r="C59" s="7" t="s">
        <v>18</v>
      </c>
      <c r="D59" s="12" t="s">
        <v>1</v>
      </c>
      <c r="E59" s="13" t="s">
        <v>198</v>
      </c>
      <c r="F59" s="12" t="s">
        <v>52</v>
      </c>
      <c r="G59" s="14" t="s">
        <v>199</v>
      </c>
      <c r="H59" s="7">
        <v>2.1</v>
      </c>
      <c r="I59" s="6">
        <v>1000</v>
      </c>
      <c r="J59" s="7">
        <f t="shared" si="3"/>
        <v>2100</v>
      </c>
      <c r="K59" s="6">
        <v>7.22</v>
      </c>
      <c r="L59" s="15">
        <v>2.2262050000000002</v>
      </c>
      <c r="M59" s="15">
        <v>3.2560760779961901</v>
      </c>
      <c r="N59" s="41">
        <f>Table2[[#This Row],[Column2]]-Table2[[#This Row],[Column2]]*45%</f>
        <v>4.125</v>
      </c>
      <c r="O59" s="41">
        <v>9</v>
      </c>
      <c r="P59" s="16">
        <v>4.8099999999999996</v>
      </c>
      <c r="Q59" s="2">
        <f t="shared" si="4"/>
        <v>1.160627615156735</v>
      </c>
      <c r="R59" s="5">
        <v>7.5</v>
      </c>
      <c r="S59" s="17">
        <f>Table2[[#This Row],[سعر الجملة]]-Table2[[#This Row],[تكلفة MT بلس]]</f>
        <v>2.5837949999999994</v>
      </c>
      <c r="V59" s="5">
        <f>S59/Table2[[#This Row],[تكلفة MT بلس]]</f>
        <v>1.160627615156735</v>
      </c>
    </row>
    <row r="60" spans="1:22" ht="39.75" customHeight="1">
      <c r="A60" s="7">
        <v>94</v>
      </c>
      <c r="B60" s="18" t="s">
        <v>200</v>
      </c>
      <c r="C60" s="7" t="s">
        <v>18</v>
      </c>
      <c r="D60" s="12" t="s">
        <v>1</v>
      </c>
      <c r="E60" s="13" t="s">
        <v>201</v>
      </c>
      <c r="F60" s="12" t="s">
        <v>5</v>
      </c>
      <c r="G60" s="14" t="s">
        <v>202</v>
      </c>
      <c r="H60" s="7">
        <v>4.2</v>
      </c>
      <c r="I60" s="6">
        <v>20000</v>
      </c>
      <c r="J60" s="7">
        <f t="shared" si="3"/>
        <v>84000</v>
      </c>
      <c r="K60" s="6">
        <v>8.65</v>
      </c>
      <c r="L60" s="15">
        <v>4.4524100000000004</v>
      </c>
      <c r="M60" s="15">
        <v>5.2578199999999997</v>
      </c>
      <c r="N60" s="41">
        <f>Table2[[#This Row],[Column2]]-Table2[[#This Row],[Column2]]*45%</f>
        <v>6.05</v>
      </c>
      <c r="O60" s="41">
        <v>9.375</v>
      </c>
      <c r="P60" s="16">
        <v>7.68</v>
      </c>
      <c r="Q60" s="2">
        <f t="shared" si="4"/>
        <v>0.72490853268229993</v>
      </c>
      <c r="R60" s="5">
        <v>11</v>
      </c>
      <c r="S60" s="17">
        <f>Table2[[#This Row],[سعر الجملة]]-Table2[[#This Row],[تكلفة MT بلس]]</f>
        <v>3.2275899999999993</v>
      </c>
      <c r="V60" s="5">
        <f>S60/Table2[[#This Row],[تكلفة MT بلس]]</f>
        <v>0.72490853268229993</v>
      </c>
    </row>
    <row r="61" spans="1:22" ht="39.75" customHeight="1">
      <c r="A61" s="7">
        <v>95</v>
      </c>
      <c r="B61" s="18" t="s">
        <v>203</v>
      </c>
      <c r="C61" s="7" t="s">
        <v>18</v>
      </c>
      <c r="D61" s="12" t="s">
        <v>1</v>
      </c>
      <c r="E61" s="13" t="s">
        <v>204</v>
      </c>
      <c r="F61" s="12" t="s">
        <v>4</v>
      </c>
      <c r="G61" s="14" t="s">
        <v>205</v>
      </c>
      <c r="H61" s="7">
        <v>5.2</v>
      </c>
      <c r="I61" s="6">
        <v>1500</v>
      </c>
      <c r="J61" s="7">
        <f t="shared" si="3"/>
        <v>7800</v>
      </c>
      <c r="K61" s="6">
        <v>15.02</v>
      </c>
      <c r="L61" s="15">
        <v>5.5125070000000003</v>
      </c>
      <c r="M61" s="15">
        <v>6.7195908071654298</v>
      </c>
      <c r="N61" s="41">
        <f>Table2[[#This Row],[Column2]]-Table2[[#This Row],[Column2]]*45%</f>
        <v>10.174999999999999</v>
      </c>
      <c r="O61" s="41">
        <v>13.5</v>
      </c>
      <c r="P61" s="16">
        <v>10.01</v>
      </c>
      <c r="Q61" s="2">
        <f t="shared" si="4"/>
        <v>0.81587071000544753</v>
      </c>
      <c r="R61" s="5">
        <v>18.5</v>
      </c>
      <c r="S61" s="17">
        <f>Table2[[#This Row],[سعر الجملة]]-Table2[[#This Row],[تكلفة MT بلس]]</f>
        <v>4.4974929999999995</v>
      </c>
      <c r="V61" s="5">
        <f>S61/Table2[[#This Row],[تكلفة MT بلس]]</f>
        <v>0.81587071000544753</v>
      </c>
    </row>
    <row r="62" spans="1:22" ht="39.75" customHeight="1">
      <c r="A62" s="7">
        <v>96</v>
      </c>
      <c r="B62" s="18" t="s">
        <v>206</v>
      </c>
      <c r="C62" s="7" t="s">
        <v>18</v>
      </c>
      <c r="D62" s="12" t="s">
        <v>1</v>
      </c>
      <c r="E62" s="13" t="s">
        <v>207</v>
      </c>
      <c r="F62" s="12" t="s">
        <v>62</v>
      </c>
      <c r="G62" s="14" t="s">
        <v>208</v>
      </c>
      <c r="H62" s="7">
        <v>8.8000000000000007</v>
      </c>
      <c r="I62" s="6">
        <v>5000</v>
      </c>
      <c r="J62" s="7">
        <f t="shared" si="3"/>
        <v>44000</v>
      </c>
      <c r="K62" s="6">
        <v>20.73</v>
      </c>
      <c r="L62" s="15">
        <v>9.3288589999999996</v>
      </c>
      <c r="M62" s="15">
        <v>9.3495229999999996</v>
      </c>
      <c r="N62" s="41">
        <f>Table2[[#This Row],[Column2]]-Table2[[#This Row],[Column2]]*45%</f>
        <v>14.85</v>
      </c>
      <c r="O62" s="41">
        <v>16.5</v>
      </c>
      <c r="P62" s="16">
        <v>13.82</v>
      </c>
      <c r="Q62" s="2">
        <f t="shared" si="4"/>
        <v>0.48142447002361177</v>
      </c>
      <c r="R62" s="5">
        <v>27</v>
      </c>
      <c r="S62" s="17">
        <f>Table2[[#This Row],[سعر الجملة]]-Table2[[#This Row],[تكلفة MT بلس]]</f>
        <v>4.4911410000000007</v>
      </c>
      <c r="V62" s="5">
        <f>S62/Table2[[#This Row],[تكلفة MT بلس]]</f>
        <v>0.48142447002361177</v>
      </c>
    </row>
    <row r="63" spans="1:22" ht="39.75" customHeight="1">
      <c r="A63" s="7">
        <v>97</v>
      </c>
      <c r="B63" s="18" t="s">
        <v>209</v>
      </c>
      <c r="C63" s="7" t="s">
        <v>18</v>
      </c>
      <c r="D63" s="12" t="s">
        <v>1</v>
      </c>
      <c r="E63" s="13" t="s">
        <v>210</v>
      </c>
      <c r="F63" s="12" t="s">
        <v>7</v>
      </c>
      <c r="G63" s="14" t="s">
        <v>211</v>
      </c>
      <c r="H63" s="7">
        <v>7.7</v>
      </c>
      <c r="I63" s="6">
        <v>500</v>
      </c>
      <c r="J63" s="7">
        <f t="shared" si="3"/>
        <v>3850</v>
      </c>
      <c r="K63" s="6">
        <v>19.12</v>
      </c>
      <c r="L63" s="15">
        <v>8.1627510000000001</v>
      </c>
      <c r="M63" s="15">
        <v>10.313981</v>
      </c>
      <c r="N63" s="41">
        <f>Table2[[#This Row],[Column2]]-Table2[[#This Row],[Column2]]*45%</f>
        <v>13.2</v>
      </c>
      <c r="O63" s="41">
        <v>18.75</v>
      </c>
      <c r="P63" s="16">
        <v>15.29</v>
      </c>
      <c r="Q63" s="2">
        <f t="shared" si="4"/>
        <v>0.87314301269265704</v>
      </c>
      <c r="R63" s="5">
        <v>24</v>
      </c>
      <c r="S63" s="17">
        <f>Table2[[#This Row],[سعر الجملة]]-Table2[[#This Row],[تكلفة MT بلس]]</f>
        <v>7.1272489999999991</v>
      </c>
      <c r="V63" s="5">
        <f>S63/Table2[[#This Row],[تكلفة MT بلس]]</f>
        <v>0.87314301269265704</v>
      </c>
    </row>
    <row r="64" spans="1:22" ht="39.75" customHeight="1">
      <c r="A64" s="7">
        <v>98</v>
      </c>
      <c r="B64" s="18" t="s">
        <v>212</v>
      </c>
      <c r="C64" s="7" t="s">
        <v>18</v>
      </c>
      <c r="D64" s="12" t="s">
        <v>1</v>
      </c>
      <c r="E64" s="13" t="s">
        <v>213</v>
      </c>
      <c r="F64" s="12" t="s">
        <v>3</v>
      </c>
      <c r="G64" s="14" t="s">
        <v>214</v>
      </c>
      <c r="H64" s="7">
        <v>2.2000000000000002</v>
      </c>
      <c r="I64" s="6">
        <v>1000</v>
      </c>
      <c r="J64" s="7">
        <f t="shared" si="3"/>
        <v>2200</v>
      </c>
      <c r="K64" s="6">
        <v>7.34</v>
      </c>
      <c r="L64" s="15">
        <v>2.3322150000000001</v>
      </c>
      <c r="M64" s="15">
        <v>3.3011170000000001</v>
      </c>
      <c r="N64" s="41">
        <f>Table2[[#This Row],[Column2]]-Table2[[#This Row],[Column2]]*45%</f>
        <v>5.7749999999999995</v>
      </c>
      <c r="O64" s="41">
        <v>9</v>
      </c>
      <c r="P64" s="16">
        <v>4.8899999999999997</v>
      </c>
      <c r="Q64" s="2">
        <f t="shared" si="4"/>
        <v>1.0967192132800789</v>
      </c>
      <c r="R64" s="5">
        <v>10.5</v>
      </c>
      <c r="S64" s="17">
        <f>Table2[[#This Row],[سعر الجملة]]-Table2[[#This Row],[تكلفة MT بلس]]</f>
        <v>2.5577849999999995</v>
      </c>
      <c r="V64" s="5">
        <f>S64/Table2[[#This Row],[تكلفة MT بلس]]</f>
        <v>1.0967192132800789</v>
      </c>
    </row>
    <row r="65" spans="1:22" ht="39.75" customHeight="1">
      <c r="A65" s="7">
        <v>99</v>
      </c>
      <c r="B65" s="18" t="s">
        <v>215</v>
      </c>
      <c r="C65" s="7" t="s">
        <v>18</v>
      </c>
      <c r="D65" s="12" t="s">
        <v>1</v>
      </c>
      <c r="E65" s="13" t="s">
        <v>216</v>
      </c>
      <c r="F65" s="12" t="s">
        <v>2</v>
      </c>
      <c r="G65" s="14" t="s">
        <v>217</v>
      </c>
      <c r="H65" s="7">
        <v>3.3</v>
      </c>
      <c r="I65" s="6">
        <v>500</v>
      </c>
      <c r="J65" s="7">
        <f t="shared" si="3"/>
        <v>1650</v>
      </c>
      <c r="K65" s="6">
        <v>15.61</v>
      </c>
      <c r="L65" s="15">
        <v>3.4983219999999999</v>
      </c>
      <c r="M65" s="15">
        <v>3.95281073131504</v>
      </c>
      <c r="N65" s="41">
        <f>Table2[[#This Row],[Column2]]-Table2[[#This Row],[Column2]]*45%</f>
        <v>13.2</v>
      </c>
      <c r="O65" s="41">
        <v>15</v>
      </c>
      <c r="P65" s="16">
        <v>7.8</v>
      </c>
      <c r="Q65" s="2">
        <f t="shared" si="4"/>
        <v>1.2296403818745101</v>
      </c>
      <c r="R65" s="5">
        <v>24</v>
      </c>
      <c r="S65" s="17">
        <f>Table2[[#This Row],[سعر الجملة]]-Table2[[#This Row],[تكلفة MT بلس]]</f>
        <v>4.3016779999999999</v>
      </c>
      <c r="V65" s="5">
        <f>S65/Table2[[#This Row],[تكلفة MT بلس]]</f>
        <v>1.2296403818745101</v>
      </c>
    </row>
    <row r="66" spans="1:22" ht="39.75" customHeight="1">
      <c r="A66" s="7">
        <v>100</v>
      </c>
      <c r="B66" s="18" t="s">
        <v>218</v>
      </c>
      <c r="C66" s="7" t="s">
        <v>18</v>
      </c>
      <c r="D66" s="12" t="s">
        <v>1</v>
      </c>
      <c r="E66" s="13" t="s">
        <v>219</v>
      </c>
      <c r="F66" s="12" t="s">
        <v>0</v>
      </c>
      <c r="G66" s="14" t="s">
        <v>220</v>
      </c>
      <c r="H66" s="7">
        <v>3</v>
      </c>
      <c r="I66" s="6">
        <v>2000</v>
      </c>
      <c r="J66" s="7">
        <f t="shared" si="3"/>
        <v>6000</v>
      </c>
      <c r="K66" s="6">
        <v>11.18</v>
      </c>
      <c r="L66" s="15">
        <v>3.1802929999999998</v>
      </c>
      <c r="M66" s="15">
        <v>3.746175</v>
      </c>
      <c r="N66" s="41">
        <f>Table2[[#This Row],[Column2]]-Table2[[#This Row],[Column2]]*45%</f>
        <v>7.9749999999999996</v>
      </c>
      <c r="O66" s="41">
        <v>8.25</v>
      </c>
      <c r="P66" s="16">
        <v>5.59</v>
      </c>
      <c r="Q66" s="2">
        <f t="shared" si="4"/>
        <v>0.75769968364550067</v>
      </c>
      <c r="R66" s="5">
        <v>14.5</v>
      </c>
      <c r="S66" s="17">
        <f>Table2[[#This Row],[سعر الجملة]]-Table2[[#This Row],[تكلفة MT بلس]]</f>
        <v>2.409707</v>
      </c>
      <c r="V66" s="5">
        <f>S66/Table2[[#This Row],[تكلفة MT بلس]]</f>
        <v>0.75769968364550067</v>
      </c>
    </row>
    <row r="67" spans="1:22" ht="39.75" customHeight="1">
      <c r="A67" s="7">
        <v>101</v>
      </c>
      <c r="B67" s="18" t="s">
        <v>221</v>
      </c>
      <c r="C67" s="7" t="s">
        <v>18</v>
      </c>
      <c r="D67" s="12" t="s">
        <v>1</v>
      </c>
      <c r="E67" s="13" t="s">
        <v>222</v>
      </c>
      <c r="F67" s="12" t="s">
        <v>78</v>
      </c>
      <c r="G67" s="14" t="s">
        <v>223</v>
      </c>
      <c r="H67" s="7">
        <v>3.1</v>
      </c>
      <c r="I67" s="6">
        <v>500</v>
      </c>
      <c r="J67" s="7">
        <f t="shared" ref="J67:J74" si="5">H67*I67</f>
        <v>1550</v>
      </c>
      <c r="K67" s="6">
        <v>13</v>
      </c>
      <c r="L67" s="15">
        <v>3.2863030000000002</v>
      </c>
      <c r="M67" s="15"/>
      <c r="N67" s="41">
        <f>Table2[[#This Row],[Column2]]-Table2[[#This Row],[Column2]]*45%</f>
        <v>8.8000000000000007</v>
      </c>
      <c r="O67" s="41">
        <v>16.5</v>
      </c>
      <c r="P67" s="16">
        <v>8.5</v>
      </c>
      <c r="Q67" s="2">
        <f t="shared" ref="Q67:Q74" si="6">V67</f>
        <v>1.5864930896511975</v>
      </c>
      <c r="R67" s="5">
        <v>16</v>
      </c>
      <c r="S67" s="17">
        <f>Table2[[#This Row],[سعر الجملة]]-Table2[[#This Row],[تكلفة MT بلس]]</f>
        <v>5.2136969999999998</v>
      </c>
      <c r="V67" s="5">
        <f>S67/Table2[[#This Row],[تكلفة MT بلس]]</f>
        <v>1.5864930896511975</v>
      </c>
    </row>
    <row r="68" spans="1:22" ht="39.75" customHeight="1">
      <c r="A68" s="7">
        <v>102</v>
      </c>
      <c r="B68" s="18" t="s">
        <v>224</v>
      </c>
      <c r="C68" s="7" t="s">
        <v>18</v>
      </c>
      <c r="D68" s="12" t="s">
        <v>1</v>
      </c>
      <c r="E68" s="13" t="s">
        <v>225</v>
      </c>
      <c r="F68" s="12"/>
      <c r="G68" s="14" t="s">
        <v>226</v>
      </c>
      <c r="H68" s="7">
        <v>18</v>
      </c>
      <c r="I68" s="6">
        <v>480</v>
      </c>
      <c r="J68" s="7">
        <f t="shared" si="5"/>
        <v>8640</v>
      </c>
      <c r="K68" s="6">
        <v>34.93</v>
      </c>
      <c r="L68" s="15">
        <v>19.081757</v>
      </c>
      <c r="M68" s="15">
        <v>15.620101</v>
      </c>
      <c r="N68" s="41">
        <f>Table2[[#This Row],[Column2]]-Table2[[#This Row],[Column2]]*45%</f>
        <v>0</v>
      </c>
      <c r="O68" s="41">
        <v>0</v>
      </c>
      <c r="P68" s="16">
        <v>23.29</v>
      </c>
      <c r="Q68" s="2">
        <f t="shared" si="6"/>
        <v>0.22053750081818985</v>
      </c>
      <c r="S68" s="17">
        <f>Table2[[#This Row],[سعر الجملة]]-Table2[[#This Row],[تكلفة MT بلس]]</f>
        <v>4.2082429999999995</v>
      </c>
      <c r="V68" s="5">
        <f>S68/Table2[[#This Row],[تكلفة MT بلس]]</f>
        <v>0.22053750081818985</v>
      </c>
    </row>
    <row r="69" spans="1:22" ht="39.75" customHeight="1">
      <c r="A69" s="7">
        <v>103</v>
      </c>
      <c r="B69" s="18" t="s">
        <v>227</v>
      </c>
      <c r="C69" s="7" t="s">
        <v>18</v>
      </c>
      <c r="D69" s="12" t="s">
        <v>1</v>
      </c>
      <c r="E69" s="13" t="s">
        <v>228</v>
      </c>
      <c r="F69" s="12"/>
      <c r="G69" s="14" t="s">
        <v>229</v>
      </c>
      <c r="H69" s="7">
        <v>10</v>
      </c>
      <c r="I69" s="6">
        <v>500</v>
      </c>
      <c r="J69" s="7">
        <f t="shared" si="5"/>
        <v>5000</v>
      </c>
      <c r="K69" s="6">
        <v>25</v>
      </c>
      <c r="L69" s="15">
        <v>10.600975999999999</v>
      </c>
      <c r="M69" s="15"/>
      <c r="N69" s="41">
        <f>Table2[[#This Row],[Column2]]-Table2[[#This Row],[Column2]]*45%</f>
        <v>16.5</v>
      </c>
      <c r="O69" s="41">
        <v>19.5</v>
      </c>
      <c r="P69" s="16">
        <v>16</v>
      </c>
      <c r="Q69" s="2">
        <f t="shared" si="6"/>
        <v>0.50929499321571914</v>
      </c>
      <c r="R69" s="5">
        <v>30</v>
      </c>
      <c r="S69" s="17">
        <f>Table2[[#This Row],[سعر الجملة]]-Table2[[#This Row],[تكلفة MT بلس]]</f>
        <v>5.3990240000000007</v>
      </c>
      <c r="V69" s="5">
        <f>S69/Table2[[#This Row],[تكلفة MT بلس]]</f>
        <v>0.50929499321571914</v>
      </c>
    </row>
    <row r="70" spans="1:22" ht="39.75" customHeight="1">
      <c r="A70" s="7">
        <v>104</v>
      </c>
      <c r="B70" s="18" t="s">
        <v>230</v>
      </c>
      <c r="C70" s="7" t="s">
        <v>18</v>
      </c>
      <c r="D70" s="12" t="s">
        <v>1</v>
      </c>
      <c r="E70" s="13" t="s">
        <v>231</v>
      </c>
      <c r="F70" s="12"/>
      <c r="G70" s="14" t="s">
        <v>232</v>
      </c>
      <c r="H70" s="7">
        <v>1</v>
      </c>
      <c r="I70" s="6">
        <v>1500</v>
      </c>
      <c r="J70" s="7">
        <f t="shared" si="5"/>
        <v>1500</v>
      </c>
      <c r="K70" s="6">
        <v>4.42</v>
      </c>
      <c r="L70" s="15">
        <v>1.060098</v>
      </c>
      <c r="M70" s="15">
        <v>1.9617739999999999</v>
      </c>
      <c r="N70" s="41">
        <f>Table2[[#This Row],[Column2]]-Table2[[#This Row],[Column2]]*45%</f>
        <v>2.2000000000000002</v>
      </c>
      <c r="O70" s="41">
        <v>3</v>
      </c>
      <c r="P70" s="16">
        <v>2.95</v>
      </c>
      <c r="Q70" s="2">
        <f t="shared" si="6"/>
        <v>1.782761593739447</v>
      </c>
      <c r="R70" s="5">
        <v>4</v>
      </c>
      <c r="S70" s="17">
        <f>Table2[[#This Row],[سعر الجملة]]-Table2[[#This Row],[تكلفة MT بلس]]</f>
        <v>1.8899020000000002</v>
      </c>
      <c r="V70" s="5">
        <f>S70/Table2[[#This Row],[تكلفة MT بلس]]</f>
        <v>1.782761593739447</v>
      </c>
    </row>
    <row r="71" spans="1:22" ht="39.75" customHeight="1">
      <c r="A71" s="7">
        <v>105</v>
      </c>
      <c r="B71" s="18" t="s">
        <v>233</v>
      </c>
      <c r="C71" s="7" t="s">
        <v>18</v>
      </c>
      <c r="D71" s="12" t="s">
        <v>1</v>
      </c>
      <c r="E71" s="13" t="s">
        <v>234</v>
      </c>
      <c r="F71" s="12"/>
      <c r="G71" s="14" t="s">
        <v>235</v>
      </c>
      <c r="H71" s="7">
        <v>2</v>
      </c>
      <c r="I71" s="6">
        <v>1000</v>
      </c>
      <c r="J71" s="7">
        <f t="shared" si="5"/>
        <v>2000</v>
      </c>
      <c r="K71" s="6">
        <v>6.4</v>
      </c>
      <c r="L71" s="15">
        <v>2.1201949999999998</v>
      </c>
      <c r="M71" s="15">
        <v>3.426625</v>
      </c>
      <c r="N71" s="41">
        <f>Table2[[#This Row],[Column2]]-Table2[[#This Row],[Column2]]*45%</f>
        <v>2.75</v>
      </c>
      <c r="O71" s="41">
        <v>3.75</v>
      </c>
      <c r="P71" s="16">
        <v>5.12</v>
      </c>
      <c r="Q71" s="2">
        <f t="shared" si="6"/>
        <v>1.4148722169423098</v>
      </c>
      <c r="R71" s="5">
        <v>5</v>
      </c>
      <c r="S71" s="17">
        <f>Table2[[#This Row],[سعر الجملة]]-Table2[[#This Row],[تكلفة MT بلس]]</f>
        <v>2.9998050000000003</v>
      </c>
      <c r="V71" s="5">
        <f>S71/Table2[[#This Row],[تكلفة MT بلس]]</f>
        <v>1.4148722169423098</v>
      </c>
    </row>
    <row r="72" spans="1:22" ht="39.75" customHeight="1">
      <c r="A72" s="7">
        <v>106</v>
      </c>
      <c r="B72" s="18" t="s">
        <v>236</v>
      </c>
      <c r="C72" s="7" t="s">
        <v>18</v>
      </c>
      <c r="D72" s="12" t="s">
        <v>1</v>
      </c>
      <c r="E72" s="13" t="s">
        <v>237</v>
      </c>
      <c r="F72" s="12"/>
      <c r="G72" s="14" t="s">
        <v>238</v>
      </c>
      <c r="H72" s="7">
        <v>3.5</v>
      </c>
      <c r="I72" s="6">
        <v>500</v>
      </c>
      <c r="J72" s="7">
        <f t="shared" si="5"/>
        <v>1750</v>
      </c>
      <c r="K72" s="6">
        <v>12.85</v>
      </c>
      <c r="L72" s="15">
        <v>3.7103419999999998</v>
      </c>
      <c r="M72" s="15">
        <v>4.7810280000000001</v>
      </c>
      <c r="N72" s="41">
        <f>Table2[[#This Row],[Column2]]-Table2[[#This Row],[Column2]]*45%</f>
        <v>0</v>
      </c>
      <c r="O72" s="41">
        <v>22.5</v>
      </c>
      <c r="P72" s="16">
        <v>9.52</v>
      </c>
      <c r="Q72" s="2">
        <f t="shared" si="6"/>
        <v>1.5658012118559421</v>
      </c>
      <c r="S72" s="17">
        <f>Table2[[#This Row],[سعر الجملة]]-Table2[[#This Row],[تكلفة MT بلس]]</f>
        <v>5.8096579999999998</v>
      </c>
      <c r="V72" s="5">
        <f>S72/Table2[[#This Row],[تكلفة MT بلس]]</f>
        <v>1.5658012118559421</v>
      </c>
    </row>
    <row r="73" spans="1:22" ht="39.75" customHeight="1">
      <c r="A73" s="7">
        <v>107</v>
      </c>
      <c r="B73" s="18" t="s">
        <v>239</v>
      </c>
      <c r="C73" s="7" t="s">
        <v>18</v>
      </c>
      <c r="D73" s="12" t="s">
        <v>1</v>
      </c>
      <c r="E73" s="13" t="s">
        <v>240</v>
      </c>
      <c r="F73" s="12"/>
      <c r="G73" s="14" t="s">
        <v>241</v>
      </c>
      <c r="H73" s="7">
        <v>12</v>
      </c>
      <c r="I73" s="6">
        <v>1000</v>
      </c>
      <c r="J73" s="7">
        <f t="shared" si="5"/>
        <v>12000</v>
      </c>
      <c r="K73" s="6">
        <v>30.43</v>
      </c>
      <c r="L73" s="15">
        <v>12.721171</v>
      </c>
      <c r="M73" s="15">
        <v>11.776339999999999</v>
      </c>
      <c r="N73" s="41">
        <f>Table2[[#This Row],[Column2]]-Table2[[#This Row],[Column2]]*45%</f>
        <v>18.149999999999999</v>
      </c>
      <c r="O73" s="41">
        <v>28.5</v>
      </c>
      <c r="P73" s="16">
        <v>17.39</v>
      </c>
      <c r="Q73" s="2">
        <f t="shared" si="6"/>
        <v>0.36701251795137418</v>
      </c>
      <c r="R73" s="5">
        <v>33</v>
      </c>
      <c r="S73" s="17">
        <f>Table2[[#This Row],[سعر الجملة]]-Table2[[#This Row],[تكلفة MT بلس]]</f>
        <v>4.6688290000000006</v>
      </c>
      <c r="V73" s="5">
        <f>S73/Table2[[#This Row],[تكلفة MT بلس]]</f>
        <v>0.36701251795137418</v>
      </c>
    </row>
    <row r="74" spans="1:22" ht="39.75" customHeight="1">
      <c r="A74" s="7">
        <v>108</v>
      </c>
      <c r="B74" s="18" t="s">
        <v>242</v>
      </c>
      <c r="C74" s="7" t="s">
        <v>18</v>
      </c>
      <c r="D74" s="12" t="s">
        <v>1</v>
      </c>
      <c r="E74" s="13" t="s">
        <v>243</v>
      </c>
      <c r="F74" s="12"/>
      <c r="G74" s="14" t="s">
        <v>244</v>
      </c>
      <c r="H74" s="7">
        <v>9</v>
      </c>
      <c r="I74" s="6">
        <v>480</v>
      </c>
      <c r="J74" s="7">
        <f t="shared" si="5"/>
        <v>4320</v>
      </c>
      <c r="K74" s="6">
        <v>23.29</v>
      </c>
      <c r="L74" s="15">
        <v>9.5408779999999993</v>
      </c>
      <c r="M74" s="15">
        <v>10.440867000000001</v>
      </c>
      <c r="N74" s="41">
        <f>Table2[[#This Row],[Column2]]-Table2[[#This Row],[Column2]]*45%</f>
        <v>13.2</v>
      </c>
      <c r="O74" s="41">
        <v>28.5</v>
      </c>
      <c r="P74" s="16">
        <v>15.23</v>
      </c>
      <c r="Q74" s="2">
        <f t="shared" si="6"/>
        <v>0.59628914655443677</v>
      </c>
      <c r="R74" s="5">
        <v>24</v>
      </c>
      <c r="S74" s="17">
        <f>Table2[[#This Row],[سعر الجملة]]-Table2[[#This Row],[تكلفة MT بلس]]</f>
        <v>5.6891220000000011</v>
      </c>
      <c r="V74" s="5">
        <f>S74/Table2[[#This Row],[تكلفة MT بلس]]</f>
        <v>0.59628914655443677</v>
      </c>
    </row>
    <row r="75" spans="1:22" ht="39.75" customHeight="1">
      <c r="A75" s="7"/>
      <c r="B75" s="18">
        <v>112010975</v>
      </c>
      <c r="C75" s="7" t="s">
        <v>262</v>
      </c>
      <c r="D75" s="12"/>
      <c r="E75" s="13" t="s">
        <v>253</v>
      </c>
      <c r="F75" s="12"/>
      <c r="G75" s="14" t="s">
        <v>252</v>
      </c>
      <c r="H75" s="7"/>
      <c r="I75" s="6"/>
      <c r="J75" s="7">
        <f t="shared" ref="J75:J78" si="7">H75*I75</f>
        <v>0</v>
      </c>
      <c r="K75" s="6"/>
      <c r="L75" s="15"/>
      <c r="M75" s="15">
        <v>8.9431229999999999</v>
      </c>
      <c r="N75" s="41"/>
      <c r="O75" s="41"/>
      <c r="P75" s="16">
        <v>25</v>
      </c>
      <c r="Q75" s="31">
        <f t="shared" ref="Q75:Q78" si="8">V75</f>
        <v>0</v>
      </c>
      <c r="S75" s="17"/>
    </row>
    <row r="76" spans="1:22" ht="39.75" customHeight="1">
      <c r="A76" s="7"/>
      <c r="B76" s="18">
        <v>112010977</v>
      </c>
      <c r="C76" s="7" t="s">
        <v>262</v>
      </c>
      <c r="D76" s="12"/>
      <c r="E76" s="13" t="s">
        <v>257</v>
      </c>
      <c r="F76" s="12"/>
      <c r="G76" s="14" t="s">
        <v>256</v>
      </c>
      <c r="H76" s="7"/>
      <c r="I76" s="6"/>
      <c r="J76" s="7">
        <f t="shared" si="7"/>
        <v>0</v>
      </c>
      <c r="K76" s="6"/>
      <c r="L76" s="15"/>
      <c r="M76" s="15">
        <v>9.4691890000000001</v>
      </c>
      <c r="N76" s="41"/>
      <c r="O76" s="41"/>
      <c r="P76" s="16">
        <v>26</v>
      </c>
      <c r="Q76" s="31">
        <f t="shared" si="8"/>
        <v>0</v>
      </c>
      <c r="S76" s="17"/>
    </row>
    <row r="77" spans="1:22" ht="39.75" customHeight="1">
      <c r="A77" s="7"/>
      <c r="B77" s="18">
        <v>112010978</v>
      </c>
      <c r="C77" s="7" t="s">
        <v>262</v>
      </c>
      <c r="D77" s="12"/>
      <c r="E77" s="13" t="s">
        <v>259</v>
      </c>
      <c r="F77" s="12"/>
      <c r="G77" s="14" t="s">
        <v>258</v>
      </c>
      <c r="H77" s="7"/>
      <c r="I77" s="6"/>
      <c r="J77" s="7">
        <f t="shared" si="7"/>
        <v>0</v>
      </c>
      <c r="K77" s="6"/>
      <c r="L77" s="15"/>
      <c r="M77" s="15">
        <v>9.4691890000000001</v>
      </c>
      <c r="N77" s="41"/>
      <c r="O77" s="41"/>
      <c r="P77" s="16">
        <v>26</v>
      </c>
      <c r="Q77" s="31">
        <f t="shared" si="8"/>
        <v>0</v>
      </c>
      <c r="S77" s="17"/>
    </row>
    <row r="78" spans="1:22" ht="69" customHeight="1">
      <c r="A78" s="7"/>
      <c r="B78" s="18">
        <v>112010976</v>
      </c>
      <c r="C78" s="7" t="s">
        <v>262</v>
      </c>
      <c r="D78" s="12"/>
      <c r="E78" s="36" t="s">
        <v>255</v>
      </c>
      <c r="F78" s="12"/>
      <c r="G78" s="14" t="s">
        <v>254</v>
      </c>
      <c r="H78" s="7"/>
      <c r="I78" s="6"/>
      <c r="J78" s="7">
        <f t="shared" si="7"/>
        <v>0</v>
      </c>
      <c r="K78" s="6"/>
      <c r="L78" s="15"/>
      <c r="M78" s="15">
        <v>5.2606609999999998</v>
      </c>
      <c r="N78" s="41"/>
      <c r="O78" s="41"/>
      <c r="P78" s="16">
        <v>7.9</v>
      </c>
      <c r="Q78" s="32">
        <f t="shared" si="8"/>
        <v>0</v>
      </c>
      <c r="S78" s="17"/>
    </row>
    <row r="79" spans="1:22">
      <c r="A79" s="38" t="s">
        <v>245</v>
      </c>
      <c r="B79" s="38"/>
      <c r="C79" s="38"/>
      <c r="D79" s="38"/>
      <c r="E79" s="38"/>
      <c r="F79" s="38"/>
      <c r="G79" s="38"/>
      <c r="H79" s="38"/>
      <c r="I79" s="38"/>
      <c r="J79" s="33">
        <f>SUM(J3:J78)</f>
        <v>799370</v>
      </c>
      <c r="K79" s="19"/>
      <c r="L79" s="20"/>
      <c r="M79" s="20"/>
      <c r="P79" s="19"/>
    </row>
    <row r="89" spans="1:16" ht="49.5" customHeight="1">
      <c r="A89" s="29" t="s">
        <v>250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P89" s="29"/>
    </row>
    <row r="90" spans="1:16" ht="40.5" customHeight="1">
      <c r="A90" s="30" t="s">
        <v>249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P90" s="30"/>
    </row>
    <row r="91" spans="1:16" ht="59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P91" s="29"/>
    </row>
  </sheetData>
  <phoneticPr fontId="1" type="noConversion"/>
  <conditionalFormatting sqref="B92:B1048576 B1:B74 B79:B88">
    <cfRule type="duplicateValues" dxfId="3" priority="9"/>
  </conditionalFormatting>
  <conditionalFormatting sqref="B1:B74 B79:B1048576">
    <cfRule type="duplicateValues" dxfId="2" priority="10"/>
  </conditionalFormatting>
  <conditionalFormatting sqref="B75:B78">
    <cfRule type="duplicateValues" dxfId="1" priority="1"/>
  </conditionalFormatting>
  <conditionalFormatting sqref="B75:B78">
    <cfRule type="duplicateValues" dxfId="0" priority="2"/>
  </conditionalFormatting>
  <pageMargins left="0.17" right="0.17" top="0.28000000000000003" bottom="0.36" header="0.18" footer="0.17"/>
  <pageSetup paperSize="9" scale="46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D8F5-079B-4020-AD79-378879D85080}">
  <sheetPr>
    <pageSetUpPr fitToPage="1"/>
  </sheetPr>
  <dimension ref="A1:F71"/>
  <sheetViews>
    <sheetView rightToLeft="1" zoomScale="115" zoomScaleNormal="115" zoomScaleSheetLayoutView="25" workbookViewId="0">
      <selection activeCell="C5" sqref="C5"/>
    </sheetView>
  </sheetViews>
  <sheetFormatPr defaultRowHeight="21"/>
  <cols>
    <col min="1" max="1" width="23.5703125" style="42" customWidth="1"/>
    <col min="2" max="2" width="59.42578125" style="42" customWidth="1"/>
    <col min="3" max="5" width="17.5703125" style="42" customWidth="1"/>
    <col min="6" max="16384" width="9.140625" style="42"/>
  </cols>
  <sheetData>
    <row r="1" spans="1:6" ht="29.25" customHeight="1" thickBot="1">
      <c r="A1" s="64"/>
      <c r="B1" s="64"/>
      <c r="C1" s="64"/>
      <c r="D1" s="64"/>
      <c r="E1" s="64"/>
      <c r="F1" s="64"/>
    </row>
    <row r="2" spans="1:6" ht="21.75" thickTop="1">
      <c r="A2" s="43"/>
      <c r="B2" s="43"/>
      <c r="C2" s="43"/>
      <c r="D2" s="43"/>
      <c r="E2" s="43"/>
      <c r="F2" s="43"/>
    </row>
    <row r="3" spans="1:6" s="51" customFormat="1" ht="47.25" customHeight="1">
      <c r="A3" s="65" t="s">
        <v>320</v>
      </c>
      <c r="B3" s="65"/>
      <c r="C3" s="50"/>
      <c r="D3" s="50"/>
      <c r="E3" s="50"/>
      <c r="F3" s="50"/>
    </row>
    <row r="4" spans="1:6" ht="52.5" customHeight="1">
      <c r="A4" s="66" t="s">
        <v>321</v>
      </c>
      <c r="B4" s="66"/>
      <c r="C4" s="52"/>
      <c r="D4" s="43"/>
      <c r="E4" s="43"/>
      <c r="F4" s="43"/>
    </row>
    <row r="5" spans="1:6">
      <c r="A5" s="43"/>
      <c r="B5" s="43"/>
      <c r="C5" s="43"/>
      <c r="D5" s="43"/>
      <c r="E5" s="43"/>
      <c r="F5" s="43"/>
    </row>
    <row r="6" spans="1:6" ht="33" customHeight="1">
      <c r="A6" s="43"/>
      <c r="B6" s="43"/>
      <c r="C6" s="43"/>
      <c r="D6" s="43"/>
      <c r="E6" s="43"/>
      <c r="F6" s="43"/>
    </row>
    <row r="7" spans="1:6" ht="22.5">
      <c r="A7" s="43"/>
      <c r="B7" s="43"/>
      <c r="C7" s="43"/>
      <c r="D7" s="43" t="s">
        <v>322</v>
      </c>
      <c r="E7" s="43"/>
      <c r="F7" s="43"/>
    </row>
    <row r="8" spans="1:6">
      <c r="A8" s="43"/>
      <c r="B8" s="43"/>
      <c r="C8" s="43" t="s">
        <v>325</v>
      </c>
      <c r="D8" s="43"/>
      <c r="E8" s="43"/>
      <c r="F8" s="43"/>
    </row>
    <row r="9" spans="1:6">
      <c r="A9" s="43"/>
      <c r="B9" s="43"/>
      <c r="C9" s="43"/>
      <c r="D9" s="43"/>
      <c r="E9" s="43"/>
      <c r="F9" s="43"/>
    </row>
    <row r="10" spans="1:6" s="58" customFormat="1" ht="34.5" customHeight="1" thickBot="1">
      <c r="A10" s="57" t="s">
        <v>268</v>
      </c>
      <c r="B10" s="57" t="s">
        <v>269</v>
      </c>
      <c r="C10" s="57" t="s">
        <v>271</v>
      </c>
      <c r="D10" s="57" t="s">
        <v>326</v>
      </c>
      <c r="E10" s="57" t="s">
        <v>267</v>
      </c>
      <c r="F10" s="57" t="s">
        <v>270</v>
      </c>
    </row>
    <row r="11" spans="1:6" ht="34.5" customHeight="1" thickTop="1">
      <c r="A11" s="44" t="s">
        <v>272</v>
      </c>
      <c r="B11" s="45" t="s">
        <v>296</v>
      </c>
      <c r="C11" s="44">
        <v>5.5</v>
      </c>
      <c r="D11" s="45">
        <v>3.3</v>
      </c>
      <c r="E11" s="53">
        <v>3.5150000000000001</v>
      </c>
      <c r="F11" s="46">
        <v>3.75</v>
      </c>
    </row>
    <row r="12" spans="1:6" ht="34.5" customHeight="1">
      <c r="A12" s="47" t="s">
        <v>273</v>
      </c>
      <c r="B12" s="48" t="s">
        <v>297</v>
      </c>
      <c r="C12" s="47">
        <v>7.5</v>
      </c>
      <c r="D12" s="45">
        <v>4.5</v>
      </c>
      <c r="E12" s="54">
        <v>4.5599999999999996</v>
      </c>
      <c r="F12" s="49">
        <v>5.25</v>
      </c>
    </row>
    <row r="13" spans="1:6" ht="34.5" customHeight="1">
      <c r="A13" s="44" t="s">
        <v>274</v>
      </c>
      <c r="B13" s="45" t="s">
        <v>298</v>
      </c>
      <c r="C13" s="44">
        <v>10.5</v>
      </c>
      <c r="D13" s="45">
        <v>6.3</v>
      </c>
      <c r="E13" s="53">
        <v>6.1749999999999998</v>
      </c>
      <c r="F13" s="46">
        <v>7.5</v>
      </c>
    </row>
    <row r="14" spans="1:6" ht="34.5" customHeight="1">
      <c r="A14" s="47" t="s">
        <v>275</v>
      </c>
      <c r="B14" s="48" t="s">
        <v>299</v>
      </c>
      <c r="C14" s="47">
        <v>12.5</v>
      </c>
      <c r="D14" s="45">
        <v>7.5</v>
      </c>
      <c r="E14" s="54">
        <v>7.125</v>
      </c>
      <c r="F14" s="49">
        <v>9</v>
      </c>
    </row>
    <row r="15" spans="1:6" ht="34.5" customHeight="1">
      <c r="A15" s="44" t="s">
        <v>276</v>
      </c>
      <c r="B15" s="45" t="s">
        <v>300</v>
      </c>
      <c r="C15" s="44">
        <v>14.5</v>
      </c>
      <c r="D15" s="45">
        <v>8.6999999999999993</v>
      </c>
      <c r="E15" s="53">
        <v>8.5500000000000007</v>
      </c>
      <c r="F15" s="46">
        <v>10.5</v>
      </c>
    </row>
    <row r="16" spans="1:6" ht="34.5" customHeight="1">
      <c r="A16" s="47" t="s">
        <v>277</v>
      </c>
      <c r="B16" s="48" t="s">
        <v>301</v>
      </c>
      <c r="C16" s="47">
        <v>17.5</v>
      </c>
      <c r="D16" s="45">
        <v>10.5</v>
      </c>
      <c r="E16" s="54">
        <v>9.9749999999999996</v>
      </c>
      <c r="F16" s="49">
        <v>12</v>
      </c>
    </row>
    <row r="17" spans="1:6" ht="34.5" customHeight="1">
      <c r="A17" s="44" t="s">
        <v>278</v>
      </c>
      <c r="B17" s="45" t="s">
        <v>302</v>
      </c>
      <c r="C17" s="44">
        <v>17.5</v>
      </c>
      <c r="D17" s="45">
        <v>10.5</v>
      </c>
      <c r="E17" s="53">
        <v>9.9749999999999996</v>
      </c>
      <c r="F17" s="46">
        <v>12.75</v>
      </c>
    </row>
    <row r="18" spans="1:6" ht="34.5" customHeight="1">
      <c r="A18" s="47" t="s">
        <v>279</v>
      </c>
      <c r="B18" s="48" t="s">
        <v>303</v>
      </c>
      <c r="C18" s="47">
        <v>19.5</v>
      </c>
      <c r="D18" s="45">
        <v>11.7</v>
      </c>
      <c r="E18" s="54">
        <v>11.875</v>
      </c>
      <c r="F18" s="49">
        <v>14.25</v>
      </c>
    </row>
    <row r="19" spans="1:6" ht="34.5" customHeight="1">
      <c r="A19" s="44" t="s">
        <v>280</v>
      </c>
      <c r="B19" s="45" t="s">
        <v>304</v>
      </c>
      <c r="C19" s="44">
        <v>9.5</v>
      </c>
      <c r="D19" s="45">
        <v>5.6999999999999993</v>
      </c>
      <c r="E19" s="53">
        <v>5.2249999999999996</v>
      </c>
      <c r="F19" s="46">
        <v>9</v>
      </c>
    </row>
    <row r="20" spans="1:6" ht="34.5" customHeight="1">
      <c r="A20" s="47" t="s">
        <v>281</v>
      </c>
      <c r="B20" s="48" t="s">
        <v>305</v>
      </c>
      <c r="C20" s="47">
        <v>13</v>
      </c>
      <c r="D20" s="45">
        <v>7.8</v>
      </c>
      <c r="E20" s="54">
        <v>7.5050000000000008</v>
      </c>
      <c r="F20" s="49">
        <v>9.375</v>
      </c>
    </row>
    <row r="21" spans="1:6" ht="34.5" customHeight="1">
      <c r="A21" s="44" t="s">
        <v>282</v>
      </c>
      <c r="B21" s="45" t="s">
        <v>306</v>
      </c>
      <c r="C21" s="44">
        <v>18.5</v>
      </c>
      <c r="D21" s="45">
        <v>11.1</v>
      </c>
      <c r="E21" s="53">
        <v>10.45</v>
      </c>
      <c r="F21" s="46">
        <v>13.5</v>
      </c>
    </row>
    <row r="22" spans="1:6" ht="34.5" customHeight="1">
      <c r="A22" s="47" t="s">
        <v>283</v>
      </c>
      <c r="B22" s="48" t="s">
        <v>307</v>
      </c>
      <c r="C22" s="47">
        <v>24.5</v>
      </c>
      <c r="D22" s="45">
        <v>14.7</v>
      </c>
      <c r="E22" s="54">
        <v>14.25</v>
      </c>
      <c r="F22" s="49">
        <v>16.5</v>
      </c>
    </row>
    <row r="23" spans="1:6" ht="34.5" customHeight="1">
      <c r="A23" s="44" t="s">
        <v>284</v>
      </c>
      <c r="B23" s="45" t="s">
        <v>308</v>
      </c>
      <c r="C23" s="44">
        <v>26.5</v>
      </c>
      <c r="D23" s="45">
        <v>15.899999999999999</v>
      </c>
      <c r="E23" s="53">
        <v>14.25</v>
      </c>
      <c r="F23" s="46">
        <v>18.75</v>
      </c>
    </row>
    <row r="24" spans="1:6" ht="34.5" customHeight="1">
      <c r="A24" s="47" t="s">
        <v>285</v>
      </c>
      <c r="B24" s="48" t="s">
        <v>309</v>
      </c>
      <c r="C24" s="47">
        <v>10.5</v>
      </c>
      <c r="D24" s="45">
        <v>6.3</v>
      </c>
      <c r="E24" s="54">
        <v>5.7</v>
      </c>
      <c r="F24" s="49">
        <v>9</v>
      </c>
    </row>
    <row r="25" spans="1:6" ht="34.5" customHeight="1">
      <c r="A25" s="44" t="s">
        <v>286</v>
      </c>
      <c r="B25" s="45" t="s">
        <v>310</v>
      </c>
      <c r="C25" s="44">
        <v>21.5</v>
      </c>
      <c r="D25" s="45">
        <v>12.9</v>
      </c>
      <c r="E25" s="53">
        <v>12.824999999999999</v>
      </c>
      <c r="F25" s="46">
        <v>15</v>
      </c>
    </row>
    <row r="26" spans="1:6" ht="34.5" customHeight="1">
      <c r="A26" s="47" t="s">
        <v>287</v>
      </c>
      <c r="B26" s="48" t="s">
        <v>311</v>
      </c>
      <c r="C26" s="47">
        <v>12.5</v>
      </c>
      <c r="D26" s="45">
        <v>7.5</v>
      </c>
      <c r="E26" s="54">
        <v>7.6</v>
      </c>
      <c r="F26" s="49">
        <v>8.25</v>
      </c>
    </row>
    <row r="27" spans="1:6" ht="34.5" customHeight="1">
      <c r="A27" s="44" t="s">
        <v>288</v>
      </c>
      <c r="B27" s="45" t="s">
        <v>312</v>
      </c>
      <c r="C27" s="44">
        <v>19.5</v>
      </c>
      <c r="D27" s="45">
        <v>11.7</v>
      </c>
      <c r="E27" s="53">
        <v>9.5</v>
      </c>
      <c r="F27" s="46">
        <v>16.5</v>
      </c>
    </row>
    <row r="28" spans="1:6" ht="34.5" customHeight="1">
      <c r="A28" s="47" t="s">
        <v>289</v>
      </c>
      <c r="B28" s="48" t="s">
        <v>313</v>
      </c>
      <c r="C28" s="47">
        <v>46.5</v>
      </c>
      <c r="D28" s="45">
        <v>27.9</v>
      </c>
      <c r="E28" s="54">
        <v>26.6</v>
      </c>
      <c r="F28" s="49">
        <v>0</v>
      </c>
    </row>
    <row r="29" spans="1:6" ht="34.5" customHeight="1">
      <c r="A29" s="44" t="s">
        <v>290</v>
      </c>
      <c r="B29" s="45" t="s">
        <v>314</v>
      </c>
      <c r="C29" s="44">
        <v>27.5</v>
      </c>
      <c r="D29" s="45">
        <v>16.5</v>
      </c>
      <c r="E29" s="53">
        <v>16.149999999999999</v>
      </c>
      <c r="F29" s="46">
        <v>19.5</v>
      </c>
    </row>
    <row r="30" spans="1:6" ht="34.5" customHeight="1">
      <c r="A30" s="47" t="s">
        <v>291</v>
      </c>
      <c r="B30" s="48" t="s">
        <v>315</v>
      </c>
      <c r="C30" s="47">
        <v>3.5</v>
      </c>
      <c r="D30" s="45">
        <v>2.0999999999999996</v>
      </c>
      <c r="E30" s="54">
        <v>2.375</v>
      </c>
      <c r="F30" s="49">
        <v>3</v>
      </c>
    </row>
    <row r="31" spans="1:6" ht="34.5" customHeight="1">
      <c r="A31" s="44" t="s">
        <v>292</v>
      </c>
      <c r="B31" s="45" t="s">
        <v>316</v>
      </c>
      <c r="C31" s="44">
        <v>5.5</v>
      </c>
      <c r="D31" s="45">
        <v>3.3</v>
      </c>
      <c r="E31" s="53">
        <v>3.5150000000000001</v>
      </c>
      <c r="F31" s="46">
        <v>3.75</v>
      </c>
    </row>
    <row r="32" spans="1:6" ht="34.5" customHeight="1">
      <c r="A32" s="47" t="s">
        <v>293</v>
      </c>
      <c r="B32" s="48" t="s">
        <v>317</v>
      </c>
      <c r="C32" s="47">
        <v>25.5</v>
      </c>
      <c r="D32" s="45">
        <v>15.299999999999999</v>
      </c>
      <c r="E32" s="54">
        <v>14.25</v>
      </c>
      <c r="F32" s="49">
        <v>22.5</v>
      </c>
    </row>
    <row r="33" spans="1:6" ht="34.5" customHeight="1">
      <c r="A33" s="44" t="s">
        <v>294</v>
      </c>
      <c r="B33" s="45" t="s">
        <v>319</v>
      </c>
      <c r="C33" s="44">
        <v>35.5</v>
      </c>
      <c r="D33" s="45">
        <v>21.299999999999997</v>
      </c>
      <c r="E33" s="53">
        <v>19</v>
      </c>
      <c r="F33" s="46">
        <v>28.5</v>
      </c>
    </row>
    <row r="34" spans="1:6" ht="32.25" customHeight="1">
      <c r="A34" s="47" t="s">
        <v>295</v>
      </c>
      <c r="B34" s="48" t="s">
        <v>318</v>
      </c>
      <c r="C34" s="47">
        <v>35.5</v>
      </c>
      <c r="D34" s="45">
        <v>21.299999999999997</v>
      </c>
      <c r="E34" s="54">
        <v>15.2</v>
      </c>
      <c r="F34" s="49">
        <v>28.5</v>
      </c>
    </row>
    <row r="35" spans="1:6" ht="32.25" customHeight="1" thickBot="1">
      <c r="A35" s="64"/>
      <c r="B35" s="64"/>
      <c r="C35" s="64"/>
      <c r="D35" s="64"/>
      <c r="E35" s="64"/>
      <c r="F35" s="64"/>
    </row>
    <row r="36" spans="1:6" ht="29.25" customHeight="1" thickTop="1" thickBot="1">
      <c r="A36" s="64"/>
      <c r="B36" s="64"/>
      <c r="C36" s="64"/>
      <c r="D36" s="64"/>
      <c r="E36" s="64"/>
      <c r="F36" s="64"/>
    </row>
    <row r="37" spans="1:6" ht="21.75" thickTop="1">
      <c r="A37" s="43"/>
      <c r="B37" s="43"/>
      <c r="C37" s="43"/>
      <c r="D37" s="43"/>
      <c r="E37" s="43"/>
      <c r="F37" s="43"/>
    </row>
    <row r="38" spans="1:6" ht="55.5" customHeight="1">
      <c r="A38" s="65" t="s">
        <v>320</v>
      </c>
      <c r="B38" s="65"/>
      <c r="C38" s="43"/>
      <c r="D38" s="43"/>
      <c r="E38" s="43"/>
      <c r="F38" s="43"/>
    </row>
    <row r="39" spans="1:6" ht="46.5" customHeight="1">
      <c r="A39" s="66" t="s">
        <v>321</v>
      </c>
      <c r="B39" s="66"/>
      <c r="C39" s="43"/>
      <c r="D39" s="43"/>
      <c r="E39" s="43"/>
      <c r="F39" s="43"/>
    </row>
    <row r="40" spans="1:6">
      <c r="A40" s="43"/>
      <c r="B40" s="43"/>
      <c r="C40" s="43"/>
      <c r="D40" s="43"/>
      <c r="E40" s="43"/>
      <c r="F40" s="43"/>
    </row>
    <row r="41" spans="1:6" ht="30.75" customHeight="1">
      <c r="A41" s="43"/>
      <c r="B41" s="43"/>
      <c r="C41" s="43"/>
      <c r="D41" s="43"/>
      <c r="E41" s="43"/>
      <c r="F41" s="43"/>
    </row>
    <row r="42" spans="1:6" ht="22.5">
      <c r="A42" s="43"/>
      <c r="B42" s="43"/>
      <c r="C42" s="43"/>
      <c r="D42" s="43" t="s">
        <v>322</v>
      </c>
      <c r="E42" s="43"/>
      <c r="F42" s="43"/>
    </row>
    <row r="43" spans="1:6">
      <c r="A43" s="43"/>
      <c r="B43" s="43"/>
      <c r="C43" s="43" t="s">
        <v>324</v>
      </c>
      <c r="E43" s="43" t="s">
        <v>323</v>
      </c>
      <c r="F43" s="43"/>
    </row>
    <row r="44" spans="1:6">
      <c r="A44" s="43"/>
      <c r="B44" s="43"/>
      <c r="C44" s="43"/>
      <c r="D44" s="43"/>
      <c r="E44" s="43"/>
      <c r="F44" s="43"/>
    </row>
    <row r="45" spans="1:6" s="56" customFormat="1" ht="34.5" customHeight="1" thickBot="1">
      <c r="A45" s="55" t="s">
        <v>268</v>
      </c>
      <c r="B45" s="55" t="s">
        <v>269</v>
      </c>
      <c r="C45" s="55" t="s">
        <v>271</v>
      </c>
      <c r="D45" s="55" t="s">
        <v>326</v>
      </c>
      <c r="E45" s="55" t="s">
        <v>267</v>
      </c>
      <c r="F45" s="55" t="s">
        <v>270</v>
      </c>
    </row>
    <row r="46" spans="1:6" ht="34.5" customHeight="1" thickTop="1">
      <c r="A46" s="44" t="s">
        <v>272</v>
      </c>
      <c r="B46" s="45" t="s">
        <v>296</v>
      </c>
      <c r="C46" s="45">
        <v>6</v>
      </c>
      <c r="D46" s="45">
        <v>3.5999999999999996</v>
      </c>
      <c r="E46" s="45">
        <v>3.7</v>
      </c>
      <c r="F46" s="46">
        <v>3.75</v>
      </c>
    </row>
    <row r="47" spans="1:6" ht="34.5" customHeight="1">
      <c r="A47" s="47" t="s">
        <v>273</v>
      </c>
      <c r="B47" s="48" t="s">
        <v>297</v>
      </c>
      <c r="C47" s="48">
        <v>8</v>
      </c>
      <c r="D47" s="48">
        <v>4.8</v>
      </c>
      <c r="E47" s="48">
        <v>4.8</v>
      </c>
      <c r="F47" s="49">
        <v>5.25</v>
      </c>
    </row>
    <row r="48" spans="1:6" ht="34.5" customHeight="1">
      <c r="A48" s="44" t="s">
        <v>274</v>
      </c>
      <c r="B48" s="45" t="s">
        <v>298</v>
      </c>
      <c r="C48" s="45">
        <v>11</v>
      </c>
      <c r="D48" s="45">
        <v>6.6</v>
      </c>
      <c r="E48" s="45">
        <v>6.5</v>
      </c>
      <c r="F48" s="46">
        <v>7.5</v>
      </c>
    </row>
    <row r="49" spans="1:6" ht="34.5" customHeight="1">
      <c r="A49" s="47" t="s">
        <v>275</v>
      </c>
      <c r="B49" s="48" t="s">
        <v>299</v>
      </c>
      <c r="C49" s="48">
        <v>13</v>
      </c>
      <c r="D49" s="48">
        <v>7.8</v>
      </c>
      <c r="E49" s="48">
        <v>7.5</v>
      </c>
      <c r="F49" s="49">
        <v>9</v>
      </c>
    </row>
    <row r="50" spans="1:6" ht="34.5" customHeight="1">
      <c r="A50" s="44" t="s">
        <v>276</v>
      </c>
      <c r="B50" s="45" t="s">
        <v>300</v>
      </c>
      <c r="C50" s="45">
        <v>15</v>
      </c>
      <c r="D50" s="45">
        <v>9</v>
      </c>
      <c r="E50" s="45">
        <v>9</v>
      </c>
      <c r="F50" s="46">
        <v>10.5</v>
      </c>
    </row>
    <row r="51" spans="1:6" ht="34.5" customHeight="1">
      <c r="A51" s="47" t="s">
        <v>277</v>
      </c>
      <c r="B51" s="48" t="s">
        <v>301</v>
      </c>
      <c r="C51" s="48">
        <v>18</v>
      </c>
      <c r="D51" s="48">
        <v>10.8</v>
      </c>
      <c r="E51" s="48">
        <v>10.5</v>
      </c>
      <c r="F51" s="49">
        <v>12</v>
      </c>
    </row>
    <row r="52" spans="1:6" ht="34.5" customHeight="1">
      <c r="A52" s="44" t="s">
        <v>278</v>
      </c>
      <c r="B52" s="45" t="s">
        <v>302</v>
      </c>
      <c r="C52" s="45">
        <v>18</v>
      </c>
      <c r="D52" s="45">
        <v>10.8</v>
      </c>
      <c r="E52" s="45">
        <v>10.5</v>
      </c>
      <c r="F52" s="46">
        <v>12.75</v>
      </c>
    </row>
    <row r="53" spans="1:6" ht="34.5" customHeight="1">
      <c r="A53" s="47" t="s">
        <v>279</v>
      </c>
      <c r="B53" s="48" t="s">
        <v>303</v>
      </c>
      <c r="C53" s="48">
        <v>20</v>
      </c>
      <c r="D53" s="48">
        <v>12</v>
      </c>
      <c r="E53" s="48">
        <v>12.5</v>
      </c>
      <c r="F53" s="49">
        <v>14.25</v>
      </c>
    </row>
    <row r="54" spans="1:6" ht="34.5" customHeight="1">
      <c r="A54" s="44" t="s">
        <v>280</v>
      </c>
      <c r="B54" s="45" t="s">
        <v>304</v>
      </c>
      <c r="C54" s="45">
        <v>10</v>
      </c>
      <c r="D54" s="45">
        <v>6</v>
      </c>
      <c r="E54" s="45">
        <v>5.5</v>
      </c>
      <c r="F54" s="46">
        <v>9</v>
      </c>
    </row>
    <row r="55" spans="1:6" ht="34.5" customHeight="1">
      <c r="A55" s="47" t="s">
        <v>281</v>
      </c>
      <c r="B55" s="48" t="s">
        <v>305</v>
      </c>
      <c r="C55" s="48">
        <v>13.5</v>
      </c>
      <c r="D55" s="48">
        <v>8.1</v>
      </c>
      <c r="E55" s="48">
        <v>7.9</v>
      </c>
      <c r="F55" s="49">
        <v>9.375</v>
      </c>
    </row>
    <row r="56" spans="1:6" ht="34.5" customHeight="1">
      <c r="A56" s="44" t="s">
        <v>282</v>
      </c>
      <c r="B56" s="45" t="s">
        <v>306</v>
      </c>
      <c r="C56" s="45">
        <v>19</v>
      </c>
      <c r="D56" s="45">
        <v>11.399999999999999</v>
      </c>
      <c r="E56" s="45">
        <v>11</v>
      </c>
      <c r="F56" s="46">
        <v>13.5</v>
      </c>
    </row>
    <row r="57" spans="1:6" ht="34.5" customHeight="1">
      <c r="A57" s="47" t="s">
        <v>283</v>
      </c>
      <c r="B57" s="48" t="s">
        <v>307</v>
      </c>
      <c r="C57" s="48">
        <v>25</v>
      </c>
      <c r="D57" s="48">
        <v>15</v>
      </c>
      <c r="E57" s="48">
        <v>15</v>
      </c>
      <c r="F57" s="49">
        <v>16.5</v>
      </c>
    </row>
    <row r="58" spans="1:6" ht="34.5" customHeight="1">
      <c r="A58" s="44" t="s">
        <v>284</v>
      </c>
      <c r="B58" s="45" t="s">
        <v>308</v>
      </c>
      <c r="C58" s="45">
        <v>27</v>
      </c>
      <c r="D58" s="45">
        <v>16.2</v>
      </c>
      <c r="E58" s="45">
        <v>15</v>
      </c>
      <c r="F58" s="46">
        <v>18.75</v>
      </c>
    </row>
    <row r="59" spans="1:6" ht="34.5" customHeight="1">
      <c r="A59" s="47" t="s">
        <v>285</v>
      </c>
      <c r="B59" s="48" t="s">
        <v>309</v>
      </c>
      <c r="C59" s="48">
        <v>11</v>
      </c>
      <c r="D59" s="48">
        <v>6.6</v>
      </c>
      <c r="E59" s="48">
        <v>6</v>
      </c>
      <c r="F59" s="49">
        <v>9</v>
      </c>
    </row>
    <row r="60" spans="1:6" ht="34.5" customHeight="1">
      <c r="A60" s="44" t="s">
        <v>286</v>
      </c>
      <c r="B60" s="45" t="s">
        <v>310</v>
      </c>
      <c r="C60" s="45">
        <v>22</v>
      </c>
      <c r="D60" s="45">
        <v>13.2</v>
      </c>
      <c r="E60" s="45">
        <v>13.5</v>
      </c>
      <c r="F60" s="46">
        <v>15</v>
      </c>
    </row>
    <row r="61" spans="1:6" ht="34.5" customHeight="1">
      <c r="A61" s="47" t="s">
        <v>287</v>
      </c>
      <c r="B61" s="48" t="s">
        <v>311</v>
      </c>
      <c r="C61" s="48">
        <v>13</v>
      </c>
      <c r="D61" s="48">
        <v>7.8</v>
      </c>
      <c r="E61" s="48">
        <v>8</v>
      </c>
      <c r="F61" s="49">
        <v>8.25</v>
      </c>
    </row>
    <row r="62" spans="1:6" ht="34.5" customHeight="1">
      <c r="A62" s="44" t="s">
        <v>288</v>
      </c>
      <c r="B62" s="45" t="s">
        <v>312</v>
      </c>
      <c r="C62" s="45">
        <v>20</v>
      </c>
      <c r="D62" s="45">
        <v>12</v>
      </c>
      <c r="E62" s="45">
        <v>10</v>
      </c>
      <c r="F62" s="46">
        <v>16.5</v>
      </c>
    </row>
    <row r="63" spans="1:6" ht="34.5" customHeight="1">
      <c r="A63" s="47" t="s">
        <v>289</v>
      </c>
      <c r="B63" s="48" t="s">
        <v>313</v>
      </c>
      <c r="C63" s="48">
        <v>47</v>
      </c>
      <c r="D63" s="48">
        <v>28.2</v>
      </c>
      <c r="E63" s="48">
        <v>28</v>
      </c>
      <c r="F63" s="49">
        <v>0</v>
      </c>
    </row>
    <row r="64" spans="1:6" ht="34.5" customHeight="1">
      <c r="A64" s="44" t="s">
        <v>290</v>
      </c>
      <c r="B64" s="45" t="s">
        <v>314</v>
      </c>
      <c r="C64" s="45">
        <v>28</v>
      </c>
      <c r="D64" s="45">
        <v>16.799999999999997</v>
      </c>
      <c r="E64" s="45">
        <v>17</v>
      </c>
      <c r="F64" s="46">
        <v>19.5</v>
      </c>
    </row>
    <row r="65" spans="1:6" ht="34.5" customHeight="1">
      <c r="A65" s="47" t="s">
        <v>291</v>
      </c>
      <c r="B65" s="48" t="s">
        <v>315</v>
      </c>
      <c r="C65" s="48">
        <v>4</v>
      </c>
      <c r="D65" s="48">
        <v>2.4</v>
      </c>
      <c r="E65" s="48">
        <v>2.5</v>
      </c>
      <c r="F65" s="49">
        <v>3</v>
      </c>
    </row>
    <row r="66" spans="1:6" ht="34.5" customHeight="1">
      <c r="A66" s="44" t="s">
        <v>292</v>
      </c>
      <c r="B66" s="45" t="s">
        <v>316</v>
      </c>
      <c r="C66" s="45">
        <v>6</v>
      </c>
      <c r="D66" s="45">
        <v>3.5999999999999996</v>
      </c>
      <c r="E66" s="45">
        <v>3.7</v>
      </c>
      <c r="F66" s="46">
        <v>3.75</v>
      </c>
    </row>
    <row r="67" spans="1:6" ht="34.5" customHeight="1">
      <c r="A67" s="47" t="s">
        <v>293</v>
      </c>
      <c r="B67" s="48" t="s">
        <v>317</v>
      </c>
      <c r="C67" s="48">
        <v>26</v>
      </c>
      <c r="D67" s="48">
        <v>15.6</v>
      </c>
      <c r="E67" s="48">
        <v>15</v>
      </c>
      <c r="F67" s="49">
        <v>22.5</v>
      </c>
    </row>
    <row r="68" spans="1:6" ht="34.5" customHeight="1">
      <c r="A68" s="44" t="s">
        <v>294</v>
      </c>
      <c r="B68" s="45" t="s">
        <v>319</v>
      </c>
      <c r="C68" s="45">
        <v>36</v>
      </c>
      <c r="D68" s="45">
        <v>21.6</v>
      </c>
      <c r="E68" s="45">
        <v>20</v>
      </c>
      <c r="F68" s="46">
        <v>28.5</v>
      </c>
    </row>
    <row r="69" spans="1:6" ht="34.5" customHeight="1">
      <c r="A69" s="47" t="s">
        <v>295</v>
      </c>
      <c r="B69" s="48" t="s">
        <v>318</v>
      </c>
      <c r="C69" s="48">
        <v>36</v>
      </c>
      <c r="D69" s="48">
        <v>21.6</v>
      </c>
      <c r="E69" s="48">
        <v>16</v>
      </c>
      <c r="F69" s="49">
        <v>28.5</v>
      </c>
    </row>
    <row r="70" spans="1:6" ht="37.5" customHeight="1" thickBot="1">
      <c r="A70" s="64"/>
      <c r="B70" s="64"/>
      <c r="C70" s="64"/>
      <c r="D70" s="64"/>
      <c r="E70" s="64"/>
      <c r="F70" s="64"/>
    </row>
    <row r="71" spans="1:6" ht="21.75" thickTop="1"/>
  </sheetData>
  <mergeCells count="8">
    <mergeCell ref="A70:F70"/>
    <mergeCell ref="A3:B3"/>
    <mergeCell ref="A4:B4"/>
    <mergeCell ref="A1:F1"/>
    <mergeCell ref="A36:F36"/>
    <mergeCell ref="A38:B38"/>
    <mergeCell ref="A39:B39"/>
    <mergeCell ref="A35:F35"/>
  </mergeCells>
  <pageMargins left="0.17" right="0.17" top="0.34499999999999997" bottom="0.36" header="0.18" footer="0.17"/>
  <pageSetup paperSize="9" scale="69" fitToHeight="0" orientation="portrait" r:id="rId1"/>
  <headerFooter>
    <oddHeader>&amp;LOsool Al-Tamaioz Trading Co.‎&amp;Cافياش ومفاتيح بيانو MT بلس&amp;Rشركة اصول التميز للتجارة</oddHeader>
    <oddFooter>&amp;LOsool Al-Tamaioz Trading Co.‎&amp;Cافياش ومفاتيح بيانو MT بلس&amp;Rشركة اصول التميز للتجارة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865-05CF-49D9-B44C-BFA44B5674ED}">
  <sheetPr>
    <pageSetUpPr fitToPage="1"/>
  </sheetPr>
  <dimension ref="A1:C73"/>
  <sheetViews>
    <sheetView rightToLeft="1" tabSelected="1" zoomScale="115" zoomScaleNormal="115" zoomScaleSheetLayoutView="25" workbookViewId="0">
      <selection activeCell="C82" sqref="C82"/>
    </sheetView>
  </sheetViews>
  <sheetFormatPr defaultRowHeight="21"/>
  <cols>
    <col min="1" max="1" width="22.28515625" style="42" customWidth="1"/>
    <col min="2" max="2" width="91.42578125" style="42" customWidth="1"/>
    <col min="3" max="3" width="22.28515625" style="77" customWidth="1"/>
    <col min="4" max="16384" width="9.140625" style="42"/>
  </cols>
  <sheetData>
    <row r="1" spans="1:3" ht="29.25" customHeight="1" thickBot="1">
      <c r="A1" s="64"/>
      <c r="B1" s="64"/>
      <c r="C1" s="64"/>
    </row>
    <row r="2" spans="1:3" ht="27" customHeight="1" thickTop="1">
      <c r="A2" s="67" t="s">
        <v>327</v>
      </c>
      <c r="B2" s="67"/>
      <c r="C2" s="68"/>
    </row>
    <row r="3" spans="1:3" s="60" customFormat="1" ht="15.75">
      <c r="A3" s="59" t="s">
        <v>328</v>
      </c>
      <c r="B3" s="59"/>
      <c r="C3" s="69"/>
    </row>
    <row r="4" spans="1:3" s="51" customFormat="1" ht="47.25" customHeight="1">
      <c r="A4" s="61"/>
      <c r="B4" s="61" t="s">
        <v>333</v>
      </c>
      <c r="C4" s="70"/>
    </row>
    <row r="5" spans="1:3" ht="52.5" customHeight="1">
      <c r="A5" s="52"/>
      <c r="B5" s="62" t="s">
        <v>334</v>
      </c>
      <c r="C5" s="71"/>
    </row>
    <row r="6" spans="1:3">
      <c r="A6" s="43"/>
      <c r="B6" s="43"/>
      <c r="C6" s="68"/>
    </row>
    <row r="7" spans="1:3" ht="33" customHeight="1">
      <c r="A7" s="43"/>
      <c r="B7" s="43"/>
      <c r="C7" s="68"/>
    </row>
    <row r="8" spans="1:3">
      <c r="A8" s="43"/>
      <c r="B8" s="63" t="s">
        <v>331</v>
      </c>
      <c r="C8" s="68"/>
    </row>
    <row r="9" spans="1:3" ht="18.75" customHeight="1">
      <c r="A9" s="43"/>
      <c r="B9" s="63" t="s">
        <v>332</v>
      </c>
      <c r="C9" s="68"/>
    </row>
    <row r="10" spans="1:3">
      <c r="A10" s="43"/>
      <c r="B10" s="43"/>
      <c r="C10" s="68"/>
    </row>
    <row r="11" spans="1:3" s="58" customFormat="1" ht="31.5" customHeight="1" thickBot="1">
      <c r="A11" s="57" t="s">
        <v>268</v>
      </c>
      <c r="B11" s="57" t="s">
        <v>269</v>
      </c>
      <c r="C11" s="72" t="s">
        <v>267</v>
      </c>
    </row>
    <row r="12" spans="1:3" ht="33" customHeight="1" thickTop="1">
      <c r="A12" s="44" t="s">
        <v>272</v>
      </c>
      <c r="B12" s="45" t="s">
        <v>296</v>
      </c>
      <c r="C12" s="73">
        <v>6.2166666666666668</v>
      </c>
    </row>
    <row r="13" spans="1:3" ht="33" customHeight="1">
      <c r="A13" s="47" t="s">
        <v>273</v>
      </c>
      <c r="B13" s="48" t="s">
        <v>297</v>
      </c>
      <c r="C13" s="74">
        <v>6.8500000000000005</v>
      </c>
    </row>
    <row r="14" spans="1:3" ht="33" customHeight="1">
      <c r="A14" s="44" t="s">
        <v>274</v>
      </c>
      <c r="B14" s="45" t="s">
        <v>298</v>
      </c>
      <c r="C14" s="73">
        <v>8.6999999999999993</v>
      </c>
    </row>
    <row r="15" spans="1:3" ht="33" customHeight="1">
      <c r="A15" s="47" t="s">
        <v>275</v>
      </c>
      <c r="B15" s="48" t="s">
        <v>299</v>
      </c>
      <c r="C15" s="74">
        <v>9.9666666666666668</v>
      </c>
    </row>
    <row r="16" spans="1:3" ht="33" customHeight="1">
      <c r="A16" s="44" t="s">
        <v>276</v>
      </c>
      <c r="B16" s="45" t="s">
        <v>300</v>
      </c>
      <c r="C16" s="73">
        <v>10.35</v>
      </c>
    </row>
    <row r="17" spans="1:3" ht="33" customHeight="1">
      <c r="A17" s="47" t="s">
        <v>277</v>
      </c>
      <c r="B17" s="48" t="s">
        <v>301</v>
      </c>
      <c r="C17" s="74">
        <v>12.416666666666666</v>
      </c>
    </row>
    <row r="18" spans="1:3" ht="33" customHeight="1">
      <c r="A18" s="44" t="s">
        <v>278</v>
      </c>
      <c r="B18" s="45" t="s">
        <v>302</v>
      </c>
      <c r="C18" s="73">
        <v>12.416666666666666</v>
      </c>
    </row>
    <row r="19" spans="1:3" ht="33" customHeight="1">
      <c r="A19" s="47" t="s">
        <v>279</v>
      </c>
      <c r="B19" s="48" t="s">
        <v>303</v>
      </c>
      <c r="C19" s="74">
        <v>15.533333333333333</v>
      </c>
    </row>
    <row r="20" spans="1:3" ht="33" customHeight="1">
      <c r="A20" s="44" t="s">
        <v>280</v>
      </c>
      <c r="B20" s="45" t="s">
        <v>304</v>
      </c>
      <c r="C20" s="73">
        <v>6.8500000000000005</v>
      </c>
    </row>
    <row r="21" spans="1:3" ht="33" customHeight="1">
      <c r="A21" s="47" t="s">
        <v>281</v>
      </c>
      <c r="B21" s="48" t="s">
        <v>338</v>
      </c>
      <c r="C21" s="74">
        <v>11.516666666666667</v>
      </c>
    </row>
    <row r="22" spans="1:3" ht="33" customHeight="1">
      <c r="A22" s="44" t="s">
        <v>282</v>
      </c>
      <c r="B22" s="45" t="s">
        <v>306</v>
      </c>
      <c r="C22" s="73">
        <v>15.533333333333333</v>
      </c>
    </row>
    <row r="23" spans="1:3" ht="33" customHeight="1">
      <c r="A23" s="47" t="s">
        <v>283</v>
      </c>
      <c r="B23" s="48" t="s">
        <v>307</v>
      </c>
      <c r="C23" s="74">
        <v>22</v>
      </c>
    </row>
    <row r="24" spans="1:3" ht="33" customHeight="1">
      <c r="A24" s="44" t="s">
        <v>284</v>
      </c>
      <c r="B24" s="45" t="s">
        <v>339</v>
      </c>
      <c r="C24" s="73">
        <v>23.15</v>
      </c>
    </row>
    <row r="25" spans="1:3" ht="33" customHeight="1">
      <c r="A25" s="47" t="s">
        <v>285</v>
      </c>
      <c r="B25" s="48" t="s">
        <v>309</v>
      </c>
      <c r="C25" s="74">
        <v>6.8500000000000005</v>
      </c>
    </row>
    <row r="26" spans="1:3" ht="33" customHeight="1">
      <c r="A26" s="44" t="s">
        <v>286</v>
      </c>
      <c r="B26" s="45" t="s">
        <v>310</v>
      </c>
      <c r="C26" s="73">
        <v>11.383333333333333</v>
      </c>
    </row>
    <row r="27" spans="1:3" ht="33" customHeight="1">
      <c r="A27" s="47" t="s">
        <v>287</v>
      </c>
      <c r="B27" s="48" t="s">
        <v>311</v>
      </c>
      <c r="C27" s="74">
        <v>8.1499999999999986</v>
      </c>
    </row>
    <row r="28" spans="1:3" ht="33" customHeight="1">
      <c r="A28" s="44" t="s">
        <v>288</v>
      </c>
      <c r="B28" s="45" t="s">
        <v>312</v>
      </c>
      <c r="C28" s="73">
        <v>13.333333333333334</v>
      </c>
    </row>
    <row r="29" spans="1:3" ht="31.5" customHeight="1">
      <c r="A29" s="47" t="s">
        <v>289</v>
      </c>
      <c r="B29" s="48" t="s">
        <v>313</v>
      </c>
      <c r="C29" s="74">
        <v>36.75</v>
      </c>
    </row>
    <row r="30" spans="1:3" ht="32.25" customHeight="1">
      <c r="A30" s="44" t="s">
        <v>290</v>
      </c>
      <c r="B30" s="45" t="s">
        <v>314</v>
      </c>
      <c r="C30" s="73">
        <v>24.166666666666668</v>
      </c>
    </row>
    <row r="31" spans="1:3" ht="32.25" customHeight="1">
      <c r="A31" s="47" t="s">
        <v>291</v>
      </c>
      <c r="B31" s="48" t="s">
        <v>315</v>
      </c>
      <c r="C31" s="74">
        <v>3.75</v>
      </c>
    </row>
    <row r="32" spans="1:3" ht="32.25" customHeight="1">
      <c r="A32" s="44" t="s">
        <v>292</v>
      </c>
      <c r="B32" s="45" t="s">
        <v>316</v>
      </c>
      <c r="C32" s="73">
        <v>7.2499999999999991</v>
      </c>
    </row>
    <row r="33" spans="1:3" ht="32.25" customHeight="1">
      <c r="A33" s="47" t="s">
        <v>293</v>
      </c>
      <c r="B33" s="48" t="s">
        <v>317</v>
      </c>
      <c r="C33" s="74">
        <v>13.799999999999999</v>
      </c>
    </row>
    <row r="34" spans="1:3" ht="32.25" customHeight="1">
      <c r="A34" s="44" t="s">
        <v>294</v>
      </c>
      <c r="B34" s="45" t="s">
        <v>340</v>
      </c>
      <c r="C34" s="73">
        <v>28.466666666666661</v>
      </c>
    </row>
    <row r="35" spans="1:3" ht="32.25" customHeight="1">
      <c r="A35" s="47" t="s">
        <v>295</v>
      </c>
      <c r="B35" s="48" t="s">
        <v>318</v>
      </c>
      <c r="C35" s="74">
        <v>24.583333333333332</v>
      </c>
    </row>
    <row r="36" spans="1:3" ht="33.75" customHeight="1" thickBot="1">
      <c r="A36" s="64"/>
      <c r="B36" s="64"/>
      <c r="C36" s="64"/>
    </row>
    <row r="37" spans="1:3" ht="29.25" customHeight="1" thickTop="1" thickBot="1">
      <c r="A37" s="64"/>
      <c r="B37" s="64"/>
      <c r="C37" s="64"/>
    </row>
    <row r="38" spans="1:3" ht="29.25" customHeight="1" thickTop="1">
      <c r="A38" s="67" t="s">
        <v>327</v>
      </c>
      <c r="B38" s="67"/>
      <c r="C38" s="68"/>
    </row>
    <row r="39" spans="1:3" ht="18" customHeight="1">
      <c r="A39" s="59" t="s">
        <v>328</v>
      </c>
      <c r="B39" s="59"/>
      <c r="C39" s="68"/>
    </row>
    <row r="40" spans="1:3" ht="55.5" customHeight="1">
      <c r="A40" s="61" t="s">
        <v>335</v>
      </c>
      <c r="B40" s="61" t="s">
        <v>333</v>
      </c>
      <c r="C40" s="68"/>
    </row>
    <row r="41" spans="1:3" ht="46.5" customHeight="1">
      <c r="A41" s="52" t="s">
        <v>336</v>
      </c>
      <c r="B41" s="62" t="s">
        <v>334</v>
      </c>
      <c r="C41" s="68"/>
    </row>
    <row r="42" spans="1:3">
      <c r="A42" s="43"/>
      <c r="B42" s="43"/>
      <c r="C42" s="68"/>
    </row>
    <row r="43" spans="1:3" ht="30.75" customHeight="1">
      <c r="A43" s="43"/>
      <c r="B43" s="43"/>
      <c r="C43" s="68"/>
    </row>
    <row r="44" spans="1:3" ht="23.25" customHeight="1">
      <c r="A44" s="43"/>
      <c r="B44" s="63" t="s">
        <v>330</v>
      </c>
      <c r="C44" s="68"/>
    </row>
    <row r="45" spans="1:3">
      <c r="A45" s="43"/>
      <c r="B45" s="63" t="s">
        <v>329</v>
      </c>
      <c r="C45" s="75" t="s">
        <v>337</v>
      </c>
    </row>
    <row r="46" spans="1:3">
      <c r="A46" s="43"/>
      <c r="B46" s="43"/>
      <c r="C46" s="68"/>
    </row>
    <row r="47" spans="1:3" s="56" customFormat="1" ht="33" customHeight="1" thickBot="1">
      <c r="A47" s="55" t="s">
        <v>268</v>
      </c>
      <c r="B47" s="55" t="s">
        <v>269</v>
      </c>
      <c r="C47" s="76" t="s">
        <v>267</v>
      </c>
    </row>
    <row r="48" spans="1:3" ht="33" customHeight="1" thickTop="1">
      <c r="A48" s="44" t="s">
        <v>272</v>
      </c>
      <c r="B48" s="45" t="s">
        <v>296</v>
      </c>
      <c r="C48" s="53">
        <v>7.2499999999999991</v>
      </c>
    </row>
    <row r="49" spans="1:3" ht="33" customHeight="1">
      <c r="A49" s="47" t="s">
        <v>273</v>
      </c>
      <c r="B49" s="48" t="s">
        <v>297</v>
      </c>
      <c r="C49" s="54">
        <v>8.0166666666666657</v>
      </c>
    </row>
    <row r="50" spans="1:3" ht="33" customHeight="1">
      <c r="A50" s="44" t="s">
        <v>274</v>
      </c>
      <c r="B50" s="45" t="s">
        <v>298</v>
      </c>
      <c r="C50" s="53">
        <v>9.5666666666666664</v>
      </c>
    </row>
    <row r="51" spans="1:3" ht="33" customHeight="1">
      <c r="A51" s="47" t="s">
        <v>275</v>
      </c>
      <c r="B51" s="48" t="s">
        <v>299</v>
      </c>
      <c r="C51" s="54">
        <v>11.133333333333333</v>
      </c>
    </row>
    <row r="52" spans="1:3" ht="33" customHeight="1">
      <c r="A52" s="44" t="s">
        <v>276</v>
      </c>
      <c r="B52" s="45" t="s">
        <v>300</v>
      </c>
      <c r="C52" s="53">
        <v>11.9</v>
      </c>
    </row>
    <row r="53" spans="1:3" ht="33" customHeight="1">
      <c r="A53" s="47" t="s">
        <v>277</v>
      </c>
      <c r="B53" s="48" t="s">
        <v>301</v>
      </c>
      <c r="C53" s="54">
        <v>14.100000000000001</v>
      </c>
    </row>
    <row r="54" spans="1:3" ht="33" customHeight="1">
      <c r="A54" s="44" t="s">
        <v>278</v>
      </c>
      <c r="B54" s="45" t="s">
        <v>302</v>
      </c>
      <c r="C54" s="53">
        <v>14.233333333333331</v>
      </c>
    </row>
    <row r="55" spans="1:3" ht="33" customHeight="1">
      <c r="A55" s="47" t="s">
        <v>279</v>
      </c>
      <c r="B55" s="48" t="s">
        <v>303</v>
      </c>
      <c r="C55" s="54">
        <v>17.2</v>
      </c>
    </row>
    <row r="56" spans="1:3" ht="33" customHeight="1">
      <c r="A56" s="44" t="s">
        <v>280</v>
      </c>
      <c r="B56" s="45" t="s">
        <v>304</v>
      </c>
      <c r="C56" s="53">
        <v>8.0166666666666657</v>
      </c>
    </row>
    <row r="57" spans="1:3" ht="33" customHeight="1">
      <c r="A57" s="47" t="s">
        <v>281</v>
      </c>
      <c r="B57" s="48" t="s">
        <v>338</v>
      </c>
      <c r="C57" s="54">
        <v>12.8</v>
      </c>
    </row>
    <row r="58" spans="1:3" ht="33" customHeight="1">
      <c r="A58" s="44" t="s">
        <v>282</v>
      </c>
      <c r="B58" s="45" t="s">
        <v>306</v>
      </c>
      <c r="C58" s="53">
        <v>16.683333333333334</v>
      </c>
    </row>
    <row r="59" spans="1:3" ht="33" customHeight="1">
      <c r="A59" s="47" t="s">
        <v>283</v>
      </c>
      <c r="B59" s="48" t="s">
        <v>307</v>
      </c>
      <c r="C59" s="54">
        <v>23.033333333333335</v>
      </c>
    </row>
    <row r="60" spans="1:3" ht="33" customHeight="1">
      <c r="A60" s="44" t="s">
        <v>284</v>
      </c>
      <c r="B60" s="45" t="s">
        <v>339</v>
      </c>
      <c r="C60" s="53">
        <v>25.483333333333334</v>
      </c>
    </row>
    <row r="61" spans="1:3" ht="33" customHeight="1">
      <c r="A61" s="47" t="s">
        <v>285</v>
      </c>
      <c r="B61" s="48" t="s">
        <v>309</v>
      </c>
      <c r="C61" s="54">
        <v>8.1499999999999986</v>
      </c>
    </row>
    <row r="62" spans="1:3" ht="33" customHeight="1">
      <c r="A62" s="44" t="s">
        <v>286</v>
      </c>
      <c r="B62" s="45" t="s">
        <v>310</v>
      </c>
      <c r="C62" s="53">
        <v>13</v>
      </c>
    </row>
    <row r="63" spans="1:3" ht="33" customHeight="1">
      <c r="A63" s="47" t="s">
        <v>287</v>
      </c>
      <c r="B63" s="48" t="s">
        <v>311</v>
      </c>
      <c r="C63" s="54">
        <v>9.3166666666666664</v>
      </c>
    </row>
    <row r="64" spans="1:3" ht="33" customHeight="1">
      <c r="A64" s="44" t="s">
        <v>288</v>
      </c>
      <c r="B64" s="45" t="s">
        <v>312</v>
      </c>
      <c r="C64" s="53">
        <v>14.166666666666666</v>
      </c>
    </row>
    <row r="65" spans="1:3" ht="30.75" customHeight="1">
      <c r="A65" s="47" t="s">
        <v>289</v>
      </c>
      <c r="B65" s="48" t="s">
        <v>313</v>
      </c>
      <c r="C65" s="54">
        <v>38.81666666666667</v>
      </c>
    </row>
    <row r="66" spans="1:3" ht="30.75" customHeight="1">
      <c r="A66" s="44" t="s">
        <v>290</v>
      </c>
      <c r="B66" s="45" t="s">
        <v>314</v>
      </c>
      <c r="C66" s="53">
        <v>26.666666666666668</v>
      </c>
    </row>
    <row r="67" spans="1:3" ht="30.75" customHeight="1">
      <c r="A67" s="47" t="s">
        <v>291</v>
      </c>
      <c r="B67" s="48" t="s">
        <v>315</v>
      </c>
      <c r="C67" s="54">
        <v>4.916666666666667</v>
      </c>
    </row>
    <row r="68" spans="1:3" ht="30.75" customHeight="1">
      <c r="A68" s="44" t="s">
        <v>292</v>
      </c>
      <c r="B68" s="45" t="s">
        <v>316</v>
      </c>
      <c r="C68" s="53">
        <v>8.5333333333333332</v>
      </c>
    </row>
    <row r="69" spans="1:3" ht="30.75" customHeight="1">
      <c r="A69" s="47" t="s">
        <v>293</v>
      </c>
      <c r="B69" s="48" t="s">
        <v>317</v>
      </c>
      <c r="C69" s="54">
        <v>15.866666666666667</v>
      </c>
    </row>
    <row r="70" spans="1:3" ht="30.75" customHeight="1">
      <c r="A70" s="44" t="s">
        <v>294</v>
      </c>
      <c r="B70" s="45" t="s">
        <v>340</v>
      </c>
      <c r="C70" s="53">
        <v>28.983333333333334</v>
      </c>
    </row>
    <row r="71" spans="1:3" ht="30.75" customHeight="1">
      <c r="A71" s="47" t="s">
        <v>295</v>
      </c>
      <c r="B71" s="48" t="s">
        <v>318</v>
      </c>
      <c r="C71" s="54">
        <v>25.883333333333333</v>
      </c>
    </row>
    <row r="72" spans="1:3" ht="33" customHeight="1" thickBot="1">
      <c r="A72" s="64"/>
      <c r="B72" s="64"/>
      <c r="C72" s="64"/>
    </row>
    <row r="73" spans="1:3" ht="21.75" thickTop="1"/>
  </sheetData>
  <mergeCells count="6">
    <mergeCell ref="A72:C72"/>
    <mergeCell ref="A2:B2"/>
    <mergeCell ref="A38:B38"/>
    <mergeCell ref="A1:C1"/>
    <mergeCell ref="A36:C36"/>
    <mergeCell ref="A37:C37"/>
  </mergeCells>
  <pageMargins left="0.17" right="0.17" top="7.1875000000000003E-3" bottom="7.1875000000000003E-3" header="0.18" footer="0.17"/>
  <pageSetup paperSize="9" scale="74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Sheet2 (2)</vt:lpstr>
      <vt:lpstr>Sheet1!Print_Area</vt:lpstr>
      <vt:lpstr>Sheet2!Print_Area</vt:lpstr>
      <vt:lpstr>'Sheet2 (2)'!Print_Area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2025-12-11T13:37:52Z</cp:lastPrinted>
  <dcterms:created xsi:type="dcterms:W3CDTF">2015-06-05T18:17:20Z</dcterms:created>
  <dcterms:modified xsi:type="dcterms:W3CDTF">2025-12-11T13:40:06Z</dcterms:modified>
</cp:coreProperties>
</file>