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79330b48fbcdd9/Desktop/School/Homework1/"/>
    </mc:Choice>
  </mc:AlternateContent>
  <xr:revisionPtr revIDLastSave="889" documentId="13_ncr:40009_{11C9D2FE-BDF6-5C46-B9DE-A4DF0C4A6734}" xr6:coauthVersionLast="47" xr6:coauthVersionMax="47" xr10:uidLastSave="{04B25C94-77DF-4773-AE37-975DD2C48B0D}"/>
  <bookViews>
    <workbookView xWindow="-108" yWindow="-108" windowWidth="23256" windowHeight="12456" xr2:uid="{00000000-000D-0000-FFFF-FFFF00000000}"/>
  </bookViews>
  <sheets>
    <sheet name="Crowdfunding" sheetId="1" r:id="rId1"/>
    <sheet name="Statistical Analysis Backers" sheetId="13" r:id="rId2"/>
    <sheet name="Goal Analysis" sheetId="12" r:id="rId3"/>
    <sheet name="Pivot Category v Outcome" sheetId="2" r:id="rId4"/>
    <sheet name="Pivot Subcat v Outcome" sheetId="3" r:id="rId5"/>
    <sheet name="Pivot Date v Outcome" sheetId="11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3" l="1"/>
  <c r="B7" i="13"/>
  <c r="B6" i="13"/>
  <c r="B5" i="13"/>
  <c r="B4" i="13"/>
  <c r="B3" i="13"/>
  <c r="B2" i="13"/>
  <c r="H3" i="12"/>
  <c r="H4" i="12"/>
  <c r="H5" i="12"/>
  <c r="H6" i="12"/>
  <c r="H7" i="12"/>
  <c r="H8" i="12"/>
  <c r="H9" i="12"/>
  <c r="H10" i="12"/>
  <c r="H11" i="12"/>
  <c r="H12" i="12"/>
  <c r="H13" i="12"/>
  <c r="H2" i="12"/>
  <c r="G3" i="12"/>
  <c r="G4" i="12"/>
  <c r="G5" i="12"/>
  <c r="G6" i="12"/>
  <c r="G7" i="12"/>
  <c r="G8" i="12"/>
  <c r="G9" i="12"/>
  <c r="G10" i="12"/>
  <c r="G11" i="12"/>
  <c r="G12" i="12"/>
  <c r="G13" i="12"/>
  <c r="G2" i="12"/>
  <c r="F3" i="12"/>
  <c r="F4" i="12"/>
  <c r="F5" i="12"/>
  <c r="F6" i="12"/>
  <c r="F7" i="12"/>
  <c r="F8" i="12"/>
  <c r="F9" i="12"/>
  <c r="F10" i="12"/>
  <c r="F11" i="12"/>
  <c r="F12" i="12"/>
  <c r="F13" i="12"/>
  <c r="F2" i="12"/>
  <c r="E3" i="12"/>
  <c r="E4" i="12"/>
  <c r="E5" i="12"/>
  <c r="E6" i="12"/>
  <c r="E7" i="12"/>
  <c r="E8" i="12"/>
  <c r="E9" i="12"/>
  <c r="E10" i="12"/>
  <c r="E11" i="12"/>
  <c r="E12" i="12"/>
  <c r="E13" i="12"/>
  <c r="E2" i="12"/>
  <c r="D12" i="12"/>
  <c r="C12" i="12"/>
  <c r="B12" i="12"/>
  <c r="D11" i="12"/>
  <c r="C11" i="12"/>
  <c r="B11" i="12"/>
  <c r="D10" i="12"/>
  <c r="C10" i="12"/>
  <c r="B10" i="12"/>
  <c r="D9" i="12"/>
  <c r="C9" i="12"/>
  <c r="B9" i="12"/>
  <c r="D8" i="12"/>
  <c r="C8" i="12"/>
  <c r="B8" i="12"/>
  <c r="D7" i="12"/>
  <c r="C7" i="12"/>
  <c r="B7" i="12"/>
  <c r="D6" i="12"/>
  <c r="C6" i="12"/>
  <c r="B6" i="12"/>
  <c r="D5" i="12"/>
  <c r="C5" i="12"/>
  <c r="B5" i="12"/>
  <c r="D4" i="12"/>
  <c r="C4" i="12"/>
  <c r="B4" i="12"/>
  <c r="D3" i="12"/>
  <c r="C3" i="12"/>
  <c r="B3" i="12"/>
  <c r="D13" i="12"/>
  <c r="D2" i="12"/>
  <c r="C13" i="12"/>
  <c r="C2" i="12"/>
  <c r="B13" i="12"/>
  <c r="B2" i="1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F502" i="1"/>
  <c r="F923" i="1"/>
  <c r="F498" i="1"/>
  <c r="F102" i="1"/>
  <c r="F152" i="1"/>
  <c r="F752" i="1"/>
  <c r="F802" i="1"/>
  <c r="F852" i="1"/>
  <c r="F832" i="1"/>
  <c r="F273" i="1"/>
  <c r="F938" i="1"/>
  <c r="F905" i="1"/>
  <c r="F52" i="1"/>
  <c r="F202" i="1"/>
  <c r="F402" i="1"/>
  <c r="F652" i="1"/>
  <c r="F902" i="1"/>
  <c r="F740" i="1"/>
  <c r="F544" i="1"/>
  <c r="F172" i="1"/>
  <c r="F252" i="1"/>
  <c r="F702" i="1"/>
  <c r="F624" i="1"/>
  <c r="F131" i="1"/>
  <c r="F138" i="1"/>
  <c r="F206" i="1"/>
  <c r="F601" i="1"/>
  <c r="F217" i="1"/>
  <c r="F452" i="1"/>
  <c r="F552" i="1"/>
  <c r="F723" i="1"/>
  <c r="F961" i="1"/>
  <c r="F302" i="1"/>
  <c r="F352" i="1"/>
  <c r="F602" i="1"/>
  <c r="F952" i="1"/>
  <c r="F897" i="1"/>
  <c r="F520" i="1"/>
  <c r="F596" i="1"/>
  <c r="F393" i="1"/>
  <c r="F308" i="1"/>
  <c r="F659" i="1"/>
  <c r="F222" i="1"/>
  <c r="F200" i="1"/>
  <c r="F322" i="1"/>
  <c r="F294" i="1"/>
  <c r="F948" i="1"/>
  <c r="F379" i="1"/>
  <c r="F777" i="1"/>
  <c r="F173" i="1"/>
  <c r="F425" i="1"/>
  <c r="F238" i="1"/>
  <c r="F417" i="1"/>
  <c r="F531" i="1"/>
  <c r="F390" i="1"/>
  <c r="F640" i="1"/>
  <c r="F360" i="1"/>
  <c r="F65" i="1"/>
  <c r="F906" i="1"/>
  <c r="F564" i="1"/>
  <c r="F594" i="1"/>
  <c r="F745" i="1"/>
  <c r="F943" i="1"/>
  <c r="F376" i="1"/>
  <c r="F488" i="1"/>
  <c r="F613" i="1"/>
  <c r="F507" i="1"/>
  <c r="F380" i="1"/>
  <c r="F797" i="1"/>
  <c r="F347" i="1"/>
  <c r="F112" i="1"/>
  <c r="F536" i="1"/>
  <c r="F320" i="1"/>
  <c r="F545" i="1"/>
  <c r="F295" i="1"/>
  <c r="F484" i="1"/>
  <c r="F642" i="1"/>
  <c r="F436" i="1"/>
  <c r="F580" i="1"/>
  <c r="F148" i="1"/>
  <c r="F288" i="1"/>
  <c r="F730" i="1"/>
  <c r="F680" i="1"/>
  <c r="F928" i="1"/>
  <c r="F125" i="1"/>
  <c r="F285" i="1"/>
  <c r="F579" i="1"/>
  <c r="F369" i="1"/>
  <c r="F958" i="1"/>
  <c r="F319" i="1"/>
  <c r="F912" i="1"/>
  <c r="F10" i="1"/>
  <c r="F194" i="1"/>
  <c r="F909" i="1"/>
  <c r="F713" i="1"/>
  <c r="F312" i="1"/>
  <c r="F670" i="1"/>
  <c r="F141" i="1"/>
  <c r="F8" i="1"/>
  <c r="F211" i="1"/>
  <c r="F975" i="1"/>
  <c r="F516" i="1"/>
  <c r="F331" i="1"/>
  <c r="F258" i="1"/>
  <c r="F191" i="1"/>
  <c r="F871" i="1"/>
  <c r="F500" i="1"/>
  <c r="F494" i="1"/>
  <c r="F513" i="1"/>
  <c r="F71" i="1"/>
  <c r="F325" i="1"/>
  <c r="F543" i="1"/>
  <c r="F449" i="1"/>
  <c r="F717" i="1"/>
  <c r="F105" i="1"/>
  <c r="F443" i="1"/>
  <c r="F878" i="1"/>
  <c r="F793" i="1"/>
  <c r="F177" i="1"/>
  <c r="F459" i="1"/>
  <c r="F949" i="1"/>
  <c r="F272" i="1"/>
  <c r="F899" i="1"/>
  <c r="F973" i="1"/>
  <c r="F621" i="1"/>
  <c r="F889" i="1"/>
  <c r="F478" i="1"/>
  <c r="F742" i="1"/>
  <c r="F747" i="1"/>
  <c r="F810" i="1"/>
  <c r="F792" i="1"/>
  <c r="F464" i="1"/>
  <c r="F845" i="1"/>
  <c r="F487" i="1"/>
  <c r="F768" i="1"/>
  <c r="F263" i="1"/>
  <c r="F170" i="1"/>
  <c r="F304" i="1"/>
  <c r="F188" i="1"/>
  <c r="F190" i="1"/>
  <c r="F276" i="1"/>
  <c r="F947" i="1"/>
  <c r="F524" i="1"/>
  <c r="F738" i="1"/>
  <c r="F666" i="1"/>
  <c r="F676" i="1"/>
  <c r="F100" i="1"/>
  <c r="F317" i="1"/>
  <c r="F794" i="1"/>
  <c r="F54" i="1"/>
  <c r="F499" i="1"/>
  <c r="F762" i="1"/>
  <c r="F348" i="1"/>
  <c r="F445" i="1"/>
  <c r="F354" i="1"/>
  <c r="F750" i="1"/>
  <c r="F861" i="1"/>
  <c r="F297" i="1"/>
  <c r="F412" i="1"/>
  <c r="F918" i="1"/>
  <c r="F358" i="1"/>
  <c r="F722" i="1"/>
  <c r="F791" i="1"/>
  <c r="F880" i="1"/>
  <c r="F85" i="1"/>
  <c r="F540" i="1"/>
  <c r="F193" i="1"/>
  <c r="F329" i="1"/>
  <c r="F128" i="1"/>
  <c r="F321" i="1"/>
  <c r="F208" i="1"/>
  <c r="F883" i="1"/>
  <c r="F474" i="1"/>
  <c r="F389" i="1"/>
  <c r="F515" i="1"/>
  <c r="F509" i="1"/>
  <c r="F982" i="1"/>
  <c r="F988" i="1"/>
  <c r="F404" i="1"/>
  <c r="F381" i="1"/>
  <c r="F426" i="1"/>
  <c r="F470" i="1"/>
  <c r="F23" i="1"/>
  <c r="F649" i="1"/>
  <c r="F237" i="1"/>
  <c r="F346" i="1"/>
  <c r="F658" i="1"/>
  <c r="F518" i="1"/>
  <c r="F634" i="1"/>
  <c r="F868" i="1"/>
  <c r="F675" i="1"/>
  <c r="F418" i="1"/>
  <c r="F555" i="1"/>
  <c r="F456" i="1"/>
  <c r="F568" i="1"/>
  <c r="F219" i="1"/>
  <c r="F68" i="1"/>
  <c r="F195" i="1"/>
  <c r="F929" i="1"/>
  <c r="F328" i="1"/>
  <c r="F411" i="1"/>
  <c r="F430" i="1"/>
  <c r="F79" i="1"/>
  <c r="F661" i="1"/>
  <c r="F17" i="1"/>
  <c r="F47" i="1"/>
  <c r="F501" i="1"/>
  <c r="F13" i="1"/>
  <c r="F28" i="1"/>
  <c r="F646" i="1"/>
  <c r="F93" i="1"/>
  <c r="F651" i="1"/>
  <c r="F21" i="1"/>
  <c r="F620" i="1"/>
  <c r="F779" i="1"/>
  <c r="F941" i="1"/>
  <c r="F773" i="1"/>
  <c r="F939" i="1"/>
  <c r="F727" i="1"/>
  <c r="F450" i="1"/>
  <c r="F915" i="1"/>
  <c r="F821" i="1"/>
  <c r="F783" i="1"/>
  <c r="F41" i="1"/>
  <c r="F807" i="1"/>
  <c r="F854" i="1"/>
  <c r="F831" i="1"/>
  <c r="F301" i="1"/>
  <c r="F129" i="1"/>
  <c r="F11" i="1"/>
  <c r="F584" i="1"/>
  <c r="F990" i="1"/>
  <c r="F900" i="1"/>
  <c r="F996" i="1"/>
  <c r="F159" i="1"/>
  <c r="F485" i="1"/>
  <c r="F351" i="1"/>
  <c r="F201" i="1"/>
  <c r="F345" i="1"/>
  <c r="F253" i="1"/>
  <c r="F704" i="1"/>
  <c r="F435" i="1"/>
  <c r="F663" i="1"/>
  <c r="F479" i="1"/>
  <c r="F574" i="1"/>
  <c r="F292" i="1"/>
  <c r="F377" i="1"/>
  <c r="F798" i="1"/>
  <c r="F298" i="1"/>
  <c r="F419" i="1"/>
  <c r="F517" i="1"/>
  <c r="F674" i="1"/>
  <c r="F641" i="1"/>
  <c r="F455" i="1"/>
  <c r="F1001" i="1"/>
  <c r="F1000" i="1"/>
  <c r="F769" i="1"/>
  <c r="F420" i="1"/>
  <c r="F916" i="1"/>
  <c r="F919" i="1"/>
  <c r="F553" i="1"/>
  <c r="F921" i="1"/>
  <c r="F156" i="1"/>
  <c r="F357" i="1"/>
  <c r="F5" i="1"/>
  <c r="F698" i="1"/>
  <c r="F111" i="1"/>
  <c r="F955" i="1"/>
  <c r="F660" i="1"/>
  <c r="F130" i="1"/>
  <c r="F95" i="1"/>
  <c r="F999" i="1"/>
  <c r="F972" i="1"/>
  <c r="F741" i="1"/>
  <c r="F183" i="1"/>
  <c r="F89" i="1"/>
  <c r="F415" i="1"/>
  <c r="F942" i="1"/>
  <c r="F632" i="1"/>
  <c r="F811" i="1"/>
  <c r="F577" i="1"/>
  <c r="F950" i="1"/>
  <c r="F650" i="1"/>
  <c r="F198" i="1"/>
  <c r="F454" i="1"/>
  <c r="F384" i="1"/>
  <c r="F401" i="1"/>
  <c r="F695" i="1"/>
  <c r="F423" i="1"/>
  <c r="F583" i="1"/>
  <c r="F668" i="1"/>
  <c r="F886" i="1"/>
  <c r="F153" i="1"/>
  <c r="F124" i="1"/>
  <c r="F638" i="1"/>
  <c r="F631" i="1"/>
  <c r="F944" i="1"/>
  <c r="F591" i="1"/>
  <c r="F578" i="1"/>
  <c r="F157" i="1"/>
  <c r="F778" i="1"/>
  <c r="F394" i="1"/>
  <c r="F344" i="1"/>
  <c r="F318" i="1"/>
  <c r="F16" i="1"/>
  <c r="F20" i="1"/>
  <c r="F987" i="1"/>
  <c r="F212" i="1"/>
  <c r="F687" i="1"/>
  <c r="F432" i="1"/>
  <c r="F373" i="1"/>
  <c r="F761" i="1"/>
  <c r="F192" i="1"/>
  <c r="F830" i="1"/>
  <c r="F185" i="1"/>
  <c r="F877" i="1"/>
  <c r="F6" i="1"/>
  <c r="F860" i="1"/>
  <c r="F81" i="1"/>
  <c r="F954" i="1"/>
  <c r="F503" i="1"/>
  <c r="F511" i="1"/>
  <c r="F137" i="1"/>
  <c r="F350" i="1"/>
  <c r="F187" i="1"/>
  <c r="F933" i="1"/>
  <c r="F541" i="1"/>
  <c r="F589" i="1"/>
  <c r="F998" i="1"/>
  <c r="F158" i="1"/>
  <c r="F979" i="1"/>
  <c r="F310" i="1"/>
  <c r="F178" i="1"/>
  <c r="F838" i="1"/>
  <c r="F311" i="1"/>
  <c r="F388" i="1"/>
  <c r="F233" i="1"/>
  <c r="F268" i="1"/>
  <c r="F813" i="1"/>
  <c r="F665" i="1"/>
  <c r="F627" i="1"/>
  <c r="F879" i="1"/>
  <c r="F995" i="1"/>
  <c r="F78" i="1"/>
  <c r="F163" i="1"/>
  <c r="F636" i="1"/>
  <c r="F92" i="1"/>
  <c r="F204" i="1"/>
  <c r="F590" i="1"/>
  <c r="F639" i="1"/>
  <c r="F29" i="1"/>
  <c r="F341" i="1"/>
  <c r="F530" i="1"/>
  <c r="F781" i="1"/>
  <c r="F483" i="1"/>
  <c r="F946" i="1"/>
  <c r="F662" i="1"/>
  <c r="F592" i="1"/>
  <c r="F448" i="1"/>
  <c r="F305" i="1"/>
  <c r="F434" i="1"/>
  <c r="F174" i="1"/>
  <c r="F635" i="1"/>
  <c r="F286" i="1"/>
  <c r="F679" i="1"/>
  <c r="F566" i="1"/>
  <c r="F526" i="1"/>
  <c r="F696" i="1"/>
  <c r="F527" i="1"/>
  <c r="F701" i="1"/>
  <c r="F343" i="1"/>
  <c r="F965" i="1"/>
  <c r="F416" i="1"/>
  <c r="F888" i="1"/>
  <c r="F984" i="1"/>
  <c r="F962" i="1"/>
  <c r="F405" i="1"/>
  <c r="F683" i="1"/>
  <c r="F34" i="1"/>
  <c r="F771" i="1"/>
  <c r="F801" i="1"/>
  <c r="F117" i="1"/>
  <c r="F992" i="1"/>
  <c r="F118" i="1"/>
  <c r="F790" i="1"/>
  <c r="F653" i="1"/>
  <c r="F648" i="1"/>
  <c r="F547" i="1"/>
  <c r="F728" i="1"/>
  <c r="F255" i="1"/>
  <c r="F14" i="1"/>
  <c r="F407" i="1"/>
  <c r="F136" i="1"/>
  <c r="F837" i="1"/>
  <c r="F56" i="1"/>
  <c r="F872" i="1"/>
  <c r="F461" i="1"/>
  <c r="F733" i="1"/>
  <c r="F694" i="1"/>
  <c r="F431" i="1"/>
  <c r="F327" i="1"/>
  <c r="F283" i="1"/>
  <c r="F532" i="1"/>
  <c r="F53" i="1"/>
  <c r="F734" i="1"/>
  <c r="F816" i="1"/>
  <c r="F506" i="1"/>
  <c r="F754" i="1"/>
  <c r="F63" i="1"/>
  <c r="F647" i="1"/>
  <c r="F155" i="1"/>
  <c r="F225" i="1"/>
  <c r="F573" i="1"/>
  <c r="F323" i="1"/>
  <c r="F299" i="1"/>
  <c r="F342" i="1"/>
  <c r="F213" i="1"/>
  <c r="F533" i="1"/>
  <c r="F140" i="1"/>
  <c r="F180" i="1"/>
  <c r="F278" i="1"/>
  <c r="F338" i="1"/>
  <c r="F682" i="1"/>
  <c r="F66" i="1"/>
  <c r="F241" i="1"/>
  <c r="F290" i="1"/>
  <c r="F664" i="1"/>
  <c r="F554" i="1"/>
  <c r="F223" i="1"/>
  <c r="F707" i="1"/>
  <c r="F846" i="1"/>
  <c r="F529" i="1"/>
  <c r="F789" i="1"/>
  <c r="F598" i="1"/>
  <c r="F161" i="1"/>
  <c r="F166" i="1"/>
  <c r="F720" i="1"/>
  <c r="F842" i="1"/>
  <c r="F482" i="1"/>
  <c r="F691" i="1"/>
  <c r="F133" i="1"/>
  <c r="F561" i="1"/>
  <c r="F581" i="1"/>
  <c r="F210" i="1"/>
  <c r="F491" i="1"/>
  <c r="F143" i="1"/>
  <c r="F521" i="1"/>
  <c r="F243" i="1"/>
  <c r="F857" i="1"/>
  <c r="F458" i="1"/>
  <c r="F413" i="1"/>
  <c r="F30" i="1"/>
  <c r="F863" i="1"/>
  <c r="F782" i="1"/>
  <c r="F805" i="1"/>
  <c r="F284" i="1"/>
  <c r="F73" i="1"/>
  <c r="F465" i="1"/>
  <c r="F971" i="1"/>
  <c r="F833" i="1"/>
  <c r="F236" i="1"/>
  <c r="F799" i="1"/>
  <c r="F940" i="1"/>
  <c r="F575" i="1"/>
  <c r="F519" i="1"/>
  <c r="F510" i="1"/>
  <c r="F22" i="1"/>
  <c r="F932" i="1"/>
  <c r="F149" i="1"/>
  <c r="F26" i="1"/>
  <c r="F429" i="1"/>
  <c r="F97" i="1"/>
  <c r="F993" i="1"/>
  <c r="F765" i="1"/>
  <c r="F774" i="1"/>
  <c r="F856" i="1"/>
  <c r="F477" i="1"/>
  <c r="F637" i="1"/>
  <c r="F337" i="1"/>
  <c r="F48" i="1"/>
  <c r="F786" i="1"/>
  <c r="F892" i="1"/>
  <c r="F134" i="1"/>
  <c r="F437" i="1"/>
  <c r="F539" i="1"/>
  <c r="F930" i="1"/>
  <c r="F120" i="1"/>
  <c r="F887" i="1"/>
  <c r="F457" i="1"/>
  <c r="F512" i="1"/>
  <c r="F963" i="1"/>
  <c r="F586" i="1"/>
  <c r="F605" i="1"/>
  <c r="F230" i="1"/>
  <c r="F113" i="1"/>
  <c r="F643" i="1"/>
  <c r="F257" i="1"/>
  <c r="F611" i="1"/>
  <c r="F150" i="1"/>
  <c r="F167" i="1"/>
  <c r="F673" i="1"/>
  <c r="F391" i="1"/>
  <c r="F76" i="1"/>
  <c r="F196" i="1"/>
  <c r="F706" i="1"/>
  <c r="F339" i="1"/>
  <c r="F453" i="1"/>
  <c r="F677" i="1"/>
  <c r="F439" i="1"/>
  <c r="F267" i="1"/>
  <c r="F421" i="1"/>
  <c r="F356" i="1"/>
  <c r="F72" i="1"/>
  <c r="F335" i="1"/>
  <c r="F796" i="1"/>
  <c r="F826" i="1"/>
  <c r="F654" i="1"/>
  <c r="F959" i="1"/>
  <c r="F424" i="1"/>
  <c r="F353" i="1"/>
  <c r="F244" i="1"/>
  <c r="F708" i="1"/>
  <c r="F24" i="1"/>
  <c r="F895" i="1"/>
  <c r="F604" i="1"/>
  <c r="F422" i="1"/>
  <c r="F146" i="1"/>
  <c r="F397" i="1"/>
  <c r="F817" i="1"/>
  <c r="F87" i="1"/>
  <c r="F609" i="1"/>
  <c r="F4" i="1"/>
  <c r="F410" i="1"/>
  <c r="F309" i="1"/>
  <c r="F86" i="1"/>
  <c r="F851" i="1"/>
  <c r="F466" i="1"/>
  <c r="F330" i="1"/>
  <c r="F697" i="1"/>
  <c r="F726" i="1"/>
  <c r="F205" i="1"/>
  <c r="F776" i="1"/>
  <c r="F145" i="1"/>
  <c r="F739" i="1"/>
  <c r="F969" i="1"/>
  <c r="F168" i="1"/>
  <c r="F275" i="1"/>
  <c r="F560" i="1"/>
  <c r="F224" i="1"/>
  <c r="F565" i="1"/>
  <c r="F840" i="1"/>
  <c r="F514" i="1"/>
  <c r="F614" i="1"/>
  <c r="F859" i="1"/>
  <c r="F39" i="1"/>
  <c r="F55" i="1"/>
  <c r="F463" i="1"/>
  <c r="F785" i="1"/>
  <c r="F693" i="1"/>
  <c r="F711" i="1"/>
  <c r="F843" i="1"/>
  <c r="F106" i="1"/>
  <c r="F981" i="1"/>
  <c r="F58" i="1"/>
  <c r="F300" i="1"/>
  <c r="F62" i="1"/>
  <c r="F107" i="1"/>
  <c r="F644" i="1"/>
  <c r="F523" i="1"/>
  <c r="F985" i="1"/>
  <c r="F259" i="1"/>
  <c r="F387" i="1"/>
  <c r="F587" i="1"/>
  <c r="F712" i="1"/>
  <c r="F122" i="1"/>
  <c r="F164" i="1"/>
  <c r="F538" i="1"/>
  <c r="F684" i="1"/>
  <c r="F37" i="1"/>
  <c r="F77" i="1"/>
  <c r="F36" i="1"/>
  <c r="F556" i="1"/>
  <c r="F630" i="1"/>
  <c r="F214" i="1"/>
  <c r="F986" i="1"/>
  <c r="F699" i="1"/>
  <c r="F721" i="1"/>
  <c r="F836" i="1"/>
  <c r="F595" i="1"/>
  <c r="F977" i="1"/>
  <c r="F218" i="1"/>
  <c r="F132" i="1"/>
  <c r="F616" i="1"/>
  <c r="F917" i="1"/>
  <c r="F528" i="1"/>
  <c r="F903" i="1"/>
  <c r="F724" i="1"/>
  <c r="F38" i="1"/>
  <c r="F751" i="1"/>
  <c r="F997" i="1"/>
  <c r="F835" i="1"/>
  <c r="F262" i="1"/>
  <c r="F235" i="1"/>
  <c r="F709" i="1"/>
  <c r="F535" i="1"/>
  <c r="F372" i="1"/>
  <c r="F239" i="1"/>
  <c r="F19" i="1"/>
  <c r="F945" i="1"/>
  <c r="F127" i="1"/>
  <c r="F625" i="1"/>
  <c r="F365" i="1"/>
  <c r="F382" i="1"/>
  <c r="F32" i="1"/>
  <c r="F951" i="1"/>
  <c r="F442" i="1"/>
  <c r="F715" i="1"/>
  <c r="F600" i="1"/>
  <c r="F162" i="1"/>
  <c r="F69" i="1"/>
  <c r="F869" i="1"/>
  <c r="F908" i="1"/>
  <c r="F175" i="1"/>
  <c r="F548" i="1"/>
  <c r="F907" i="1"/>
  <c r="F326" i="1"/>
  <c r="F937" i="1"/>
  <c r="F729" i="1"/>
  <c r="F324" i="1"/>
  <c r="F757" i="1"/>
  <c r="F398" i="1"/>
  <c r="F88" i="1"/>
  <c r="F756" i="1"/>
  <c r="F229" i="1"/>
  <c r="F42" i="1"/>
  <c r="F891" i="1"/>
  <c r="F874" i="1"/>
  <c r="F617" i="1"/>
  <c r="F281" i="1"/>
  <c r="F606" i="1"/>
  <c r="F234" i="1"/>
  <c r="F462" i="1"/>
  <c r="F386" i="1"/>
  <c r="F363" i="1"/>
  <c r="F7" i="1"/>
  <c r="F399" i="1"/>
  <c r="F119" i="1"/>
  <c r="F615" i="1"/>
  <c r="F703" i="1"/>
  <c r="F924" i="1"/>
  <c r="F669" i="1"/>
  <c r="F446" i="1"/>
  <c r="F764" i="1"/>
  <c r="F57" i="1"/>
  <c r="F475" i="1"/>
  <c r="F983" i="1"/>
  <c r="F489" i="1"/>
  <c r="F440" i="1"/>
  <c r="F340" i="1"/>
  <c r="F505" i="1"/>
  <c r="F270" i="1"/>
  <c r="F936" i="1"/>
  <c r="F408" i="1"/>
  <c r="F922" i="1"/>
  <c r="F383" i="1"/>
  <c r="F471" i="1"/>
  <c r="F870" i="1"/>
  <c r="F256" i="1"/>
  <c r="F359" i="1"/>
  <c r="F332" i="1"/>
  <c r="F731" i="1"/>
  <c r="F867" i="1"/>
  <c r="F45" i="1"/>
  <c r="F570" i="1"/>
  <c r="F109" i="1"/>
  <c r="F392" i="1"/>
  <c r="F336" i="1"/>
  <c r="F607" i="1"/>
  <c r="F864" i="1"/>
  <c r="F467" i="1"/>
  <c r="F875" i="1"/>
  <c r="F608" i="1"/>
  <c r="F800" i="1"/>
  <c r="F896" i="1"/>
  <c r="F618" i="1"/>
  <c r="F51" i="1"/>
  <c r="F678" i="1"/>
  <c r="F841" i="1"/>
  <c r="F775" i="1"/>
  <c r="F657" i="1"/>
  <c r="F492" i="1"/>
  <c r="F688" i="1"/>
  <c r="F433" i="1"/>
  <c r="F787" i="1"/>
  <c r="F812" i="1"/>
  <c r="F231" i="1"/>
  <c r="F215" i="1"/>
  <c r="F101" i="1"/>
  <c r="F804" i="1"/>
  <c r="F847" i="1"/>
  <c r="F444" i="1"/>
  <c r="F913" i="1"/>
  <c r="F559" i="1"/>
  <c r="F334" i="1"/>
  <c r="F599" i="1"/>
  <c r="F803" i="1"/>
  <c r="F313" i="1"/>
  <c r="F567" i="1"/>
  <c r="F628" i="1"/>
  <c r="F603" i="1"/>
  <c r="F853" i="1"/>
  <c r="F767" i="1"/>
  <c r="F597" i="1"/>
  <c r="F289" i="1"/>
  <c r="F890" i="1"/>
  <c r="F250" i="1"/>
  <c r="F934" i="1"/>
  <c r="F748" i="1"/>
  <c r="F43" i="1"/>
  <c r="F121" i="1"/>
  <c r="F59" i="1"/>
  <c r="F784" i="1"/>
  <c r="F220" i="1"/>
  <c r="F27" i="1"/>
  <c r="F989" i="1"/>
  <c r="F931" i="1"/>
  <c r="F98" i="1"/>
  <c r="F569" i="1"/>
  <c r="F123" i="1"/>
  <c r="F151" i="1"/>
  <c r="F490" i="1"/>
  <c r="F160" i="1"/>
  <c r="F645" i="1"/>
  <c r="F142" i="1"/>
  <c r="F557" i="1"/>
  <c r="F927" i="1"/>
  <c r="F83" i="1"/>
  <c r="F385" i="1"/>
  <c r="F814" i="1"/>
  <c r="F362" i="1"/>
  <c r="F692" i="1"/>
  <c r="F60" i="1"/>
  <c r="F974" i="1"/>
  <c r="F882" i="1"/>
  <c r="F749" i="1"/>
  <c r="F395" i="1"/>
  <c r="F189" i="1"/>
  <c r="F144" i="1"/>
  <c r="F894" i="1"/>
  <c r="F770" i="1"/>
  <c r="F753" i="1"/>
  <c r="F269" i="1"/>
  <c r="F67" i="1"/>
  <c r="F480" i="1"/>
  <c r="F147" i="1"/>
  <c r="F571" i="1"/>
  <c r="F920" i="1"/>
  <c r="F849" i="1"/>
  <c r="F925" i="1"/>
  <c r="F885" i="1"/>
  <c r="F815" i="1"/>
  <c r="F667" i="1"/>
  <c r="F935" i="1"/>
  <c r="F558" i="1"/>
  <c r="F277" i="1"/>
  <c r="F15" i="1"/>
  <c r="F719" i="1"/>
  <c r="F619" i="1"/>
  <c r="F862" i="1"/>
  <c r="F904" i="1"/>
  <c r="F91" i="1"/>
  <c r="F271" i="1"/>
  <c r="F165" i="1"/>
  <c r="F70" i="1"/>
  <c r="F755" i="1"/>
  <c r="F893" i="1"/>
  <c r="F94" i="1"/>
  <c r="F227" i="1"/>
  <c r="F486" i="1"/>
  <c r="F90" i="1"/>
  <c r="F139" i="1"/>
  <c r="F809" i="1"/>
  <c r="F542" i="1"/>
  <c r="F12" i="1"/>
  <c r="F829" i="1"/>
  <c r="F622" i="1"/>
  <c r="F260" i="1"/>
  <c r="F806" i="1"/>
  <c r="F114" i="1"/>
  <c r="F725" i="1"/>
  <c r="F772" i="1"/>
  <c r="F550" i="1"/>
  <c r="F873" i="1"/>
  <c r="F371" i="1"/>
  <c r="F251" i="1"/>
  <c r="F61" i="1"/>
  <c r="F546" i="1"/>
  <c r="F370" i="1"/>
  <c r="F626" i="1"/>
  <c r="F104" i="1"/>
  <c r="F610" i="1"/>
  <c r="F551" i="1"/>
  <c r="F472" i="1"/>
  <c r="F307" i="1"/>
  <c r="F427" i="1"/>
  <c r="F823" i="1"/>
  <c r="F186" i="1"/>
  <c r="F316" i="1"/>
  <c r="F964" i="1"/>
  <c r="F199" i="1"/>
  <c r="F361" i="1"/>
  <c r="F80" i="1"/>
  <c r="F96" i="1"/>
  <c r="F274" i="1"/>
  <c r="F493" i="1"/>
  <c r="F572" i="1"/>
  <c r="F182" i="1"/>
  <c r="F33" i="1"/>
  <c r="F314" i="1"/>
  <c r="F633" i="1"/>
  <c r="F135" i="1"/>
  <c r="F705" i="1"/>
  <c r="F264" i="1"/>
  <c r="F834" i="1"/>
  <c r="F406" i="1"/>
  <c r="F473" i="1"/>
  <c r="F736" i="1"/>
  <c r="F910" i="1"/>
  <c r="F978" i="1"/>
  <c r="F585" i="1"/>
  <c r="F40" i="1"/>
  <c r="F248" i="1"/>
  <c r="F280" i="1"/>
  <c r="F9" i="1"/>
  <c r="F31" i="1"/>
  <c r="F468" i="1"/>
  <c r="F25" i="1"/>
  <c r="F221" i="1"/>
  <c r="F970" i="1"/>
  <c r="F850" i="1"/>
  <c r="F582" i="1"/>
  <c r="F876" i="1"/>
  <c r="F866" i="1"/>
  <c r="F824" i="1"/>
  <c r="F460" i="1"/>
  <c r="F737" i="1"/>
  <c r="F441" i="1"/>
  <c r="F966" i="1"/>
  <c r="F409" i="1"/>
  <c r="F858" i="1"/>
  <c r="F825" i="1"/>
  <c r="F181" i="1"/>
  <c r="F685" i="1"/>
  <c r="F671" i="1"/>
  <c r="F108" i="1"/>
  <c r="F378" i="1"/>
  <c r="F197" i="1"/>
  <c r="F266" i="1"/>
  <c r="F476" i="1"/>
  <c r="F228" i="1"/>
  <c r="F956" i="1"/>
  <c r="F126" i="1"/>
  <c r="F819" i="1"/>
  <c r="F576" i="1"/>
  <c r="F563" i="1"/>
  <c r="F884" i="1"/>
  <c r="F265" i="1"/>
  <c r="F364" i="1"/>
  <c r="F976" i="1"/>
  <c r="F115" i="1"/>
  <c r="F35" i="1"/>
  <c r="F967" i="1"/>
  <c r="F865" i="1"/>
  <c r="F50" i="1"/>
  <c r="F827" i="1"/>
  <c r="F315" i="1"/>
  <c r="F226" i="1"/>
  <c r="F759" i="1"/>
  <c r="F901" i="1"/>
  <c r="F355" i="1"/>
  <c r="F732" i="1"/>
  <c r="F497" i="1"/>
  <c r="F169" i="1"/>
  <c r="F179" i="1"/>
  <c r="F242" i="1"/>
  <c r="F612" i="1"/>
  <c r="F232" i="1"/>
  <c r="F240" i="1"/>
  <c r="F154" i="1"/>
  <c r="F171" i="1"/>
  <c r="F209" i="1"/>
  <c r="F522" i="1"/>
  <c r="F994" i="1"/>
  <c r="F690" i="1"/>
  <c r="F207" i="1"/>
  <c r="F333" i="1"/>
  <c r="F44" i="1"/>
  <c r="F245" i="1"/>
  <c r="F700" i="1"/>
  <c r="F293" i="1"/>
  <c r="F828" i="1"/>
  <c r="F672" i="1"/>
  <c r="F396" i="1"/>
  <c r="F716" i="1"/>
  <c r="F49" i="1"/>
  <c r="F911" i="1"/>
  <c r="F537" i="1"/>
  <c r="F926" i="1"/>
  <c r="F991" i="1"/>
  <c r="F534" i="1"/>
  <c r="F656" i="1"/>
  <c r="F848" i="1"/>
  <c r="F247" i="1"/>
  <c r="F447" i="1"/>
  <c r="F481" i="1"/>
  <c r="F718" i="1"/>
  <c r="F735" i="1"/>
  <c r="F504" i="1"/>
  <c r="F686" i="1"/>
  <c r="F881" i="1"/>
  <c r="F306" i="1"/>
  <c r="F496" i="1"/>
  <c r="F844" i="1"/>
  <c r="F760" i="1"/>
  <c r="F246" i="1"/>
  <c r="F428" i="1"/>
  <c r="F469" i="1"/>
  <c r="F282" i="1"/>
  <c r="F368" i="1"/>
  <c r="F110" i="1"/>
  <c r="F261" i="1"/>
  <c r="F818" i="1"/>
  <c r="F623" i="1"/>
  <c r="F254" i="1"/>
  <c r="F82" i="1"/>
  <c r="F18" i="1"/>
  <c r="F855" i="1"/>
  <c r="F763" i="1"/>
  <c r="F46" i="1"/>
  <c r="F75" i="1"/>
  <c r="F414" i="1"/>
  <c r="F74" i="1"/>
  <c r="F203" i="1"/>
  <c r="F629" i="1"/>
  <c r="F525" i="1"/>
  <c r="F287" i="1"/>
  <c r="F710" i="1"/>
  <c r="F746" i="1"/>
  <c r="F400" i="1"/>
  <c r="F184" i="1"/>
  <c r="F64" i="1"/>
  <c r="F495" i="1"/>
  <c r="F116" i="1"/>
  <c r="F766" i="1"/>
  <c r="F788" i="1"/>
  <c r="F375" i="1"/>
  <c r="F367" i="1"/>
  <c r="F960" i="1"/>
  <c r="F758" i="1"/>
  <c r="F898" i="1"/>
  <c r="F780" i="1"/>
  <c r="F968" i="1"/>
  <c r="F562" i="1"/>
  <c r="F914" i="1"/>
  <c r="F822" i="1"/>
  <c r="F839" i="1"/>
  <c r="F980" i="1"/>
  <c r="F176" i="1"/>
  <c r="F99" i="1"/>
  <c r="F508" i="1"/>
  <c r="F689" i="1"/>
  <c r="F249" i="1"/>
  <c r="F588" i="1"/>
  <c r="F451" i="1"/>
  <c r="F549" i="1"/>
  <c r="F103" i="1"/>
  <c r="F216" i="1"/>
  <c r="F681" i="1"/>
  <c r="F593" i="1"/>
  <c r="F3" i="1"/>
  <c r="F438" i="1"/>
  <c r="F279" i="1"/>
  <c r="F820" i="1"/>
  <c r="F953" i="1"/>
  <c r="F957" i="1"/>
  <c r="F744" i="1"/>
  <c r="F743" i="1"/>
  <c r="F808" i="1"/>
  <c r="F795" i="1"/>
  <c r="F296" i="1"/>
  <c r="F303" i="1"/>
  <c r="F349" i="1"/>
  <c r="F84" i="1"/>
  <c r="F403" i="1"/>
  <c r="F374" i="1"/>
  <c r="F366" i="1"/>
  <c r="F291" i="1"/>
  <c r="F714" i="1"/>
  <c r="F655" i="1"/>
  <c r="F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<sst xmlns="http://schemas.openxmlformats.org/spreadsheetml/2006/main" count="6132" uniqueCount="2118">
  <si>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</si>
  <si>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</si>
  <si>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</si>
  <si>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</si>
  <si>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</si>
  <si>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</si>
  <si>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</si>
  <si>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</si>
  <si>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</si>
  <si>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</si>
  <si>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</si>
  <si>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</si>
  <si>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</si>
  <si>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</si>
  <si>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</si>
  <si>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</si>
  <si>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</si>
  <si>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</si>
  <si>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</si>
  <si>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</si>
  <si>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</si>
  <si>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</si>
  <si>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</si>
  <si>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</si>
  <si>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</si>
  <si>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</si>
  <si>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</si>
  <si>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</si>
  <si>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</si>
  <si>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</si>
  <si>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</si>
  <si>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</si>
  <si>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</si>
  <si>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</si>
  <si>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</si>
  <si>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</si>
  <si>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</si>
  <si>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</si>
  <si>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</si>
  <si>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</si>
  <si>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</si>
  <si>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</si>
  <si>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</si>
  <si>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</si>
  <si>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</si>
  <si>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</si>
  <si>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</si>
  <si>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</si>
  <si>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</si>
  <si>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</si>
  <si>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</si>
  <si>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</si>
  <si>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</si>
  <si>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</si>
  <si>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</si>
  <si>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</si>
  <si>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</si>
  <si>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</si>
  <si>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</si>
  <si>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</si>
  <si>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</si>
  <si>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</si>
  <si>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</si>
  <si>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</si>
  <si>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</si>
  <si>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</si>
  <si>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</si>
  <si>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</si>
  <si>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</si>
  <si>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</si>
  <si>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</si>
  <si>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</si>
  <si>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</si>
  <si>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</si>
  <si>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</si>
  <si>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</si>
  <si>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</si>
  <si>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</si>
  <si>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</si>
  <si>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</si>
  <si>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</si>
  <si>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</si>
  <si>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</si>
  <si>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</si>
  <si>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</si>
  <si>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</si>
  <si>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</si>
  <si>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</si>
  <si>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</si>
  <si>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</si>
  <si>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</si>
  <si>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</si>
  <si>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</si>
  <si>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</si>
  <si>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</si>
  <si>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</si>
  <si>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</si>
  <si>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</si>
  <si>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</si>
  <si>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</si>
  <si>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</si>
  <si>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</si>
  <si>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</si>
  <si>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</si>
  <si>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</si>
  <si>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</si>
  <si>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</si>
  <si>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</si>
  <si>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</si>
  <si>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</si>
  <si>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</si>
  <si>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</si>
  <si>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</si>
  <si>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</si>
  <si>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</si>
  <si>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</si>
  <si>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</si>
  <si>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</si>
  <si>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</si>
  <si>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</si>
  <si>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</si>
  <si>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</si>
  <si>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</si>
  <si>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</si>
  <si>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</si>
  <si>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</si>
  <si>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</si>
  <si>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</si>
  <si>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</si>
  <si>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</si>
  <si>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</si>
  <si>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</si>
  <si>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</si>
  <si>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</si>
  <si>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</si>
  <si>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</si>
  <si>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</si>
  <si>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</si>
  <si>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</si>
  <si>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</si>
  <si>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</si>
  <si>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</si>
  <si>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</si>
  <si>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</si>
  <si>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</si>
  <si>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</si>
  <si>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</si>
  <si>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</si>
  <si>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</si>
  <si>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</si>
  <si>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</si>
  <si>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</si>
  <si>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</si>
  <si>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</si>
  <si>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</si>
  <si>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</si>
  <si>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</si>
  <si>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</si>
  <si>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</si>
  <si>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</si>
  <si>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</si>
  <si>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</si>
  <si>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</si>
  <si>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</si>
  <si>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</si>
  <si>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</si>
  <si>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</si>
  <si>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</si>
  <si>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</si>
  <si>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</si>
  <si>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</si>
  <si>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</si>
  <si>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</si>
  <si>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</si>
  <si>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</si>
  <si>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</si>
  <si>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</si>
  <si>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</si>
  <si>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</si>
  <si>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</si>
  <si>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</si>
  <si>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</si>
  <si>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</si>
  <si>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</si>
  <si>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</si>
  <si>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</si>
  <si>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</si>
  <si>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</si>
  <si>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</si>
  <si>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</si>
  <si>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</si>
  <si>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</si>
  <si>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</si>
  <si>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</si>
  <si>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</si>
  <si>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</si>
  <si>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</si>
  <si>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</si>
  <si>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</si>
  <si>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</si>
  <si>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</si>
  <si>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</si>
  <si>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</si>
  <si>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</si>
  <si>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</si>
  <si>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</si>
  <si>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</si>
  <si>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</si>
  <si>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</si>
  <si>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</si>
  <si>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</si>
  <si>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</si>
  <si>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</si>
  <si>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</si>
  <si>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</si>
  <si>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</si>
  <si>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</si>
  <si>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</si>
  <si>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</si>
  <si>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</si>
  <si>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</si>
  <si>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</si>
  <si>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</si>
  <si>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</si>
  <si>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</si>
  <si>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</si>
  <si>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</si>
  <si>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</si>
  <si>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</si>
  <si>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</si>
  <si>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</si>
  <si>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</si>
  <si>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</si>
  <si>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</si>
  <si>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</si>
  <si>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</si>
  <si>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</si>
  <si>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</si>
  <si>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</si>
  <si>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</si>
  <si>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</si>
  <si>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</si>
  <si>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</si>
  <si>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</si>
  <si>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</si>
  <si>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</si>
  <si>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</si>
  <si>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</si>
  <si>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</si>
  <si>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</si>
  <si>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</si>
  <si>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</si>
  <si>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</si>
  <si>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</si>
  <si>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</si>
  <si>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</si>
  <si>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</si>
  <si>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</si>
  <si>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</si>
  <si>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</si>
  <si>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</si>
  <si>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</si>
  <si>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</si>
  <si>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</si>
  <si>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</si>
  <si>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</si>
  <si>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</si>
  <si>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</si>
  <si>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</si>
  <si>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</si>
  <si>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</si>
  <si>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</si>
  <si>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</si>
  <si>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</si>
  <si>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</si>
  <si>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</si>
  <si>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</si>
  <si>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</si>
  <si>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</si>
  <si>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</si>
  <si>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</si>
  <si>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</si>
  <si>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</si>
  <si>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</si>
  <si>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</si>
  <si>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</si>
  <si>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</si>
  <si>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</si>
  <si>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</si>
  <si>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</si>
  <si>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</si>
  <si>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</si>
  <si>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</si>
  <si>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</si>
  <si>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</si>
  <si>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</si>
  <si>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</si>
  <si>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</si>
  <si>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</si>
  <si>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</si>
  <si>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</si>
  <si>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</si>
  <si>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</si>
  <si>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</si>
  <si>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</si>
  <si>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</si>
  <si>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</si>
  <si>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</si>
  <si>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</si>
  <si>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</si>
  <si>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</si>
  <si>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</si>
  <si>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</si>
  <si>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</si>
  <si>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</si>
  <si>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</si>
  <si>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</si>
  <si>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</si>
  <si>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</si>
  <si>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</si>
  <si>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</si>
  <si>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</si>
  <si>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</si>
  <si>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</si>
  <si>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</si>
  <si>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</si>
  <si>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</si>
  <si>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</si>
  <si>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</si>
  <si>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</si>
  <si>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</si>
  <si>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</si>
  <si>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</si>
  <si>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</si>
  <si>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</si>
  <si>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</si>
  <si>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</si>
  <si>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</si>
  <si>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</si>
  <si>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</si>
  <si>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</si>
  <si>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</si>
  <si>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</si>
  <si>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</si>
  <si>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</si>
  <si>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</si>
  <si>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</si>
  <si>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</si>
  <si>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</si>
  <si>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</si>
  <si>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</si>
  <si>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</si>
  <si>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</si>
  <si>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</si>
  <si>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</si>
  <si>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</si>
  <si>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</si>
  <si>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</si>
  <si>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</si>
  <si>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</si>
  <si>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</si>
  <si>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</si>
  <si>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</si>
  <si>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</si>
  <si>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</si>
  <si>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</si>
  <si>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</si>
  <si>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</si>
  <si>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</si>
  <si>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</si>
  <si>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</si>
  <si>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</si>
  <si>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</si>
  <si>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</si>
  <si>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</si>
  <si>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</si>
  <si>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</si>
  <si>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</si>
  <si>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</si>
  <si>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</si>
  <si>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</si>
  <si>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</si>
  <si>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</si>
  <si>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</si>
  <si>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</si>
  <si>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</si>
  <si>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</si>
  <si>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</si>
  <si>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</si>
  <si>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</si>
  <si>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</si>
  <si>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</si>
  <si>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</si>
  <si>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</si>
  <si>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</si>
  <si>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</si>
  <si>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</si>
  <si>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</si>
  <si>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</si>
  <si>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</si>
  <si>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</si>
  <si>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</si>
  <si>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</si>
  <si>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</si>
  <si>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</si>
  <si>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</si>
  <si>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</si>
  <si>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</si>
  <si>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</si>
  <si>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</si>
  <si>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</si>
  <si>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</si>
  <si>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</si>
  <si>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</si>
  <si>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</si>
  <si>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</si>
  <si>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</si>
  <si>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</si>
  <si>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</si>
  <si>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</si>
  <si>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</si>
  <si>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</si>
  <si>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</si>
  <si>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</si>
  <si>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</si>
  <si>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</si>
  <si>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</si>
  <si>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</si>
  <si>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</si>
  <si>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</si>
  <si>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</si>
  <si>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</si>
  <si>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</si>
  <si>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</si>
  <si>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</si>
  <si>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</si>
  <si>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</si>
  <si>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</si>
  <si>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</si>
  <si>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</si>
  <si>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</si>
  <si>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</si>
  <si>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</si>
  <si>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</si>
  <si>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</si>
  <si>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</si>
  <si>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</si>
  <si>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</si>
  <si>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</si>
  <si>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</si>
  <si>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</si>
  <si>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</si>
  <si>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</si>
  <si>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</si>
  <si>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</si>
  <si>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</si>
  <si>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</si>
  <si>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</si>
  <si>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</si>
  <si>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</si>
  <si>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</si>
  <si>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</si>
  <si>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</si>
  <si>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</si>
  <si>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</si>
  <si>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</si>
  <si>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</si>
  <si>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</si>
  <si>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</si>
  <si>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</si>
  <si>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</si>
  <si>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</si>
  <si>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</si>
  <si>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</si>
  <si>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</si>
  <si>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</si>
  <si>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</si>
  <si>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</si>
  <si>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</si>
  <si>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</si>
  <si>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</si>
  <si>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</si>
  <si>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</si>
  <si>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</si>
  <si>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</si>
  <si>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</si>
  <si>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</si>
  <si>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</si>
  <si>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</si>
  <si>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</si>
  <si>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</si>
  <si>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</si>
  <si>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</si>
  <si>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</si>
  <si>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</si>
  <si>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</si>
  <si>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</si>
  <si>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</si>
  <si>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</si>
  <si>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</si>
  <si>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</si>
  <si>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</si>
  <si>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</si>
  <si>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</si>
  <si>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</si>
  <si>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</si>
  <si>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</si>
  <si>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</si>
  <si>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</si>
  <si>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</si>
  <si>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</si>
  <si>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</si>
  <si>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</si>
  <si>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</si>
  <si>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</si>
  <si>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</si>
  <si>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</si>
  <si>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</si>
  <si>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</si>
  <si>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</si>
  <si>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</si>
  <si>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</si>
  <si>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</si>
  <si>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</si>
  <si>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</si>
  <si>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</si>
  <si>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</si>
  <si>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</si>
  <si>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</si>
  <si>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</si>
  <si>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</si>
  <si>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</si>
  <si>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</si>
  <si>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</si>
  <si>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</si>
  <si>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</si>
  <si>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</si>
  <si>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</si>
  <si>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</si>
  <si>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</si>
  <si>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</si>
  <si>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</si>
  <si>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</si>
  <si>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</si>
  <si>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</si>
  <si>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</si>
  <si>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</si>
  <si>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</si>
  <si>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</si>
  <si>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</si>
  <si>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</si>
  <si>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</si>
  <si>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</si>
  <si>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</si>
  <si>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</si>
  <si>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</si>
  <si>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</si>
  <si>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</si>
  <si>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</si>
  <si>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</si>
  <si>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</si>
  <si>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</si>
  <si>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</si>
  <si>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</si>
  <si>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</si>
  <si>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</si>
  <si>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</si>
  <si>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</si>
  <si>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</si>
  <si>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</si>
  <si>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</si>
  <si>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</si>
  <si>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</si>
  <si>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</si>
  <si>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</si>
  <si>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</si>
  <si>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</si>
  <si>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</si>
  <si>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</si>
  <si>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</si>
  <si>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</si>
  <si>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</si>
  <si>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</si>
  <si>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</si>
  <si>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</si>
  <si>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</si>
  <si>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</si>
  <si>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</si>
  <si>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</si>
  <si>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</si>
  <si>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</si>
  <si>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</si>
  <si>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</si>
  <si>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</si>
  <si>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</si>
  <si>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</si>
  <si>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</si>
  <si>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</si>
  <si>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</si>
  <si>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</si>
  <si>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</si>
  <si>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</si>
  <si>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</si>
  <si>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</si>
  <si>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</si>
  <si>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</si>
  <si>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</si>
  <si>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</si>
  <si>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</si>
  <si>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</si>
  <si>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</si>
  <si>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</si>
  <si>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</si>
  <si>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</si>
  <si>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</si>
  <si>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</si>
  <si>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</si>
  <si>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</si>
  <si>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</si>
  <si>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</si>
  <si>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</si>
  <si>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</si>
  <si>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</si>
  <si>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</si>
  <si>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</si>
  <si>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</si>
  <si>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</si>
  <si>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</si>
  <si>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</si>
  <si>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</si>
  <si>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</si>
  <si>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</si>
  <si>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</si>
  <si>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</si>
  <si>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</si>
  <si>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</si>
  <si>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</si>
  <si>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</si>
  <si>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</si>
  <si>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</si>
  <si>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</si>
  <si>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</si>
  <si>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</si>
  <si>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</si>
  <si>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</si>
  <si>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</si>
  <si>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</si>
  <si>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</si>
  <si>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</si>
  <si>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</si>
  <si>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</si>
  <si>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</si>
  <si>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</si>
  <si>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</si>
  <si>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</si>
  <si>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</si>
  <si>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</si>
  <si>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</si>
  <si>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</si>
  <si>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</si>
  <si>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</si>
  <si>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</si>
  <si>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</si>
  <si>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</si>
  <si>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</si>
  <si>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</si>
  <si>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</si>
  <si>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</si>
  <si>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</si>
  <si>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</si>
  <si>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</si>
  <si>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</si>
  <si>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</si>
  <si>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</si>
  <si>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</si>
  <si>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</si>
  <si>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</si>
  <si>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</si>
  <si>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</si>
  <si>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</si>
  <si>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</si>
  <si>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</si>
  <si>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</si>
  <si>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</si>
  <si>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</si>
  <si>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</si>
  <si>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</si>
  <si>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</si>
  <si>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</si>
  <si>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</si>
  <si>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</si>
  <si>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</si>
  <si>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</si>
  <si>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</si>
  <si>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</si>
  <si>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</si>
  <si>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</si>
  <si>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</si>
  <si>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</si>
  <si>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</si>
  <si>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</si>
  <si>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</si>
  <si>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</si>
  <si>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</si>
  <si>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</si>
  <si>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</si>
  <si>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</si>
  <si>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</si>
  <si>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</si>
  <si>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</si>
  <si>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</si>
  <si>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</si>
  <si>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</si>
  <si>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</si>
  <si>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</si>
  <si>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</si>
  <si>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</si>
  <si>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</si>
  <si>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</si>
  <si>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</si>
  <si>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</si>
  <si>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</si>
  <si>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</si>
  <si>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</si>
  <si>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</si>
  <si>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</si>
  <si>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</si>
  <si>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</si>
  <si>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</si>
  <si>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</si>
  <si>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</si>
  <si>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</si>
  <si>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</si>
  <si>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</si>
  <si>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</si>
  <si>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</si>
  <si>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</si>
  <si>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</si>
  <si>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</si>
  <si>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</si>
  <si>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</si>
  <si>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</si>
  <si>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</si>
  <si>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</si>
  <si>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</si>
  <si>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</si>
  <si>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</si>
  <si>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</si>
  <si>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</si>
  <si>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</si>
  <si>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</si>
  <si>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</si>
  <si>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</si>
  <si>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</si>
  <si>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</si>
  <si>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</si>
  <si>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</si>
  <si>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</si>
  <si>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</si>
  <si>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</si>
  <si>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</si>
  <si>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</si>
  <si>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</si>
  <si>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</si>
  <si>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</si>
  <si>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</si>
  <si>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</si>
  <si>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</si>
  <si>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</si>
  <si>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</si>
  <si>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</si>
  <si>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</si>
  <si>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</si>
  <si>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</si>
  <si>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</si>
  <si>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</si>
  <si>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</si>
  <si>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</si>
  <si>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</si>
  <si>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</si>
  <si>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</si>
  <si>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</si>
  <si>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</si>
  <si>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</si>
  <si>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</si>
  <si>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</si>
  <si>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</si>
  <si>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</si>
  <si>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</si>
  <si>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</si>
  <si>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</si>
  <si>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</si>
  <si>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</si>
  <si>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</si>
  <si>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</si>
  <si>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</si>
  <si>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</si>
  <si>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</si>
  <si>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</si>
  <si>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</si>
  <si>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</si>
  <si>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</si>
  <si>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</si>
  <si>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</si>
  <si>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</si>
  <si>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</si>
  <si>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</si>
  <si>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</si>
  <si>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</si>
  <si>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</si>
  <si>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</si>
  <si>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</si>
  <si>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</si>
  <si>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</si>
  <si>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</si>
  <si>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</si>
  <si>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</si>
  <si>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</si>
  <si>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</si>
  <si>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</si>
  <si>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</si>
  <si>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</si>
  <si>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</si>
  <si>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</si>
  <si>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</si>
  <si>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</si>
  <si>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</si>
  <si>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</si>
  <si>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</si>
  <si>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</si>
  <si>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</si>
  <si>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</si>
  <si>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</si>
  <si>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</si>
  <si>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</si>
  <si>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</si>
  <si>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</si>
  <si>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</si>
  <si>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</si>
  <si>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</si>
  <si>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</si>
  <si>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</si>
  <si>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</si>
  <si>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</si>
  <si>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</si>
  <si>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</si>
  <si>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</si>
  <si>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</si>
  <si>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</si>
  <si>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</si>
  <si>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</si>
  <si>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</si>
  <si>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</si>
  <si>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</si>
  <si>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</si>
  <si>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</si>
  <si>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</si>
  <si>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</si>
  <si>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</si>
  <si>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</si>
  <si>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</si>
  <si>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</si>
  <si>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</si>
  <si>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</si>
  <si>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</si>
  <si>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</si>
  <si>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</si>
  <si>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</si>
  <si>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</si>
  <si>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</si>
  <si>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</si>
  <si>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</si>
  <si>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</si>
  <si>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</si>
  <si>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</si>
  <si>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</si>
  <si>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</si>
  <si>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</si>
  <si>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</si>
  <si>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</si>
  <si>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</si>
  <si>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</si>
  <si>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</si>
  <si>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</si>
  <si>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</si>
  <si>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</si>
  <si>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</si>
  <si>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</si>
  <si>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</si>
  <si>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</si>
  <si>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</si>
  <si>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</si>
  <si>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</si>
  <si>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</si>
  <si>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</si>
  <si>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</si>
  <si>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</si>
  <si>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</si>
  <si>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</si>
  <si>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</si>
  <si>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</si>
  <si>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</si>
  <si>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</si>
  <si>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</si>
  <si>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</si>
  <si>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</si>
  <si>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</si>
  <si>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</si>
  <si>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</si>
  <si>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</si>
  <si>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</si>
  <si>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</si>
  <si>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</si>
  <si>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</si>
  <si>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</si>
  <si>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</si>
  <si>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</si>
  <si>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</si>
  <si>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</si>
  <si>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</si>
  <si>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</si>
  <si>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</si>
  <si>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</si>
  <si>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</si>
  <si>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</si>
  <si>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</si>
  <si>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</si>
  <si>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</si>
  <si>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</si>
  <si>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</si>
  <si>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</si>
  <si>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</si>
  <si>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</si>
  <si>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</si>
  <si>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</si>
  <si>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</si>
  <si>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</si>
  <si>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</si>
  <si>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</si>
  <si>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</si>
  <si>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</si>
  <si>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</si>
  <si>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</si>
  <si>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</si>
  <si>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</si>
  <si>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</si>
  <si>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</si>
  <si>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</si>
  <si>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</si>
  <si>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</si>
  <si>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</si>
  <si>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</si>
  <si>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</si>
  <si>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</si>
  <si>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</si>
  <si>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</si>
  <si>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</si>
  <si>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</si>
  <si>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</si>
  <si>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</si>
  <si>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</si>
  <si>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</si>
  <si>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</si>
  <si>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</si>
  <si>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</si>
  <si>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</si>
  <si>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</si>
  <si>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</si>
  <si>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</si>
  <si>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</si>
  <si>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</si>
  <si>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</si>
  <si>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</si>
  <si>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</si>
  <si>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</si>
  <si>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</si>
  <si>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</si>
  <si>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</si>
  <si>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</si>
  <si>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</si>
  <si>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</si>
  <si>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</si>
  <si>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</si>
  <si>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</si>
  <si>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</si>
  <si>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</si>
  <si>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</si>
  <si>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</si>
  <si>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</si>
  <si>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</si>
  <si>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</si>
  <si>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</si>
  <si>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</si>
  <si>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</si>
  <si>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</si>
  <si>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</si>
  <si>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</si>
  <si>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</si>
  <si>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</si>
  <si>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</si>
  <si>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</si>
  <si>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</si>
  <si>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</si>
  <si>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</si>
  <si>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</si>
  <si>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</si>
  <si>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</si>
  <si>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</si>
  <si>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</si>
  <si>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</si>
  <si>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</si>
  <si>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</si>
  <si>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</si>
  <si>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</si>
  <si>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</si>
  <si>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</si>
  <si>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</si>
  <si>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</si>
  <si>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</si>
  <si>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</si>
  <si>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</si>
  <si>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</si>
  <si>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</si>
  <si>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</si>
  <si>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</si>
  <si>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</si>
  <si>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</si>
  <si>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</si>
  <si>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</si>
  <si>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</si>
  <si>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</si>
  <si>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</si>
  <si>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</si>
  <si>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</si>
  <si>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</si>
  <si>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</si>
  <si>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</si>
  <si>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</si>
  <si>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</si>
  <si>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</si>
  <si>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</si>
  <si>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</si>
  <si>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</si>
  <si>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</si>
  <si>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</si>
  <si>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</si>
  <si>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</si>
  <si>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</si>
  <si>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</si>
  <si>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</si>
  <si>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</si>
  <si>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</si>
  <si>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</si>
  <si>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</si>
  <si>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</si>
  <si>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</si>
  <si>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</si>
  <si>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</si>
  <si>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</si>
  <si>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</si>
  <si>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</si>
  <si>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</si>
  <si>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</si>
  <si>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</si>
  <si>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</si>
  <si>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</si>
  <si>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</si>
  <si>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</si>
  <si>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</si>
  <si>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</si>
  <si>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</si>
  <si>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</si>
  <si>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</si>
  <si>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</si>
  <si>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</si>
  <si>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</si>
  <si>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</si>
  <si>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</si>
  <si>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</si>
  <si>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</si>
  <si>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</si>
  <si>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</si>
  <si>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</si>
  <si>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</si>
  <si>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</si>
  <si>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</si>
  <si>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</si>
  <si>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</si>
  <si>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</si>
  <si>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</si>
  <si>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</si>
  <si>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</si>
  <si>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</si>
  <si>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</si>
  <si>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</si>
  <si>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</si>
  <si>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</si>
  <si>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</si>
  <si>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</si>
  <si>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</si>
  <si>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</si>
  <si>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</si>
  <si>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</si>
  <si>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</si>
  <si>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</si>
  <si>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</si>
  <si>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</si>
  <si>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</si>
  <si>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</si>
  <si>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</si>
  <si>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</si>
  <si>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</si>
  <si>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</si>
  <si>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</si>
  <si>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</si>
  <si>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</si>
  <si>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</si>
  <si>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</si>
  <si>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</si>
  <si>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</si>
  <si>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</si>
  <si>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</si>
  <si>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</si>
  <si>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</si>
  <si>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</si>
  <si>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</si>
  <si>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</si>
  <si>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</si>
  <si>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</si>
  <si>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</si>
  <si>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</si>
  <si>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</si>
  <si>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</si>
  <si>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</si>
  <si>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</si>
  <si>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</si>
  <si>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</si>
  <si>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</si>
  <si>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</si>
  <si>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</si>
  <si>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</si>
  <si>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</si>
  <si>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</si>
  <si>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</si>
  <si>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</si>
  <si>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</si>
  <si>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</si>
  <si>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</si>
  <si>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</si>
  <si>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</si>
  <si>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</si>
  <si>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</si>
  <si>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</si>
  <si>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</si>
  <si>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</si>
  <si>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</si>
  <si>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</si>
  <si>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</si>
  <si>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</si>
  <si>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</si>
  <si>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</si>
  <si>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</si>
  <si>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</si>
  <si>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</si>
  <si>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</si>
  <si>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</si>
  <si>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</si>
  <si>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</si>
  <si>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</si>
  <si>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</si>
  <si>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</si>
  <si>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</si>
  <si>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</si>
  <si>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</si>
  <si>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</si>
  <si>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</si>
  <si>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</si>
  <si>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</si>
  <si>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</si>
  <si>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</si>
  <si>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</si>
  <si>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</si>
  <si>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</si>
  <si>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</si>
  <si>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</si>
  <si>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</si>
  <si>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</si>
  <si>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</si>
  <si>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</si>
  <si>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</si>
  <si>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</si>
  <si>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</si>
  <si>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</si>
  <si>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</si>
  <si>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</si>
  <si>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</si>
  <si>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</si>
  <si>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</si>
  <si>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</si>
  <si>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</si>
  <si>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</si>
  <si>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</si>
  <si>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</si>
  <si>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</si>
  <si>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</si>
  <si>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</si>
  <si>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</si>
  <si>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</si>
  <si>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</si>
  <si>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</si>
  <si>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</si>
  <si>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</si>
  <si>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</si>
  <si>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</si>
  <si>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</si>
  <si>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</si>
  <si>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</si>
  <si>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</si>
  <si>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</si>
  <si>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</si>
  <si>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</si>
  <si>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</si>
  <si>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</si>
  <si>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</si>
  <si>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</si>
  <si>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</si>
  <si>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</si>
  <si>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</si>
  <si>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</si>
  <si>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</si>
  <si>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</si>
  <si>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</si>
  <si>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</si>
  <si>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</si>
  <si>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</si>
  <si>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</si>
  <si>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</si>
  <si>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</si>
  <si>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</si>
  <si>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</si>
  <si>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</si>
  <si>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</si>
  <si>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</si>
  <si>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</si>
  <si>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</si>
  <si>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</si>
  <si>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</si>
  <si>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</si>
  <si>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</si>
  <si>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</si>
  <si>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</si>
  <si>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</si>
  <si>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</si>
  <si>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</si>
  <si>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</si>
  <si>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</si>
  <si>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</si>
  <si>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</si>
  <si>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</si>
  <si>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</si>
  <si>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</si>
  <si>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</si>
  <si>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</si>
  <si>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</si>
  <si>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</si>
  <si>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</si>
  <si>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</si>
  <si>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</si>
  <si>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</si>
  <si>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</si>
  <si>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</si>
  <si>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</si>
  <si>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</si>
  <si>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</si>
  <si>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</si>
  <si>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</si>
  <si>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</si>
  <si>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</si>
  <si>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</si>
  <si>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</si>
  <si>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</si>
  <si>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</si>
  <si>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</si>
  <si>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</si>
  <si>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</si>
  <si>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</si>
  <si>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</si>
  <si>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</si>
  <si>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</si>
  <si>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</si>
  <si>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</si>
  <si>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</si>
  <si>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</si>
  <si>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</si>
  <si>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</si>
  <si>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</si>
  <si>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</si>
  <si>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</si>
  <si>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</si>
  <si>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</si>
  <si>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</si>
  <si>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</si>
  <si>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</si>
  <si>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</si>
  <si>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</si>
  <si>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</si>
  <si>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</si>
  <si>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</si>
  <si>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</si>
  <si>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</si>
  <si>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</si>
  <si>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</si>
  <si>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</si>
  <si>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</si>
  <si>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</si>
  <si>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</si>
  <si>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</si>
  <si>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</si>
  <si>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</si>
  <si>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</si>
  <si>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</si>
  <si>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</si>
  <si>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</si>
  <si>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</si>
  <si>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</si>
  <si>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</si>
  <si>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</si>
  <si>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</si>
  <si>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</si>
  <si>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</si>
  <si>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</si>
  <si>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</si>
  <si>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</si>
  <si>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</si>
  <si>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</si>
  <si>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</si>
  <si>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</si>
  <si>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</si>
  <si>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</si>
  <si>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</si>
  <si>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</si>
  <si>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</si>
  <si>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</si>
  <si>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</si>
  <si>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</si>
  <si>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</si>
  <si>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</si>
  <si>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</si>
  <si>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</si>
  <si>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</si>
  <si>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</si>
  <si>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</si>
  <si>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</si>
  <si>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</si>
  <si>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</si>
  <si>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</si>
  <si>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</si>
  <si>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</si>
  <si>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</si>
  <si>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</si>
  <si>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</si>
  <si>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</si>
  <si>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</si>
  <si>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</si>
  <si>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</si>
  <si>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</si>
  <si>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</si>
  <si>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</si>
  <si>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</si>
  <si>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</si>
  <si>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</si>
  <si>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</si>
  <si>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</si>
  <si>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</si>
  <si>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</si>
  <si>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</si>
  <si>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</si>
  <si>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</si>
  <si>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</si>
  <si>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</si>
  <si>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</si>
  <si>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</si>
  <si>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</si>
  <si>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</si>
  <si>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</si>
  <si>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</si>
  <si>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</si>
  <si>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</si>
  <si>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</si>
  <si>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</si>
  <si>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</si>
  <si>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</si>
  <si>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</si>
  <si>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</si>
  <si>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</si>
  <si>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</si>
  <si>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</si>
  <si>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</si>
  <si>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</si>
  <si>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</si>
  <si>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</si>
  <si>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</si>
  <si>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</si>
  <si>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</si>
  <si>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</si>
  <si>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</si>
  <si>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</si>
  <si>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</si>
  <si>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</si>
  <si>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</si>
  <si>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</si>
  <si>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</si>
  <si>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</si>
  <si>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</si>
  <si>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</si>
  <si>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</si>
  <si>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</si>
  <si>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</si>
  <si>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</si>
  <si>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</si>
  <si>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</si>
  <si>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</si>
  <si>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</si>
  <si>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</si>
  <si>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</si>
  <si>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</si>
  <si>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</si>
  <si>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</si>
  <si>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</si>
  <si>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</si>
  <si>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</si>
  <si>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</si>
  <si>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</si>
  <si>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</si>
  <si>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</si>
  <si>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</si>
  <si>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</si>
  <si>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</si>
  <si>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</si>
  <si>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</si>
  <si>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</si>
  <si>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</si>
  <si>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</si>
  <si>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</si>
  <si>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</si>
  <si>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</si>
  <si>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</si>
  <si>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</si>
  <si>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</si>
  <si>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</si>
  <si>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</si>
  <si>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</si>
  <si>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</si>
  <si>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</si>
  <si>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</si>
  <si>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</si>
  <si>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</si>
  <si>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</si>
  <si>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</si>
  <si>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</si>
  <si>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</si>
  <si>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</si>
  <si>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</si>
  <si>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</si>
  <si>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</si>
  <si>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</si>
  <si>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</si>
  <si>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</si>
  <si>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</si>
  <si>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</si>
  <si>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</si>
  <si>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</si>
  <si>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</si>
  <si>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</si>
  <si>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</si>
  <si>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</si>
  <si>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</si>
  <si>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</si>
  <si>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</si>
  <si>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</si>
  <si>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</si>
  <si>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</si>
  <si>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</si>
  <si>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</si>
  <si>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</si>
  <si>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</si>
  <si>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</si>
  <si>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</si>
  <si>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</si>
  <si>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</si>
  <si>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</si>
  <si>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</si>
  <si>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</si>
  <si>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</si>
  <si>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</si>
  <si>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</si>
  <si>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</si>
  <si>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</si>
  <si>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</si>
  <si>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</si>
  <si>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</si>
  <si>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</si>
  <si>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</si>
  <si>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</si>
  <si>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</si>
  <si>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</si>
  <si>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</si>
  <si>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</si>
  <si>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</si>
  <si>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</si>
  <si>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</si>
  <si>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</si>
  <si>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</si>
  <si>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</si>
  <si>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</si>
  <si>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</si>
  <si>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</si>
  <si>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</si>
  <si>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</si>
  <si>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</si>
  <si>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</si>
  <si>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</si>
  <si>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</si>
  <si>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</si>
  <si>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</si>
  <si>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</si>
  <si>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</si>
  <si>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</si>
  <si>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</si>
  <si>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</si>
  <si>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</si>
  <si>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</si>
  <si>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</si>
  <si>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</si>
  <si>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</si>
  <si>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</si>
  <si>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</si>
  <si>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</si>
  <si>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</si>
  <si>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</si>
  <si>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</si>
  <si>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</si>
  <si>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</si>
  <si>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</si>
  <si>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</si>
  <si>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</si>
  <si>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</si>
  <si>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</si>
  <si>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</si>
  <si>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</si>
  <si>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</si>
  <si>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</si>
  <si>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</si>
  <si>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</si>
  <si>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</si>
  <si>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</si>
  <si>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</si>
  <si>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</si>
  <si>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</si>
  <si>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</si>
  <si>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</si>
  <si>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</si>
  <si>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</si>
  <si>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</si>
  <si>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</si>
  <si>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</si>
  <si>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</si>
  <si>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</si>
  <si>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</si>
  <si>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</si>
  <si>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</si>
  <si>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</si>
  <si>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</si>
  <si>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</si>
  <si>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</si>
  <si>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</si>
  <si>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</si>
  <si>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</si>
  <si>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</si>
  <si>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</si>
  <si>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</si>
  <si>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</si>
  <si>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</si>
  <si>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</si>
  <si>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</si>
  <si>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</si>
  <si>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</si>
  <si>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</si>
  <si>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</si>
  <si>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</si>
  <si>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</si>
  <si>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</si>
  <si>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</si>
  <si>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</si>
  <si>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</si>
  <si>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</si>
  <si>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</si>
  <si>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</si>
  <si>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</si>
  <si>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</si>
  <si>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</si>
  <si>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</si>
  <si>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</si>
  <si>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</si>
  <si>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</si>
  <si>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</si>
  <si>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</si>
  <si>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</si>
  <si>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</si>
  <si>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</si>
  <si>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</si>
  <si>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</si>
  <si>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</si>
  <si>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</si>
  <si>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</si>
  <si>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</si>
  <si>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</si>
  <si>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</si>
  <si>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</si>
  <si>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</si>
  <si>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</si>
  <si>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</si>
  <si>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</si>
  <si>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</si>
  <si>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</si>
  <si>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</si>
  <si>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</si>
  <si>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</si>
  <si>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</si>
  <si>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</si>
  <si>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</si>
  <si>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</si>
  <si>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</si>
  <si>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</si>
  <si>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</si>
  <si>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</si>
  <si>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</si>
  <si>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</si>
  <si>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</si>
  <si>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</si>
  <si>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</si>
  <si>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</si>
  <si>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</si>
  <si>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</si>
  <si>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</si>
  <si>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</si>
  <si>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</si>
  <si>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</si>
  <si>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</si>
  <si>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</si>
  <si>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</si>
  <si>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</si>
  <si>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</si>
  <si>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</si>
  <si>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</si>
  <si>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</si>
  <si>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</si>
  <si>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</si>
  <si>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</si>
  <si>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</si>
  <si>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</si>
  <si>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</si>
  <si>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</si>
  <si>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</si>
  <si>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</si>
  <si>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</si>
  <si>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</si>
  <si>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</si>
  <si>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</si>
  <si>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</si>
  <si>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</si>
  <si>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</si>
  <si>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</si>
  <si>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</si>
  <si>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</si>
  <si>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</si>
  <si>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</si>
  <si>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</si>
  <si>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</si>
  <si>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</si>
  <si>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</si>
  <si>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</si>
  <si>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</si>
  <si>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</si>
  <si>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</si>
  <si>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</si>
  <si>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</si>
  <si>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</si>
  <si>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</si>
  <si>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</si>
  <si>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</si>
  <si>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</si>
  <si>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</si>
  <si>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</si>
  <si>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</si>
  <si>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</si>
  <si>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</si>
  <si>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</si>
  <si>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</si>
  <si>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</si>
  <si>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</si>
  <si>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</si>
  <si>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</si>
  <si>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</si>
  <si>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</si>
  <si>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</si>
  <si>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</si>
  <si>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</si>
  <si>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</si>
  <si>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</si>
  <si>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</si>
  <si>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</si>
  <si>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</si>
  <si>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</si>
  <si>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</si>
  <si>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</si>
  <si>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</si>
  <si>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</si>
  <si>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</si>
  <si>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</si>
  <si>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</si>
  <si>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</si>
  <si>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</si>
  <si>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</si>
  <si>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</si>
  <si>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</si>
  <si>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</si>
  <si>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</si>
  <si>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</si>
  <si>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</si>
  <si>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</si>
  <si>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</si>
  <si>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</si>
  <si>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</si>
  <si>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</si>
  <si>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</si>
  <si>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</si>
  <si>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</si>
  <si>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</si>
  <si>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</si>
  <si>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</si>
  <si>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</si>
  <si>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</si>
  <si>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</si>
  <si>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</si>
  <si>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</si>
  <si>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</si>
  <si>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</si>
  <si>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</si>
  <si>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</si>
  <si>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</si>
  <si>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</si>
  <si>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</si>
  <si>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</si>
  <si>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</si>
  <si>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</si>
  <si>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</si>
  <si>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</si>
  <si>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</si>
  <si>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</si>
  <si>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</si>
  <si>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</si>
  <si>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</si>
  <si>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</si>
  <si>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</si>
  <si>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</si>
  <si>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</si>
  <si>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</si>
  <si>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</si>
  <si>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</si>
  <si>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</si>
  <si>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</si>
  <si>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</si>
  <si>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</si>
  <si>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</si>
  <si>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</si>
  <si>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</si>
  <si>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</si>
  <si>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</si>
  <si>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</si>
  <si>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</si>
  <si>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</si>
  <si>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</si>
  <si>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</si>
  <si>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</si>
  <si>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</si>
  <si>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</si>
  <si>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</si>
  <si>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</si>
  <si>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</si>
  <si>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</si>
  <si>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</si>
  <si>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</si>
  <si>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</si>
  <si>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</si>
  <si>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</si>
  <si>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</si>
  <si>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</si>
  <si>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</si>
  <si>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</si>
  <si>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</si>
  <si>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</si>
  <si>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</si>
  <si>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</si>
  <si>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</si>
  <si>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</si>
  <si>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</si>
  <si>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</si>
  <si>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</si>
  <si>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</si>
  <si>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</si>
  <si>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</si>
  <si>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</si>
  <si>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</si>
  <si>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</si>
  <si>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</si>
  <si>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</si>
  <si>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</si>
  <si>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</si>
  <si>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</si>
  <si>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</si>
  <si>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</si>
  <si>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</si>
  <si>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</si>
  <si>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</si>
  <si>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</si>
  <si>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</si>
  <si>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</si>
  <si>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</si>
  <si>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</si>
  <si>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</si>
  <si>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</si>
  <si>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</si>
  <si>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</si>
  <si>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</si>
  <si>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</si>
  <si>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</si>
  <si>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</si>
  <si>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</si>
  <si>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</si>
  <si>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</si>
  <si>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</si>
  <si>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</si>
  <si>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</si>
  <si>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</si>
  <si>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</si>
  <si>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</si>
  <si>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</si>
  <si>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</si>
  <si>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</si>
  <si>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</si>
  <si>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</si>
  <si>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</si>
  <si>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</si>
  <si>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</si>
  <si>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</si>
  <si>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</si>
  <si>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</si>
  <si>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</si>
  <si>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</si>
  <si>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</si>
  <si>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</si>
  <si>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</si>
  <si>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</si>
  <si>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</si>
  <si>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</si>
  <si>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</si>
  <si>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</si>
  <si>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</si>
  <si>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</si>
  <si>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</si>
  <si>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</si>
  <si>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</si>
  <si>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</si>
  <si>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</si>
  <si>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</si>
  <si>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</si>
  <si>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</si>
  <si>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</si>
  <si>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</si>
  <si>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</si>
  <si>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</si>
  <si>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</si>
  <si>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</si>
  <si>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</si>
  <si>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</si>
  <si>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</si>
  <si>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</si>
  <si>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</si>
  <si>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</si>
  <si>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</si>
  <si>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</si>
  <si>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</si>
  <si>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</si>
  <si>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</si>
  <si>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</si>
  <si>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</si>
  <si>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</si>
  <si>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</si>
  <si>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</si>
  <si>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</si>
  <si>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</si>
  <si>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</si>
  <si>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</si>
  <si>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</si>
  <si>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</si>
  <si>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</si>
  <si>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</si>
  <si>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</si>
  <si>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</si>
  <si>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</si>
  <si>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</si>
  <si>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</si>
  <si>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</si>
  <si>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</si>
  <si>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</si>
  <si>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</si>
  <si>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</si>
  <si>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</si>
  <si>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</si>
  <si>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</si>
  <si>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</si>
  <si>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</si>
  <si>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</si>
  <si>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</si>
  <si>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</si>
  <si>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</si>
  <si>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</si>
  <si>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</si>
  <si>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</si>
  <si>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</si>
  <si>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</si>
  <si>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</si>
  <si>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</si>
  <si>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</si>
  <si>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</si>
  <si>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</si>
  <si>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</si>
  <si>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</si>
  <si>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</si>
  <si>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</si>
  <si>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</si>
  <si>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</si>
  <si>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</si>
  <si>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</si>
  <si>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</si>
  <si>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</si>
  <si>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</si>
  <si>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</si>
  <si>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</si>
  <si>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</si>
  <si>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</si>
  <si>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</si>
  <si>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</si>
  <si>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</si>
  <si>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</si>
  <si>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</si>
  <si>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</si>
  <si>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</si>
  <si>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</si>
  <si>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</si>
  <si>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</si>
  <si>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</si>
  <si>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</si>
  <si>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</si>
  <si>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</si>
  <si>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</si>
  <si>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</si>
  <si>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</si>
  <si>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</si>
  <si>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</si>
  <si>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</si>
  <si>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</si>
  <si>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</si>
  <si>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</si>
  <si>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</si>
  <si>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</si>
  <si>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</si>
  <si>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</si>
  <si>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</si>
  <si>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</si>
  <si>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</si>
  <si>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</si>
  <si>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</si>
  <si>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</si>
  <si>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</si>
  <si>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</si>
  <si>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</si>
  <si>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</si>
  <si>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</si>
  <si>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</si>
  <si>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</si>
  <si>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</si>
  <si>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</si>
  <si>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</si>
  <si>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</si>
  <si>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</si>
  <si>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</si>
  <si>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</si>
  <si>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</si>
  <si>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</si>
  <si>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</si>
  <si>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</si>
  <si>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</si>
  <si>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</si>
  <si>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</si>
  <si>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</si>
  <si>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</si>
  <si>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</si>
  <si>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</si>
  <si>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</si>
  <si>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</si>
  <si>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</si>
  <si>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</si>
  <si>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</si>
  <si>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</si>
  <si>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</si>
  <si>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</si>
  <si>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</si>
  <si>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</si>
  <si>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</si>
  <si>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</si>
  <si>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</si>
  <si>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</si>
  <si>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</si>
  <si>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</si>
  <si>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</si>
  <si>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</si>
  <si>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</si>
  <si>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parent_category</t>
  </si>
  <si>
    <t>sub_category</t>
  </si>
  <si>
    <t>percent_funded</t>
  </si>
  <si>
    <t>average_donation</t>
  </si>
  <si>
    <t>Row Labels</t>
  </si>
  <si>
    <t>Grand Total</t>
  </si>
  <si>
    <t>Column Labels</t>
  </si>
  <si>
    <t>animation</t>
  </si>
  <si>
    <t>plays</t>
  </si>
  <si>
    <t>indie rock</t>
  </si>
  <si>
    <t>photography books</t>
  </si>
  <si>
    <t>food trucks</t>
  </si>
  <si>
    <t>fiction</t>
  </si>
  <si>
    <t>rock</t>
  </si>
  <si>
    <t>documentary</t>
  </si>
  <si>
    <t>nonfiction</t>
  </si>
  <si>
    <t>translations</t>
  </si>
  <si>
    <t>video games</t>
  </si>
  <si>
    <t>television</t>
  </si>
  <si>
    <t>drama</t>
  </si>
  <si>
    <t>web</t>
  </si>
  <si>
    <t>jazz</t>
  </si>
  <si>
    <t>science fiction</t>
  </si>
  <si>
    <t>wearables</t>
  </si>
  <si>
    <t>electric music</t>
  </si>
  <si>
    <t>shorts</t>
  </si>
  <si>
    <t>radio &amp; podcasts</t>
  </si>
  <si>
    <t>metal</t>
  </si>
  <si>
    <t>mobile games</t>
  </si>
  <si>
    <t>world music</t>
  </si>
  <si>
    <t>audio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</si>
  <si>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</si>
  <si>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</si>
  <si>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</si>
  <si>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</si>
  <si>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</si>
  <si>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</si>
  <si>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</si>
  <si>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</si>
  <si>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</si>
  <si>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</si>
  <si>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name</t>
  </si>
  <si>
    <t>Outcome</t>
  </si>
  <si>
    <t>Parent Category</t>
  </si>
  <si>
    <t>date_created_conversion</t>
  </si>
  <si>
    <t>date_ended_conversion</t>
  </si>
  <si>
    <t>Years (date_created_conversion)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</si>
  <si>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</si>
  <si>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</si>
  <si>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</si>
  <si>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</si>
  <si>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</si>
  <si>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</si>
  <si>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</si>
  <si>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</si>
  <si>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</si>
  <si>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</si>
  <si>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</si>
  <si>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</si>
  <si>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</si>
  <si>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</si>
  <si>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</si>
  <si>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</si>
  <si>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</si>
  <si>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</si>
  <si>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</si>
  <si>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&gt;=50000</t>
  </si>
  <si>
    <t>Successful</t>
  </si>
  <si>
    <t>Failed</t>
  </si>
  <si>
    <t>Canceled</t>
  </si>
  <si>
    <t>&gt;=1000 and &lt;=4999</t>
  </si>
  <si>
    <t>&lt;1000</t>
  </si>
  <si>
    <t>&gt;=5000 and &lt;=9999</t>
  </si>
  <si>
    <t>&gt;=10000 and &lt;=14999</t>
  </si>
  <si>
    <t>&gt;=15000 and &lt;=19999</t>
  </si>
  <si>
    <t>&gt;=20000 and &lt;=24999</t>
  </si>
  <si>
    <t>&gt;=25000 and &lt;=29999</t>
  </si>
  <si>
    <t>&gt;=30000 and &lt;=34999</t>
  </si>
  <si>
    <t>&gt;=35000 and &lt;=39999</t>
  </si>
  <si>
    <t>&gt;=40000 and &lt;=44999</t>
  </si>
  <si>
    <t>&gt;=45000 and &lt;=49999</t>
  </si>
  <si>
    <t>Backers</t>
  </si>
  <si>
    <t>Median</t>
  </si>
  <si>
    <t xml:space="preserve">Mean </t>
  </si>
  <si>
    <t>Minimum</t>
  </si>
  <si>
    <t>Maximum</t>
  </si>
  <si>
    <t>Variance</t>
  </si>
  <si>
    <t>Standard Diviation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</si>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</sst>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;[Red]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applyAlignment="1">
      <alignment horizontal="left"/>
    </xf>
    <xf numFmtId="9" fontId="0" fillId="0" borderId="0" xfId="43" applyFont="1"/>
    <xf numFmtId="9" fontId="16" fillId="0" borderId="0" xfId="43" applyFont="1" applyAlignment="1">
      <alignment horizontal="center"/>
    </xf>
    <xf numFmtId="0" fontId="0" fillId="0" borderId="0" xfId="0" pivotButton="1"/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7" fillId="0" borderId="0" xfId="0" applyFont="1"/>
    <xf numFmtId="16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E97171"/>
        </patternFill>
      </fill>
    </dxf>
    <dxf>
      <fill>
        <patternFill>
          <bgColor rgb="FF85E395"/>
        </patternFill>
      </fill>
    </dxf>
    <dxf>
      <fill>
        <patternFill>
          <bgColor rgb="FF829CDE"/>
        </patternFill>
      </fill>
    </dxf>
    <dxf>
      <fill>
        <patternFill>
          <bgColor rgb="FFF2C782"/>
        </patternFill>
      </fill>
    </dxf>
  </dxfs>
  <tableStyles count="0" defaultTableStyle="TableStyleMedium2" defaultPivotStyle="PivotStyleLight16"/>
  <colors>
    <mruColors>
      <color rgb="FFF2C782"/>
      <color rgb="FFE97171"/>
      <color rgb="FF85E395"/>
      <color rgb="FF829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 Range of Success, Failure, Canceled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Analysis'!$B$1</c:f>
              <c:strCache>
                <c:ptCount val="1"/>
                <c:pt idx="0">
                  <c:v>number_successful</c:v>
                </c:pt>
              </c:strCache>
            </c:strRef>
          </c:tx>
          <c:spPr>
            <a:ln w="28575" cap="rnd">
              <a:solidFill>
                <a:srgbClr val="85E39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&lt;1000</c:v>
                </c:pt>
                <c:pt idx="1">
                  <c:v>&gt;=1000 and &lt;=4999</c:v>
                </c:pt>
                <c:pt idx="2">
                  <c:v>&gt;=5000 and &lt;=9999</c:v>
                </c:pt>
                <c:pt idx="3">
                  <c:v>&gt;=10000 and &lt;=14999</c:v>
                </c:pt>
                <c:pt idx="4">
                  <c:v>&gt;=15000 and &lt;=19999</c:v>
                </c:pt>
                <c:pt idx="5">
                  <c:v>&gt;=20000 and &lt;=24999</c:v>
                </c:pt>
                <c:pt idx="6">
                  <c:v>&gt;=25000 and &lt;=29999</c:v>
                </c:pt>
                <c:pt idx="7">
                  <c:v>&gt;=30000 and &lt;=34999</c:v>
                </c:pt>
                <c:pt idx="8">
                  <c:v>&gt;=35000 and &lt;=39999</c:v>
                </c:pt>
                <c:pt idx="9">
                  <c:v>&gt;=40000 and &lt;=44999</c:v>
                </c:pt>
                <c:pt idx="10">
                  <c:v>&gt;=45000 and &lt;=49999</c:v>
                </c:pt>
                <c:pt idx="11">
                  <c:v>&gt;=50000</c:v>
                </c:pt>
              </c:strCache>
            </c:strRef>
          </c:cat>
          <c:val>
            <c:numRef>
              <c:f>'Goal Analysis'!$B$2:$B$13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19-4679-9347-06278CD1734F}"/>
            </c:ext>
          </c:extLst>
        </c:ser>
        <c:ser>
          <c:idx val="1"/>
          <c:order val="1"/>
          <c:tx>
            <c:strRef>
              <c:f>'Goal Analysis'!$C$1</c:f>
              <c:strCache>
                <c:ptCount val="1"/>
                <c:pt idx="0">
                  <c:v>number_failed</c:v>
                </c:pt>
              </c:strCache>
            </c:strRef>
          </c:tx>
          <c:spPr>
            <a:ln w="28575" cap="rnd">
              <a:solidFill>
                <a:srgbClr val="E9717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&lt;1000</c:v>
                </c:pt>
                <c:pt idx="1">
                  <c:v>&gt;=1000 and &lt;=4999</c:v>
                </c:pt>
                <c:pt idx="2">
                  <c:v>&gt;=5000 and &lt;=9999</c:v>
                </c:pt>
                <c:pt idx="3">
                  <c:v>&gt;=10000 and &lt;=14999</c:v>
                </c:pt>
                <c:pt idx="4">
                  <c:v>&gt;=15000 and &lt;=19999</c:v>
                </c:pt>
                <c:pt idx="5">
                  <c:v>&gt;=20000 and &lt;=24999</c:v>
                </c:pt>
                <c:pt idx="6">
                  <c:v>&gt;=25000 and &lt;=29999</c:v>
                </c:pt>
                <c:pt idx="7">
                  <c:v>&gt;=30000 and &lt;=34999</c:v>
                </c:pt>
                <c:pt idx="8">
                  <c:v>&gt;=35000 and &lt;=39999</c:v>
                </c:pt>
                <c:pt idx="9">
                  <c:v>&gt;=40000 and &lt;=44999</c:v>
                </c:pt>
                <c:pt idx="10">
                  <c:v>&gt;=45000 and &lt;=49999</c:v>
                </c:pt>
                <c:pt idx="11">
                  <c:v>&gt;=50000</c:v>
                </c:pt>
              </c:strCache>
            </c:strRef>
          </c:cat>
          <c:val>
            <c:numRef>
              <c:f>'Goal Analysis'!$C$2:$C$13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9-4679-9347-06278CD1734F}"/>
            </c:ext>
          </c:extLst>
        </c:ser>
        <c:ser>
          <c:idx val="2"/>
          <c:order val="2"/>
          <c:tx>
            <c:strRef>
              <c:f>'Goal Analysis'!$D$1</c:f>
              <c:strCache>
                <c:ptCount val="1"/>
                <c:pt idx="0">
                  <c:v>number_canceled</c:v>
                </c:pt>
              </c:strCache>
            </c:strRef>
          </c:tx>
          <c:spPr>
            <a:ln w="28575" cap="rnd">
              <a:solidFill>
                <a:srgbClr val="F2C78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&lt;1000</c:v>
                </c:pt>
                <c:pt idx="1">
                  <c:v>&gt;=1000 and &lt;=4999</c:v>
                </c:pt>
                <c:pt idx="2">
                  <c:v>&gt;=5000 and &lt;=9999</c:v>
                </c:pt>
                <c:pt idx="3">
                  <c:v>&gt;=10000 and &lt;=14999</c:v>
                </c:pt>
                <c:pt idx="4">
                  <c:v>&gt;=15000 and &lt;=19999</c:v>
                </c:pt>
                <c:pt idx="5">
                  <c:v>&gt;=20000 and &lt;=24999</c:v>
                </c:pt>
                <c:pt idx="6">
                  <c:v>&gt;=25000 and &lt;=29999</c:v>
                </c:pt>
                <c:pt idx="7">
                  <c:v>&gt;=30000 and &lt;=34999</c:v>
                </c:pt>
                <c:pt idx="8">
                  <c:v>&gt;=35000 and &lt;=39999</c:v>
                </c:pt>
                <c:pt idx="9">
                  <c:v>&gt;=40000 and &lt;=44999</c:v>
                </c:pt>
                <c:pt idx="10">
                  <c:v>&gt;=45000 and &lt;=49999</c:v>
                </c:pt>
                <c:pt idx="11">
                  <c:v>&gt;=50000</c:v>
                </c:pt>
              </c:strCache>
            </c:strRef>
          </c:cat>
          <c:val>
            <c:numRef>
              <c:f>'Goal Analysis'!$D$2:$D$13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19-4679-9347-06278CD17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5860591"/>
        <c:axId val="1475861071"/>
      </c:lineChart>
      <c:catAx>
        <c:axId val="147586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  <a:r>
                  <a:rPr lang="en-US" baseline="0"/>
                  <a:t> Range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861071"/>
        <c:crosses val="autoZero"/>
        <c:auto val="1"/>
        <c:lblAlgn val="ctr"/>
        <c:lblOffset val="100"/>
        <c:noMultiLvlLbl val="0"/>
      </c:catAx>
      <c:valAx>
        <c:axId val="1475861071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86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Goal Range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rgbClr val="85E39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&lt;1000</c:v>
                </c:pt>
                <c:pt idx="1">
                  <c:v>&gt;=1000 and &lt;=4999</c:v>
                </c:pt>
                <c:pt idx="2">
                  <c:v>&gt;=5000 and &lt;=9999</c:v>
                </c:pt>
                <c:pt idx="3">
                  <c:v>&gt;=10000 and &lt;=14999</c:v>
                </c:pt>
                <c:pt idx="4">
                  <c:v>&gt;=15000 and &lt;=19999</c:v>
                </c:pt>
                <c:pt idx="5">
                  <c:v>&gt;=20000 and &lt;=24999</c:v>
                </c:pt>
                <c:pt idx="6">
                  <c:v>&gt;=25000 and &lt;=29999</c:v>
                </c:pt>
                <c:pt idx="7">
                  <c:v>&gt;=30000 and &lt;=34999</c:v>
                </c:pt>
                <c:pt idx="8">
                  <c:v>&gt;=35000 and &lt;=39999</c:v>
                </c:pt>
                <c:pt idx="9">
                  <c:v>&gt;=40000 and &lt;=44999</c:v>
                </c:pt>
                <c:pt idx="10">
                  <c:v>&gt;=45000 and &lt;=49999</c:v>
                </c:pt>
                <c:pt idx="11">
                  <c:v>&gt;=50000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30-40EC-AF54-8F11346EE95F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rgbClr val="E9717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&lt;1000</c:v>
                </c:pt>
                <c:pt idx="1">
                  <c:v>&gt;=1000 and &lt;=4999</c:v>
                </c:pt>
                <c:pt idx="2">
                  <c:v>&gt;=5000 and &lt;=9999</c:v>
                </c:pt>
                <c:pt idx="3">
                  <c:v>&gt;=10000 and &lt;=14999</c:v>
                </c:pt>
                <c:pt idx="4">
                  <c:v>&gt;=15000 and &lt;=19999</c:v>
                </c:pt>
                <c:pt idx="5">
                  <c:v>&gt;=20000 and &lt;=24999</c:v>
                </c:pt>
                <c:pt idx="6">
                  <c:v>&gt;=25000 and &lt;=29999</c:v>
                </c:pt>
                <c:pt idx="7">
                  <c:v>&gt;=30000 and &lt;=34999</c:v>
                </c:pt>
                <c:pt idx="8">
                  <c:v>&gt;=35000 and &lt;=39999</c:v>
                </c:pt>
                <c:pt idx="9">
                  <c:v>&gt;=40000 and &lt;=44999</c:v>
                </c:pt>
                <c:pt idx="10">
                  <c:v>&gt;=45000 and &lt;=49999</c:v>
                </c:pt>
                <c:pt idx="11">
                  <c:v>&gt;=50000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30-40EC-AF54-8F11346EE95F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rgbClr val="F2C78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&lt;1000</c:v>
                </c:pt>
                <c:pt idx="1">
                  <c:v>&gt;=1000 and &lt;=4999</c:v>
                </c:pt>
                <c:pt idx="2">
                  <c:v>&gt;=5000 and &lt;=9999</c:v>
                </c:pt>
                <c:pt idx="3">
                  <c:v>&gt;=10000 and &lt;=14999</c:v>
                </c:pt>
                <c:pt idx="4">
                  <c:v>&gt;=15000 and &lt;=19999</c:v>
                </c:pt>
                <c:pt idx="5">
                  <c:v>&gt;=20000 and &lt;=24999</c:v>
                </c:pt>
                <c:pt idx="6">
                  <c:v>&gt;=25000 and &lt;=29999</c:v>
                </c:pt>
                <c:pt idx="7">
                  <c:v>&gt;=30000 and &lt;=34999</c:v>
                </c:pt>
                <c:pt idx="8">
                  <c:v>&gt;=35000 and &lt;=39999</c:v>
                </c:pt>
                <c:pt idx="9">
                  <c:v>&gt;=40000 and &lt;=44999</c:v>
                </c:pt>
                <c:pt idx="10">
                  <c:v>&gt;=45000 and &lt;=49999</c:v>
                </c:pt>
                <c:pt idx="11">
                  <c:v>&gt;=50000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30-40EC-AF54-8F11346EE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513839"/>
        <c:axId val="1481512399"/>
      </c:lineChart>
      <c:catAx>
        <c:axId val="148151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Range</a:t>
                </a:r>
              </a:p>
            </c:rich>
          </c:tx>
          <c:layout>
            <c:manualLayout>
              <c:xMode val="edge"/>
              <c:yMode val="edge"/>
              <c:x val="0.51444909930777727"/>
              <c:y val="0.859597948909656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512399"/>
        <c:crosses val="autoZero"/>
        <c:auto val="1"/>
        <c:lblAlgn val="ctr"/>
        <c:lblOffset val="100"/>
        <c:noMultiLvlLbl val="0"/>
      </c:catAx>
      <c:valAx>
        <c:axId val="148151239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51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[CrowdfundingBookCompleted.xlsx]Pivot Category v Outcome!PivotTable1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Outcome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2C78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9717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85E39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97171"/>
          </a:solidFill>
          <a:ln>
            <a:noFill/>
          </a:ln>
          <a:effectLst/>
        </c:spPr>
      </c:pivotFmt>
      <c:pivotFmt>
        <c:idx val="5"/>
        <c:spPr>
          <a:solidFill>
            <a:srgbClr val="85E395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Category v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2C782"/>
            </a:solidFill>
            <a:ln>
              <a:noFill/>
            </a:ln>
            <a:effectLst/>
          </c:spPr>
          <c:invertIfNegative val="0"/>
          <c:cat>
            <c:strRef>
              <c:f>'Pivot Category v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 v Outcome'!$B$6:$B$15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D-4360-BEB9-489099880E92}"/>
            </c:ext>
          </c:extLst>
        </c:ser>
        <c:ser>
          <c:idx val="1"/>
          <c:order val="1"/>
          <c:tx>
            <c:strRef>
              <c:f>'Pivot Category v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E97171"/>
            </a:solidFill>
            <a:ln>
              <a:noFill/>
            </a:ln>
            <a:effectLst/>
          </c:spPr>
          <c:invertIfNegative val="0"/>
          <c:cat>
            <c:strRef>
              <c:f>'Pivot Category v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 v Outcome'!$C$6:$C$15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3D-4360-BEB9-489099880E92}"/>
            </c:ext>
          </c:extLst>
        </c:ser>
        <c:ser>
          <c:idx val="2"/>
          <c:order val="2"/>
          <c:tx>
            <c:strRef>
              <c:f>'Pivot Category v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Category v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 v Outcome'!$D$6:$D$15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3D-4360-BEB9-489099880E92}"/>
            </c:ext>
          </c:extLst>
        </c:ser>
        <c:ser>
          <c:idx val="3"/>
          <c:order val="3"/>
          <c:tx>
            <c:strRef>
              <c:f>'Pivot Category v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85E395"/>
            </a:solidFill>
            <a:ln>
              <a:noFill/>
            </a:ln>
            <a:effectLst/>
          </c:spPr>
          <c:invertIfNegative val="0"/>
          <c:cat>
            <c:strRef>
              <c:f>'Pivot Category v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 v Outcome'!$E$6:$E$15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3D-4360-BEB9-489099880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2646511"/>
        <c:axId val="552643151"/>
      </c:barChart>
      <c:catAx>
        <c:axId val="552646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643151"/>
        <c:crosses val="autoZero"/>
        <c:auto val="1"/>
        <c:lblAlgn val="ctr"/>
        <c:lblOffset val="100"/>
        <c:noMultiLvlLbl val="0"/>
      </c:catAx>
      <c:valAx>
        <c:axId val="55264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64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[CrowdfundingBookCompleted.xlsx]Pivot Subcat v Outcome!PivotTable2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</a:t>
            </a:r>
            <a:r>
              <a:rPr lang="en-US" baseline="0"/>
              <a:t> Subcategory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2C78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9717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85E39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Subcat v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2C782"/>
            </a:solidFill>
            <a:ln>
              <a:noFill/>
            </a:ln>
            <a:effectLst/>
          </c:spPr>
          <c:invertIfNegative val="0"/>
          <c:cat>
            <c:strRef>
              <c:f>'Pivot Subcat v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Subcat v Outcome'!$B$6:$B$30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C-4AAD-B738-9A1C7421F851}"/>
            </c:ext>
          </c:extLst>
        </c:ser>
        <c:ser>
          <c:idx val="1"/>
          <c:order val="1"/>
          <c:tx>
            <c:strRef>
              <c:f>'Pivot Subcat v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E97171"/>
            </a:solidFill>
            <a:ln>
              <a:noFill/>
            </a:ln>
            <a:effectLst/>
          </c:spPr>
          <c:invertIfNegative val="0"/>
          <c:cat>
            <c:strRef>
              <c:f>'Pivot Subcat v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Subcat v Outcome'!$C$6:$C$30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AC-4AAD-B738-9A1C7421F851}"/>
            </c:ext>
          </c:extLst>
        </c:ser>
        <c:ser>
          <c:idx val="2"/>
          <c:order val="2"/>
          <c:tx>
            <c:strRef>
              <c:f>'Pivot Subcat v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Subcat v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Subcat v Outcome'!$D$6:$D$30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AC-4AAD-B738-9A1C7421F851}"/>
            </c:ext>
          </c:extLst>
        </c:ser>
        <c:ser>
          <c:idx val="3"/>
          <c:order val="3"/>
          <c:tx>
            <c:strRef>
              <c:f>'Pivot Subcat v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85E395"/>
            </a:solidFill>
            <a:ln>
              <a:noFill/>
            </a:ln>
            <a:effectLst/>
          </c:spPr>
          <c:invertIfNegative val="0"/>
          <c:cat>
            <c:strRef>
              <c:f>'Pivot Subcat v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Subcat v Outcome'!$E$6:$E$30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AC-4AAD-B738-9A1C7421F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51131727"/>
        <c:axId val="551132687"/>
      </c:barChart>
      <c:catAx>
        <c:axId val="551131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32687"/>
        <c:crosses val="autoZero"/>
        <c:auto val="1"/>
        <c:lblAlgn val="ctr"/>
        <c:lblOffset val="100"/>
        <c:noMultiLvlLbl val="0"/>
      </c:catAx>
      <c:valAx>
        <c:axId val="55113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13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[CrowdfundingBookCompleted.xlsx]Pivot Date v Outcome!PivotTable12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Over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E97171"/>
            </a:solidFill>
            <a:round/>
          </a:ln>
          <a:effectLst/>
        </c:spPr>
        <c:marker>
          <c:symbol val="circle"/>
          <c:size val="5"/>
          <c:spPr>
            <a:solidFill>
              <a:srgbClr val="E97171"/>
            </a:solidFill>
            <a:ln w="9525">
              <a:solidFill>
                <a:srgbClr val="E9717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2C782"/>
            </a:solidFill>
            <a:round/>
          </a:ln>
          <a:effectLst/>
        </c:spPr>
        <c:marker>
          <c:symbol val="circle"/>
          <c:size val="5"/>
          <c:spPr>
            <a:solidFill>
              <a:srgbClr val="F2C782"/>
            </a:solidFill>
            <a:ln w="9525">
              <a:solidFill>
                <a:srgbClr val="F2C78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829CDE"/>
            </a:solidFill>
            <a:round/>
          </a:ln>
          <a:effectLst/>
        </c:spPr>
        <c:marker>
          <c:spPr>
            <a:solidFill>
              <a:srgbClr val="829CDE"/>
            </a:solidFill>
            <a:ln w="9525">
              <a:solidFill>
                <a:srgbClr val="829CD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85E395"/>
            </a:solidFill>
            <a:round/>
          </a:ln>
          <a:effectLst/>
        </c:spPr>
        <c:marker>
          <c:symbol val="circle"/>
          <c:size val="5"/>
          <c:spPr>
            <a:solidFill>
              <a:srgbClr val="85E395"/>
            </a:solidFill>
            <a:ln w="9525">
              <a:solidFill>
                <a:srgbClr val="85E39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E97171"/>
            </a:solidFill>
            <a:round/>
          </a:ln>
          <a:effectLst/>
        </c:spPr>
        <c:marker>
          <c:symbol val="circle"/>
          <c:size val="5"/>
          <c:spPr>
            <a:solidFill>
              <a:srgbClr val="E97171"/>
            </a:solidFill>
            <a:ln w="9525">
              <a:solidFill>
                <a:srgbClr val="E9717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Date v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E9717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97171"/>
              </a:solidFill>
              <a:ln w="9525">
                <a:solidFill>
                  <a:srgbClr val="E97171"/>
                </a:solidFill>
              </a:ln>
              <a:effectLst/>
            </c:spPr>
          </c:marker>
          <c:cat>
            <c:strRef>
              <c:f>'Pivot Date v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v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12-4730-97BC-3A1E802C295D}"/>
            </c:ext>
          </c:extLst>
        </c:ser>
        <c:ser>
          <c:idx val="1"/>
          <c:order val="1"/>
          <c:tx>
            <c:strRef>
              <c:f>'Pivot Date v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2C78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2C782"/>
              </a:solidFill>
              <a:ln w="9525">
                <a:solidFill>
                  <a:srgbClr val="F2C782"/>
                </a:solidFill>
              </a:ln>
              <a:effectLst/>
            </c:spPr>
          </c:marker>
          <c:cat>
            <c:strRef>
              <c:f>'Pivot Date v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v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12-4730-97BC-3A1E802C295D}"/>
            </c:ext>
          </c:extLst>
        </c:ser>
        <c:ser>
          <c:idx val="2"/>
          <c:order val="2"/>
          <c:tx>
            <c:strRef>
              <c:f>'Pivot Date v Outcome'!$D$4:$D$5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85E39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5E395"/>
              </a:solidFill>
              <a:ln w="9525">
                <a:solidFill>
                  <a:srgbClr val="85E395"/>
                </a:solidFill>
              </a:ln>
              <a:effectLst/>
            </c:spPr>
          </c:marker>
          <c:cat>
            <c:strRef>
              <c:f>'Pivot Date v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 v Outcome'!$D$6:$D$18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12-4730-97BC-3A1E802C2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821071"/>
        <c:axId val="765223455"/>
      </c:lineChart>
      <c:catAx>
        <c:axId val="194382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223455"/>
        <c:crosses val="autoZero"/>
        <c:auto val="1"/>
        <c:lblAlgn val="ctr"/>
        <c:lblOffset val="100"/>
        <c:noMultiLvlLbl val="0"/>
      </c:catAx>
      <c:valAx>
        <c:axId val="76522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82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203915</xdr:colOff>
      <xdr:row>14</xdr:row>
      <xdr:rowOff>48382</xdr:rowOff>
    </xdr:from>
    <xdr:to>
      <xdr:col>7</xdr:col>
      <xdr:colOff>483809</xdr:colOff>
      <xdr:row>35</xdr:row>
      <xdr:rowOff>94448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18A03A-0D14-5532-ED90-FD96954DC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819239</xdr:colOff>
      <xdr:row>14</xdr:row>
      <xdr:rowOff>0</xdr:rowOff>
    </xdr:from>
    <xdr:to>
      <xdr:col>19</xdr:col>
      <xdr:colOff>314476</xdr:colOff>
      <xdr:row>36</xdr:row>
      <xdr:rowOff>38839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76B9C4-A5E4-486E-D435-F4032FD9D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273653</xdr:colOff>
      <xdr:row>1</xdr:row>
      <xdr:rowOff>198839</xdr:rowOff>
    </xdr:from>
    <xdr:to>
      <xdr:col>13</xdr:col>
      <xdr:colOff>26957</xdr:colOff>
      <xdr:row>29</xdr:row>
      <xdr:rowOff>115019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43B1A6-9167-9F34-DCE8-EDC3455B7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128794</xdr:colOff>
      <xdr:row>2</xdr:row>
      <xdr:rowOff>14357</xdr:rowOff>
    </xdr:from>
    <xdr:to>
      <xdr:col>19</xdr:col>
      <xdr:colOff>157369</xdr:colOff>
      <xdr:row>24</xdr:row>
      <xdr:rowOff>127414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392CCD-D446-91D2-E0EE-826DB4BC3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1</xdr:row>
      <xdr:rowOff>186958</xdr:rowOff>
    </xdr:from>
    <xdr:to>
      <xdr:col>15</xdr:col>
      <xdr:colOff>633328</xdr:colOff>
      <xdr:row>25</xdr:row>
      <xdr:rowOff>89302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168391-6EC4-9E31-6874-DD5B335FB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redith Walter" refreshedDate="45381.821198726851" createdVersion="8" refreshedVersion="8" minRefreshableVersion="3" recordCount="1000" xr:uid="{B66EB639-FEDF-4978-B04D-B350ECD6B6FA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_donation" numFmtId="4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_created_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967E24-EB72-4004-B4B5-64D16B29649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Parent Category" colHeaderCaption="Outcome">
  <location ref="A4:F15" firstHeaderRow="1" firstDataRow="2" firstDataCol="1" rowPageCount="1" colPageCount="1"/>
  <pivotFields count="23">
    <pivotField showAll="0"/>
    <pivotField dataField="1" showAll="0"/>
    <pivotField showAll="0"/>
    <pivotField showAll="0"/>
    <pivotField showAll="0"/>
    <pivotField numFmtId="9" showAll="0"/>
    <pivotField axis="axisCol" showAll="0" countASubtotal="1">
      <items count="5">
        <item x="3"/>
        <item x="0"/>
        <item x="2"/>
        <item x="1"/>
        <item t="countA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sd="0" x="4"/>
        <item sd="0" x="0"/>
        <item sd="0" x="6"/>
        <item sd="0" x="8"/>
        <item sd="0" x="1"/>
        <item sd="0" x="7"/>
        <item sd="0" x="5"/>
        <item sd="0" x="2"/>
        <item sd="0"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6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8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D6DE9B-4C7B-4F36-A6FE-9476FA22E7A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3">
    <pivotField showAll="0"/>
    <pivotField dataField="1"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4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569D95-1F38-42FE-B572-D949416973AA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3">
    <pivotField showAll="0"/>
    <pivotField dataField="1" showAll="0"/>
    <pivotField showAll="0"/>
    <pivotField showAll="0"/>
    <pivotField showAll="0"/>
    <pivotField numFmtId="9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numFmtId="44"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2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52" workbookViewId="0">
      <selection activeCell="C27" sqref="C27"/>
    </sheetView>
  </sheetViews>
  <sheetFormatPr defaultColWidth="11.19921875" defaultRowHeight="15.6" x14ac:dyDescent="0.3"/>
  <cols>
    <col min="1" max="1" width="6.5" bestFit="1" customWidth="1"/>
    <col min="2" max="2" width="31.3984375" bestFit="1" customWidth="1"/>
    <col min="3" max="3" width="50.69921875" style="4" bestFit="1" customWidth="1"/>
    <col min="4" max="4" width="8.3984375" bestFit="1" customWidth="1"/>
    <col min="5" max="5" width="11.59765625" bestFit="1" customWidth="1"/>
    <col min="6" max="6" width="18.3984375" style="5" bestFit="1" customWidth="1"/>
    <col min="7" max="7" width="12.296875" bestFit="1" customWidth="1"/>
    <col min="8" max="8" width="17.19921875" bestFit="1" customWidth="1"/>
    <col min="9" max="9" width="21.5" style="3" bestFit="1" customWidth="1"/>
    <col min="10" max="10" width="11.296875" bestFit="1" customWidth="1"/>
    <col min="11" max="11" width="12" bestFit="1" customWidth="1"/>
    <col min="12" max="12" width="15.296875" bestFit="1" customWidth="1"/>
    <col min="13" max="13" width="28.69921875" style="9" bestFit="1" customWidth="1"/>
    <col min="14" max="14" width="12.19921875" bestFit="1" customWidth="1"/>
    <col min="15" max="15" width="28.69921875" style="9" bestFit="1" customWidth="1"/>
    <col min="16" max="16" width="13" bestFit="1" customWidth="1"/>
    <col min="17" max="17" width="12.296875" bestFit="1" customWidth="1"/>
    <col min="18" max="18" width="29.19921875" bestFit="1" customWidth="1"/>
    <col min="19" max="19" width="18.6992187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2031</v>
      </c>
      <c r="G1" s="1" t="s">
        <v>4</v>
      </c>
      <c r="H1" s="1" t="s">
        <v>5</v>
      </c>
      <c r="I1" s="2" t="s">
        <v>2032</v>
      </c>
      <c r="J1" s="1" t="s">
        <v>6</v>
      </c>
      <c r="K1" s="1" t="s">
        <v>7</v>
      </c>
      <c r="L1" s="1" t="s">
        <v>8</v>
      </c>
      <c r="M1" s="8" t="s">
        <v>2073</v>
      </c>
      <c r="N1" s="1" t="s">
        <v>9</v>
      </c>
      <c r="O1" s="8" t="s">
        <v>2074</v>
      </c>
      <c r="P1" s="1" t="s">
        <v>10</v>
      </c>
      <c r="Q1" s="1" t="s">
        <v>11</v>
      </c>
      <c r="R1" s="1" t="s">
        <v>2028</v>
      </c>
      <c r="S1" s="1" t="s">
        <v>2029</v>
      </c>
      <c r="T1" s="1" t="s">
        <v>2030</v>
      </c>
    </row>
    <row r="2" spans="1:20" x14ac:dyDescent="0.3">
      <c r="A2">
        <v>0</v>
      </c>
      <c r="B2" t="s">
        <v>12</v>
      </c>
      <c r="C2" s="4" t="s">
        <v>13</v>
      </c>
      <c r="D2">
        <v>100</v>
      </c>
      <c r="E2">
        <v>0</v>
      </c>
      <c r="F2" s="5">
        <f t="shared" ref="F2:F65" si="0">E2/D2</f>
        <v>0</v>
      </c>
      <c r="G2" t="s">
        <v>14</v>
      </c>
      <c r="H2">
        <v>0</v>
      </c>
      <c r="I2" s="3">
        <v>0</v>
      </c>
      <c r="J2" t="s">
        <v>15</v>
      </c>
      <c r="K2" t="s">
        <v>16</v>
      </c>
      <c r="L2">
        <v>1448690400</v>
      </c>
      <c r="M2" s="9">
        <f t="shared" ref="M2:M65" si="1">(L2/86400+DATE(1970,1,1))</f>
        <v>42336.25</v>
      </c>
      <c r="N2">
        <v>1450159200</v>
      </c>
      <c r="O2" s="9">
        <f t="shared" ref="O2:O65" si="2">(N2/86400+DATE(1970,1,1))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4" t="s">
        <v>19</v>
      </c>
      <c r="D3">
        <v>1400</v>
      </c>
      <c r="E3">
        <v>14560</v>
      </c>
      <c r="F3" s="5">
        <f t="shared" si="0"/>
        <v>10.4</v>
      </c>
      <c r="G3" t="s">
        <v>20</v>
      </c>
      <c r="H3">
        <v>158</v>
      </c>
      <c r="I3" s="3">
        <f t="shared" ref="I3:I66" si="3">E3/H3</f>
        <v>92.151898734177209</v>
      </c>
      <c r="J3" t="s">
        <v>21</v>
      </c>
      <c r="K3" t="s">
        <v>22</v>
      </c>
      <c r="L3">
        <v>1408424400</v>
      </c>
      <c r="M3" s="9">
        <f t="shared" si="1"/>
        <v>41870.208333333336</v>
      </c>
      <c r="N3">
        <v>1408597200</v>
      </c>
      <c r="O3" s="9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x14ac:dyDescent="0.3">
      <c r="A4">
        <v>2</v>
      </c>
      <c r="B4" t="s">
        <v>24</v>
      </c>
      <c r="C4" s="4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3">
        <f t="shared" si="3"/>
        <v>100.01614035087719</v>
      </c>
      <c r="J4" t="s">
        <v>26</v>
      </c>
      <c r="K4" t="s">
        <v>27</v>
      </c>
      <c r="L4">
        <v>1384668000</v>
      </c>
      <c r="M4" s="9">
        <f t="shared" si="1"/>
        <v>41595.25</v>
      </c>
      <c r="N4">
        <v>1384840800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x14ac:dyDescent="0.3">
      <c r="A5">
        <v>3</v>
      </c>
      <c r="B5" t="s">
        <v>29</v>
      </c>
      <c r="C5" s="4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3">
        <f t="shared" si="3"/>
        <v>103.20833333333333</v>
      </c>
      <c r="J5" t="s">
        <v>21</v>
      </c>
      <c r="K5" t="s">
        <v>22</v>
      </c>
      <c r="L5">
        <v>1565499600</v>
      </c>
      <c r="M5" s="9">
        <f t="shared" si="1"/>
        <v>43688.208333333328</v>
      </c>
      <c r="N5">
        <v>1568955600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4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3">
        <f t="shared" si="3"/>
        <v>99.339622641509436</v>
      </c>
      <c r="J6" t="s">
        <v>21</v>
      </c>
      <c r="K6" t="s">
        <v>22</v>
      </c>
      <c r="L6">
        <v>1547964000</v>
      </c>
      <c r="M6" s="9">
        <f t="shared" si="1"/>
        <v>43485.25</v>
      </c>
      <c r="N6">
        <v>1548309600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4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3">
        <f t="shared" si="3"/>
        <v>75.833333333333329</v>
      </c>
      <c r="J7" t="s">
        <v>36</v>
      </c>
      <c r="K7" t="s">
        <v>37</v>
      </c>
      <c r="L7">
        <v>1346130000</v>
      </c>
      <c r="M7" s="9">
        <f t="shared" si="1"/>
        <v>41149.208333333336</v>
      </c>
      <c r="N7">
        <v>1347080400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4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3">
        <f t="shared" si="3"/>
        <v>60.555555555555557</v>
      </c>
      <c r="J8" t="s">
        <v>40</v>
      </c>
      <c r="K8" t="s">
        <v>41</v>
      </c>
      <c r="L8">
        <v>1505278800</v>
      </c>
      <c r="M8" s="9">
        <f t="shared" si="1"/>
        <v>42991.208333333328</v>
      </c>
      <c r="N8">
        <v>1505365200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4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3">
        <f t="shared" si="3"/>
        <v>64.93832599118943</v>
      </c>
      <c r="J9" t="s">
        <v>36</v>
      </c>
      <c r="K9" t="s">
        <v>37</v>
      </c>
      <c r="L9">
        <v>1439442000</v>
      </c>
      <c r="M9" s="9">
        <f t="shared" si="1"/>
        <v>42229.208333333328</v>
      </c>
      <c r="N9">
        <v>1439614800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4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3">
        <f t="shared" si="3"/>
        <v>30.997175141242938</v>
      </c>
      <c r="J10" t="s">
        <v>36</v>
      </c>
      <c r="K10" t="s">
        <v>37</v>
      </c>
      <c r="L10">
        <v>1281330000</v>
      </c>
      <c r="M10" s="9">
        <f t="shared" si="1"/>
        <v>40399.208333333336</v>
      </c>
      <c r="N10">
        <v>1281502800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4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3">
        <f t="shared" si="3"/>
        <v>72.909090909090907</v>
      </c>
      <c r="J11" t="s">
        <v>21</v>
      </c>
      <c r="K11" t="s">
        <v>22</v>
      </c>
      <c r="L11">
        <v>1379566800</v>
      </c>
      <c r="M11" s="9">
        <f t="shared" si="1"/>
        <v>41536.208333333336</v>
      </c>
      <c r="N11">
        <v>1383804000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4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3">
        <f t="shared" si="3"/>
        <v>62.9</v>
      </c>
      <c r="J12" t="s">
        <v>21</v>
      </c>
      <c r="K12" t="s">
        <v>22</v>
      </c>
      <c r="L12">
        <v>1281762000</v>
      </c>
      <c r="M12" s="9">
        <f t="shared" si="1"/>
        <v>40404.208333333336</v>
      </c>
      <c r="N12">
        <v>1285909200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x14ac:dyDescent="0.3">
      <c r="A13">
        <v>11</v>
      </c>
      <c r="B13" t="s">
        <v>54</v>
      </c>
      <c r="C13" s="4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3">
        <f t="shared" si="3"/>
        <v>112.22222222222223</v>
      </c>
      <c r="J13" t="s">
        <v>21</v>
      </c>
      <c r="K13" t="s">
        <v>22</v>
      </c>
      <c r="L13">
        <v>1285045200</v>
      </c>
      <c r="M13" s="9">
        <f t="shared" si="1"/>
        <v>40442.208333333336</v>
      </c>
      <c r="N13">
        <v>1285563600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4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3">
        <f t="shared" si="3"/>
        <v>102.34545454545454</v>
      </c>
      <c r="J14" t="s">
        <v>21</v>
      </c>
      <c r="K14" t="s">
        <v>22</v>
      </c>
      <c r="L14">
        <v>1571720400</v>
      </c>
      <c r="M14" s="9">
        <f t="shared" si="1"/>
        <v>43760.208333333328</v>
      </c>
      <c r="N14">
        <v>1572411600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x14ac:dyDescent="0.3">
      <c r="A15">
        <v>13</v>
      </c>
      <c r="B15" t="s">
        <v>58</v>
      </c>
      <c r="C15" s="4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3">
        <f t="shared" si="3"/>
        <v>105.05102040816327</v>
      </c>
      <c r="J15" t="s">
        <v>21</v>
      </c>
      <c r="K15" t="s">
        <v>22</v>
      </c>
      <c r="L15">
        <v>1465621200</v>
      </c>
      <c r="M15" s="9">
        <f t="shared" si="1"/>
        <v>42532.208333333328</v>
      </c>
      <c r="N15">
        <v>1466658000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4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3">
        <f t="shared" si="3"/>
        <v>94.144999999999996</v>
      </c>
      <c r="J16" t="s">
        <v>21</v>
      </c>
      <c r="K16" t="s">
        <v>22</v>
      </c>
      <c r="L16">
        <v>1331013600</v>
      </c>
      <c r="M16" s="9">
        <f t="shared" si="1"/>
        <v>40974.25</v>
      </c>
      <c r="N16">
        <v>1333342800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4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3">
        <f t="shared" si="3"/>
        <v>84.986725663716811</v>
      </c>
      <c r="J17" t="s">
        <v>21</v>
      </c>
      <c r="K17" t="s">
        <v>22</v>
      </c>
      <c r="L17">
        <v>1575957600</v>
      </c>
      <c r="M17" s="9">
        <f t="shared" si="1"/>
        <v>43809.25</v>
      </c>
      <c r="N17">
        <v>1576303200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4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3">
        <f t="shared" si="3"/>
        <v>110.41</v>
      </c>
      <c r="J18" t="s">
        <v>21</v>
      </c>
      <c r="K18" t="s">
        <v>22</v>
      </c>
      <c r="L18">
        <v>1390370400</v>
      </c>
      <c r="M18" s="9">
        <f t="shared" si="1"/>
        <v>41661.25</v>
      </c>
      <c r="N18">
        <v>1392271200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4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3">
        <f t="shared" si="3"/>
        <v>107.96236989591674</v>
      </c>
      <c r="J19" t="s">
        <v>21</v>
      </c>
      <c r="K19" t="s">
        <v>22</v>
      </c>
      <c r="L19">
        <v>1294812000</v>
      </c>
      <c r="M19" s="9">
        <f t="shared" si="1"/>
        <v>40555.25</v>
      </c>
      <c r="N19">
        <v>1294898400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4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3">
        <f t="shared" si="3"/>
        <v>45.103703703703701</v>
      </c>
      <c r="J20" t="s">
        <v>21</v>
      </c>
      <c r="K20" t="s">
        <v>22</v>
      </c>
      <c r="L20">
        <v>1536382800</v>
      </c>
      <c r="M20" s="9">
        <f t="shared" si="1"/>
        <v>43351.208333333328</v>
      </c>
      <c r="N20">
        <v>1537074000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4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3">
        <f t="shared" si="3"/>
        <v>45.001483679525222</v>
      </c>
      <c r="J21" t="s">
        <v>21</v>
      </c>
      <c r="K21" t="s">
        <v>22</v>
      </c>
      <c r="L21">
        <v>1551679200</v>
      </c>
      <c r="M21" s="9">
        <f t="shared" si="1"/>
        <v>43528.25</v>
      </c>
      <c r="N21">
        <v>1553490000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4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3">
        <f t="shared" si="3"/>
        <v>105.97134670487107</v>
      </c>
      <c r="J22" t="s">
        <v>21</v>
      </c>
      <c r="K22" t="s">
        <v>22</v>
      </c>
      <c r="L22">
        <v>1406523600</v>
      </c>
      <c r="M22" s="9">
        <f t="shared" si="1"/>
        <v>41848.208333333336</v>
      </c>
      <c r="N22">
        <v>1406523600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4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3">
        <f t="shared" si="3"/>
        <v>69.055555555555557</v>
      </c>
      <c r="J23" t="s">
        <v>21</v>
      </c>
      <c r="K23" t="s">
        <v>22</v>
      </c>
      <c r="L23">
        <v>1313384400</v>
      </c>
      <c r="M23" s="9">
        <f t="shared" si="1"/>
        <v>40770.208333333336</v>
      </c>
      <c r="N23">
        <v>1316322000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4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3">
        <f t="shared" si="3"/>
        <v>85.044943820224717</v>
      </c>
      <c r="J24" t="s">
        <v>21</v>
      </c>
      <c r="K24" t="s">
        <v>22</v>
      </c>
      <c r="L24">
        <v>1522731600</v>
      </c>
      <c r="M24" s="9">
        <f t="shared" si="1"/>
        <v>43193.208333333328</v>
      </c>
      <c r="N24">
        <v>1524027600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4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3">
        <f t="shared" si="3"/>
        <v>105.22535211267606</v>
      </c>
      <c r="J25" t="s">
        <v>40</v>
      </c>
      <c r="K25" t="s">
        <v>41</v>
      </c>
      <c r="L25">
        <v>1550124000</v>
      </c>
      <c r="M25" s="9">
        <f t="shared" si="1"/>
        <v>43510.25</v>
      </c>
      <c r="N25">
        <v>1554699600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4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3">
        <f t="shared" si="3"/>
        <v>39.003741114852225</v>
      </c>
      <c r="J26" t="s">
        <v>21</v>
      </c>
      <c r="K26" t="s">
        <v>22</v>
      </c>
      <c r="L26">
        <v>1403326800</v>
      </c>
      <c r="M26" s="9">
        <f t="shared" si="1"/>
        <v>41811.208333333336</v>
      </c>
      <c r="N26">
        <v>1403499600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4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3">
        <f t="shared" si="3"/>
        <v>73.030674846625772</v>
      </c>
      <c r="J27" t="s">
        <v>21</v>
      </c>
      <c r="K27" t="s">
        <v>22</v>
      </c>
      <c r="L27">
        <v>1305694800</v>
      </c>
      <c r="M27" s="9">
        <f t="shared" si="1"/>
        <v>40681.208333333336</v>
      </c>
      <c r="N27">
        <v>1307422800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4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3">
        <f t="shared" si="3"/>
        <v>35.009459459459457</v>
      </c>
      <c r="J28" t="s">
        <v>21</v>
      </c>
      <c r="K28" t="s">
        <v>22</v>
      </c>
      <c r="L28">
        <v>1533013200</v>
      </c>
      <c r="M28" s="9">
        <f t="shared" si="1"/>
        <v>43312.208333333328</v>
      </c>
      <c r="N28">
        <v>1535346000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4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3">
        <f t="shared" si="3"/>
        <v>106.6</v>
      </c>
      <c r="J29" t="s">
        <v>21</v>
      </c>
      <c r="K29" t="s">
        <v>22</v>
      </c>
      <c r="L29">
        <v>1443848400</v>
      </c>
      <c r="M29" s="9">
        <f t="shared" si="1"/>
        <v>42280.208333333328</v>
      </c>
      <c r="N29">
        <v>1444539600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4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3">
        <f t="shared" si="3"/>
        <v>61.997747747747745</v>
      </c>
      <c r="J30" t="s">
        <v>21</v>
      </c>
      <c r="K30" t="s">
        <v>22</v>
      </c>
      <c r="L30">
        <v>1265695200</v>
      </c>
      <c r="M30" s="9">
        <f t="shared" si="1"/>
        <v>40218.25</v>
      </c>
      <c r="N30">
        <v>1267682400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4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3">
        <f t="shared" si="3"/>
        <v>94.000622665006233</v>
      </c>
      <c r="J31" t="s">
        <v>98</v>
      </c>
      <c r="K31" t="s">
        <v>99</v>
      </c>
      <c r="L31">
        <v>1532062800</v>
      </c>
      <c r="M31" s="9">
        <f t="shared" si="1"/>
        <v>43301.208333333328</v>
      </c>
      <c r="N31">
        <v>1535518800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4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3">
        <f t="shared" si="3"/>
        <v>112.05426356589147</v>
      </c>
      <c r="J32" t="s">
        <v>21</v>
      </c>
      <c r="K32" t="s">
        <v>22</v>
      </c>
      <c r="L32">
        <v>1558674000</v>
      </c>
      <c r="M32" s="9">
        <f t="shared" si="1"/>
        <v>43609.208333333328</v>
      </c>
      <c r="N32">
        <v>1559106000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4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3">
        <f t="shared" si="3"/>
        <v>48.008849557522126</v>
      </c>
      <c r="J33" t="s">
        <v>40</v>
      </c>
      <c r="K33" t="s">
        <v>41</v>
      </c>
      <c r="L33">
        <v>1451973600</v>
      </c>
      <c r="M33" s="9">
        <f t="shared" si="1"/>
        <v>42374.25</v>
      </c>
      <c r="N33">
        <v>1454392800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4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3">
        <f t="shared" si="3"/>
        <v>38.004334633723452</v>
      </c>
      <c r="J34" t="s">
        <v>107</v>
      </c>
      <c r="K34" t="s">
        <v>108</v>
      </c>
      <c r="L34">
        <v>1515564000</v>
      </c>
      <c r="M34" s="9">
        <f t="shared" si="1"/>
        <v>43110.25</v>
      </c>
      <c r="N34">
        <v>1517896800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4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3">
        <f t="shared" si="3"/>
        <v>35.000184535892231</v>
      </c>
      <c r="J35" t="s">
        <v>21</v>
      </c>
      <c r="K35" t="s">
        <v>22</v>
      </c>
      <c r="L35">
        <v>1412485200</v>
      </c>
      <c r="M35" s="9">
        <f t="shared" si="1"/>
        <v>41917.208333333336</v>
      </c>
      <c r="N35">
        <v>1415685600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x14ac:dyDescent="0.3">
      <c r="A36">
        <v>34</v>
      </c>
      <c r="B36" t="s">
        <v>111</v>
      </c>
      <c r="C36" s="4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3">
        <f t="shared" si="3"/>
        <v>85</v>
      </c>
      <c r="J36" t="s">
        <v>21</v>
      </c>
      <c r="K36" t="s">
        <v>22</v>
      </c>
      <c r="L36">
        <v>1490245200</v>
      </c>
      <c r="M36" s="9">
        <f t="shared" si="1"/>
        <v>42817.208333333328</v>
      </c>
      <c r="N36">
        <v>1490677200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4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3">
        <f t="shared" si="3"/>
        <v>95.993893129770996</v>
      </c>
      <c r="J37" t="s">
        <v>36</v>
      </c>
      <c r="K37" t="s">
        <v>37</v>
      </c>
      <c r="L37">
        <v>1547877600</v>
      </c>
      <c r="M37" s="9">
        <f t="shared" si="1"/>
        <v>43484.25</v>
      </c>
      <c r="N37">
        <v>1551506400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4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3">
        <f t="shared" si="3"/>
        <v>68.8125</v>
      </c>
      <c r="J38" t="s">
        <v>21</v>
      </c>
      <c r="K38" t="s">
        <v>22</v>
      </c>
      <c r="L38">
        <v>1298700000</v>
      </c>
      <c r="M38" s="9">
        <f t="shared" si="1"/>
        <v>40600.25</v>
      </c>
      <c r="N38">
        <v>1300856400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x14ac:dyDescent="0.3">
      <c r="A39">
        <v>37</v>
      </c>
      <c r="B39" t="s">
        <v>117</v>
      </c>
      <c r="C39" s="4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3">
        <f t="shared" si="3"/>
        <v>105.97196261682242</v>
      </c>
      <c r="J39" t="s">
        <v>21</v>
      </c>
      <c r="K39" t="s">
        <v>22</v>
      </c>
      <c r="L39">
        <v>1570338000</v>
      </c>
      <c r="M39" s="9">
        <f t="shared" si="1"/>
        <v>43744.208333333328</v>
      </c>
      <c r="N39">
        <v>1573192800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4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3">
        <f t="shared" si="3"/>
        <v>75.261194029850742</v>
      </c>
      <c r="J40" t="s">
        <v>21</v>
      </c>
      <c r="K40" t="s">
        <v>22</v>
      </c>
      <c r="L40">
        <v>1287378000</v>
      </c>
      <c r="M40" s="9">
        <f t="shared" si="1"/>
        <v>40469.208333333336</v>
      </c>
      <c r="N40">
        <v>1287810000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4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3">
        <f t="shared" si="3"/>
        <v>57.125</v>
      </c>
      <c r="J41" t="s">
        <v>36</v>
      </c>
      <c r="K41" t="s">
        <v>37</v>
      </c>
      <c r="L41">
        <v>1361772000</v>
      </c>
      <c r="M41" s="9">
        <f t="shared" si="1"/>
        <v>41330.25</v>
      </c>
      <c r="N41">
        <v>1362978000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4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3">
        <f t="shared" si="3"/>
        <v>75.141414141414145</v>
      </c>
      <c r="J42" t="s">
        <v>21</v>
      </c>
      <c r="K42" t="s">
        <v>22</v>
      </c>
      <c r="L42">
        <v>1275714000</v>
      </c>
      <c r="M42" s="9">
        <f t="shared" si="1"/>
        <v>40334.208333333336</v>
      </c>
      <c r="N42">
        <v>1277355600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4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3">
        <f t="shared" si="3"/>
        <v>107.42342342342343</v>
      </c>
      <c r="J43" t="s">
        <v>107</v>
      </c>
      <c r="K43" t="s">
        <v>108</v>
      </c>
      <c r="L43">
        <v>1346734800</v>
      </c>
      <c r="M43" s="9">
        <f t="shared" si="1"/>
        <v>41156.208333333336</v>
      </c>
      <c r="N43">
        <v>1348981200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4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3">
        <f t="shared" si="3"/>
        <v>35.995495495495497</v>
      </c>
      <c r="J44" t="s">
        <v>21</v>
      </c>
      <c r="K44" t="s">
        <v>22</v>
      </c>
      <c r="L44">
        <v>1309755600</v>
      </c>
      <c r="M44" s="9">
        <f t="shared" si="1"/>
        <v>40728.208333333336</v>
      </c>
      <c r="N44">
        <v>1310533200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4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3">
        <f t="shared" si="3"/>
        <v>26.998873148744366</v>
      </c>
      <c r="J45" t="s">
        <v>21</v>
      </c>
      <c r="K45" t="s">
        <v>22</v>
      </c>
      <c r="L45">
        <v>1406178000</v>
      </c>
      <c r="M45" s="9">
        <f t="shared" si="1"/>
        <v>41844.208333333336</v>
      </c>
      <c r="N45">
        <v>1407560400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4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3">
        <f t="shared" si="3"/>
        <v>107.56122448979592</v>
      </c>
      <c r="J46" t="s">
        <v>36</v>
      </c>
      <c r="K46" t="s">
        <v>37</v>
      </c>
      <c r="L46">
        <v>1552798800</v>
      </c>
      <c r="M46" s="9">
        <f t="shared" si="1"/>
        <v>43541.208333333328</v>
      </c>
      <c r="N46">
        <v>1552885200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x14ac:dyDescent="0.3">
      <c r="A47">
        <v>45</v>
      </c>
      <c r="B47" t="s">
        <v>136</v>
      </c>
      <c r="C47" s="4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3">
        <f t="shared" si="3"/>
        <v>94.375</v>
      </c>
      <c r="J47" t="s">
        <v>21</v>
      </c>
      <c r="K47" t="s">
        <v>22</v>
      </c>
      <c r="L47">
        <v>1478062800</v>
      </c>
      <c r="M47" s="9">
        <f t="shared" si="1"/>
        <v>42676.208333333328</v>
      </c>
      <c r="N47">
        <v>1479362400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4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3">
        <f t="shared" si="3"/>
        <v>46.163043478260867</v>
      </c>
      <c r="J48" t="s">
        <v>21</v>
      </c>
      <c r="K48" t="s">
        <v>22</v>
      </c>
      <c r="L48">
        <v>1278565200</v>
      </c>
      <c r="M48" s="9">
        <f t="shared" si="1"/>
        <v>40367.208333333336</v>
      </c>
      <c r="N48">
        <v>1280552400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4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3">
        <f t="shared" si="3"/>
        <v>47.845637583892618</v>
      </c>
      <c r="J49" t="s">
        <v>21</v>
      </c>
      <c r="K49" t="s">
        <v>22</v>
      </c>
      <c r="L49">
        <v>1396069200</v>
      </c>
      <c r="M49" s="9">
        <f t="shared" si="1"/>
        <v>41727.208333333336</v>
      </c>
      <c r="N49">
        <v>1398661200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4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3">
        <f t="shared" si="3"/>
        <v>53.007815713698065</v>
      </c>
      <c r="J50" t="s">
        <v>21</v>
      </c>
      <c r="K50" t="s">
        <v>22</v>
      </c>
      <c r="L50">
        <v>1435208400</v>
      </c>
      <c r="M50" s="9">
        <f t="shared" si="1"/>
        <v>42180.208333333328</v>
      </c>
      <c r="N50">
        <v>1436245200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4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3">
        <f t="shared" si="3"/>
        <v>45.059405940594061</v>
      </c>
      <c r="J51" t="s">
        <v>21</v>
      </c>
      <c r="K51" t="s">
        <v>22</v>
      </c>
      <c r="L51">
        <v>1571547600</v>
      </c>
      <c r="M51" s="9">
        <f t="shared" si="1"/>
        <v>43758.208333333328</v>
      </c>
      <c r="N51">
        <v>1575439200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3">
      <c r="A52">
        <v>50</v>
      </c>
      <c r="B52" t="s">
        <v>146</v>
      </c>
      <c r="C52" s="4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3">
        <f t="shared" si="3"/>
        <v>2</v>
      </c>
      <c r="J52" t="s">
        <v>107</v>
      </c>
      <c r="K52" t="s">
        <v>108</v>
      </c>
      <c r="L52">
        <v>1375333200</v>
      </c>
      <c r="M52" s="9">
        <f t="shared" si="1"/>
        <v>41487.208333333336</v>
      </c>
      <c r="N52">
        <v>1377752400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4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3">
        <f t="shared" si="3"/>
        <v>99.006816632583508</v>
      </c>
      <c r="J53" t="s">
        <v>40</v>
      </c>
      <c r="K53" t="s">
        <v>41</v>
      </c>
      <c r="L53">
        <v>1332824400</v>
      </c>
      <c r="M53" s="9">
        <f t="shared" si="1"/>
        <v>40995.208333333336</v>
      </c>
      <c r="N53">
        <v>1334206800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4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3">
        <f t="shared" si="3"/>
        <v>32.786666666666669</v>
      </c>
      <c r="J54" t="s">
        <v>21</v>
      </c>
      <c r="K54" t="s">
        <v>22</v>
      </c>
      <c r="L54">
        <v>1284526800</v>
      </c>
      <c r="M54" s="9">
        <f t="shared" si="1"/>
        <v>40436.208333333336</v>
      </c>
      <c r="N54">
        <v>1284872400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4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3">
        <f t="shared" si="3"/>
        <v>59.119617224880386</v>
      </c>
      <c r="J55" t="s">
        <v>21</v>
      </c>
      <c r="K55" t="s">
        <v>22</v>
      </c>
      <c r="L55">
        <v>1400562000</v>
      </c>
      <c r="M55" s="9">
        <f t="shared" si="1"/>
        <v>41779.208333333336</v>
      </c>
      <c r="N55">
        <v>1403931600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x14ac:dyDescent="0.3">
      <c r="A56">
        <v>54</v>
      </c>
      <c r="B56" t="s">
        <v>155</v>
      </c>
      <c r="C56" s="4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3">
        <f t="shared" si="3"/>
        <v>44.93333333333333</v>
      </c>
      <c r="J56" t="s">
        <v>21</v>
      </c>
      <c r="K56" t="s">
        <v>22</v>
      </c>
      <c r="L56">
        <v>1520748000</v>
      </c>
      <c r="M56" s="9">
        <f t="shared" si="1"/>
        <v>43170.25</v>
      </c>
      <c r="N56">
        <v>1521262800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">
      <c r="A57">
        <v>55</v>
      </c>
      <c r="B57" t="s">
        <v>157</v>
      </c>
      <c r="C57" s="4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3">
        <f t="shared" si="3"/>
        <v>89.664122137404576</v>
      </c>
      <c r="J57" t="s">
        <v>21</v>
      </c>
      <c r="K57" t="s">
        <v>22</v>
      </c>
      <c r="L57">
        <v>1532926800</v>
      </c>
      <c r="M57" s="9">
        <f t="shared" si="1"/>
        <v>43311.208333333328</v>
      </c>
      <c r="N57">
        <v>1533358800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x14ac:dyDescent="0.3">
      <c r="A58">
        <v>56</v>
      </c>
      <c r="B58" t="s">
        <v>160</v>
      </c>
      <c r="C58" s="4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3">
        <f t="shared" si="3"/>
        <v>70.079268292682926</v>
      </c>
      <c r="J58" t="s">
        <v>21</v>
      </c>
      <c r="K58" t="s">
        <v>22</v>
      </c>
      <c r="L58">
        <v>1420869600</v>
      </c>
      <c r="M58" s="9">
        <f t="shared" si="1"/>
        <v>42014.25</v>
      </c>
      <c r="N58">
        <v>1421474400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4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3">
        <f t="shared" si="3"/>
        <v>31.059701492537314</v>
      </c>
      <c r="J59" t="s">
        <v>21</v>
      </c>
      <c r="K59" t="s">
        <v>22</v>
      </c>
      <c r="L59">
        <v>1504242000</v>
      </c>
      <c r="M59" s="9">
        <f t="shared" si="1"/>
        <v>42979.208333333328</v>
      </c>
      <c r="N59">
        <v>1505278800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4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3">
        <f t="shared" si="3"/>
        <v>29.061611374407583</v>
      </c>
      <c r="J60" t="s">
        <v>21</v>
      </c>
      <c r="K60" t="s">
        <v>22</v>
      </c>
      <c r="L60">
        <v>1442811600</v>
      </c>
      <c r="M60" s="9">
        <f t="shared" si="1"/>
        <v>42268.208333333328</v>
      </c>
      <c r="N60">
        <v>1443934800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4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3">
        <f t="shared" si="3"/>
        <v>30.0859375</v>
      </c>
      <c r="J61" t="s">
        <v>21</v>
      </c>
      <c r="K61" t="s">
        <v>22</v>
      </c>
      <c r="L61">
        <v>1497243600</v>
      </c>
      <c r="M61" s="9">
        <f t="shared" si="1"/>
        <v>42898.208333333328</v>
      </c>
      <c r="N61">
        <v>1498539600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4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3">
        <f t="shared" si="3"/>
        <v>84.998125000000002</v>
      </c>
      <c r="J62" t="s">
        <v>15</v>
      </c>
      <c r="K62" t="s">
        <v>16</v>
      </c>
      <c r="L62">
        <v>1342501200</v>
      </c>
      <c r="M62" s="9">
        <f t="shared" si="1"/>
        <v>41107.208333333336</v>
      </c>
      <c r="N62">
        <v>1342760400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x14ac:dyDescent="0.3">
      <c r="A63">
        <v>61</v>
      </c>
      <c r="B63" t="s">
        <v>170</v>
      </c>
      <c r="C63" s="4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3">
        <f t="shared" si="3"/>
        <v>82.001775410563695</v>
      </c>
      <c r="J63" t="s">
        <v>15</v>
      </c>
      <c r="K63" t="s">
        <v>16</v>
      </c>
      <c r="L63">
        <v>1298268000</v>
      </c>
      <c r="M63" s="9">
        <f t="shared" si="1"/>
        <v>40595.25</v>
      </c>
      <c r="N63">
        <v>1301720400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">
      <c r="A64">
        <v>62</v>
      </c>
      <c r="B64" t="s">
        <v>172</v>
      </c>
      <c r="C64" s="4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3">
        <f t="shared" si="3"/>
        <v>58.040160642570278</v>
      </c>
      <c r="J64" t="s">
        <v>21</v>
      </c>
      <c r="K64" t="s">
        <v>22</v>
      </c>
      <c r="L64">
        <v>1433480400</v>
      </c>
      <c r="M64" s="9">
        <f t="shared" si="1"/>
        <v>42160.208333333328</v>
      </c>
      <c r="N64">
        <v>1433566800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4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3">
        <f t="shared" si="3"/>
        <v>111.4</v>
      </c>
      <c r="J65" t="s">
        <v>21</v>
      </c>
      <c r="K65" t="s">
        <v>22</v>
      </c>
      <c r="L65">
        <v>1493355600</v>
      </c>
      <c r="M65" s="9">
        <f t="shared" si="1"/>
        <v>42853.208333333328</v>
      </c>
      <c r="N65">
        <v>1493874000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4" t="s">
        <v>177</v>
      </c>
      <c r="D66">
        <v>2800</v>
      </c>
      <c r="E66">
        <v>2734</v>
      </c>
      <c r="F66" s="5">
        <f t="shared" ref="F66:F129" si="4">E66/D66</f>
        <v>0.97642857142857142</v>
      </c>
      <c r="G66" t="s">
        <v>14</v>
      </c>
      <c r="H66">
        <v>38</v>
      </c>
      <c r="I66" s="3">
        <f t="shared" si="3"/>
        <v>71.94736842105263</v>
      </c>
      <c r="J66" t="s">
        <v>21</v>
      </c>
      <c r="K66" t="s">
        <v>22</v>
      </c>
      <c r="L66">
        <v>1530507600</v>
      </c>
      <c r="M66" s="9">
        <f t="shared" ref="M66:M129" si="5">(L66/86400+DATE(1970,1,1))</f>
        <v>43283.208333333328</v>
      </c>
      <c r="N66">
        <v>1531803600</v>
      </c>
      <c r="O66" s="9">
        <f t="shared" ref="O66:O129" si="6">(N66/86400+DATE(1970,1,1))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4" t="s">
        <v>179</v>
      </c>
      <c r="D67">
        <v>6100</v>
      </c>
      <c r="E67">
        <v>14405</v>
      </c>
      <c r="F67" s="5">
        <f t="shared" si="4"/>
        <v>2.3614754098360655</v>
      </c>
      <c r="G67" t="s">
        <v>20</v>
      </c>
      <c r="H67">
        <v>236</v>
      </c>
      <c r="I67" s="3">
        <f t="shared" ref="I67:I130" si="7">E67/H67</f>
        <v>61.038135593220339</v>
      </c>
      <c r="J67" t="s">
        <v>21</v>
      </c>
      <c r="K67" t="s">
        <v>22</v>
      </c>
      <c r="L67">
        <v>1296108000</v>
      </c>
      <c r="M67" s="9">
        <f t="shared" si="5"/>
        <v>40570.25</v>
      </c>
      <c r="N67">
        <v>1296712800</v>
      </c>
      <c r="O67" s="9">
        <f t="shared" si="6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4" t="s">
        <v>181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>
        <v>12</v>
      </c>
      <c r="I68" s="3">
        <f t="shared" si="7"/>
        <v>108.91666666666667</v>
      </c>
      <c r="J68" t="s">
        <v>21</v>
      </c>
      <c r="K68" t="s">
        <v>22</v>
      </c>
      <c r="L68">
        <v>1428469200</v>
      </c>
      <c r="M68" s="9">
        <f t="shared" si="5"/>
        <v>42102.208333333328</v>
      </c>
      <c r="N68">
        <v>1428901200</v>
      </c>
      <c r="O68" s="9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3">
      <c r="A69">
        <v>67</v>
      </c>
      <c r="B69" t="s">
        <v>182</v>
      </c>
      <c r="C69" s="4" t="s">
        <v>183</v>
      </c>
      <c r="D69">
        <v>72600</v>
      </c>
      <c r="E69">
        <v>117892</v>
      </c>
      <c r="F69" s="5">
        <f t="shared" si="4"/>
        <v>1.6238567493112948</v>
      </c>
      <c r="G69" t="s">
        <v>20</v>
      </c>
      <c r="H69">
        <v>4065</v>
      </c>
      <c r="I69" s="3">
        <f t="shared" si="7"/>
        <v>29.001722017220171</v>
      </c>
      <c r="J69" t="s">
        <v>40</v>
      </c>
      <c r="K69" t="s">
        <v>41</v>
      </c>
      <c r="L69">
        <v>1264399200</v>
      </c>
      <c r="M69" s="9">
        <f t="shared" si="5"/>
        <v>40203.25</v>
      </c>
      <c r="N69">
        <v>1264831200</v>
      </c>
      <c r="O69" s="9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4" t="s">
        <v>185</v>
      </c>
      <c r="D70">
        <v>5700</v>
      </c>
      <c r="E70">
        <v>14508</v>
      </c>
      <c r="F70" s="5">
        <f t="shared" si="4"/>
        <v>2.5452631578947367</v>
      </c>
      <c r="G70" t="s">
        <v>20</v>
      </c>
      <c r="H70">
        <v>246</v>
      </c>
      <c r="I70" s="3">
        <f t="shared" si="7"/>
        <v>58.975609756097562</v>
      </c>
      <c r="J70" t="s">
        <v>107</v>
      </c>
      <c r="K70" t="s">
        <v>108</v>
      </c>
      <c r="L70">
        <v>1501131600</v>
      </c>
      <c r="M70" s="9">
        <f t="shared" si="5"/>
        <v>42943.208333333328</v>
      </c>
      <c r="N70">
        <v>1505192400</v>
      </c>
      <c r="O70" s="9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">
      <c r="A71">
        <v>69</v>
      </c>
      <c r="B71" t="s">
        <v>186</v>
      </c>
      <c r="C71" s="4" t="s">
        <v>187</v>
      </c>
      <c r="D71">
        <v>7900</v>
      </c>
      <c r="E71">
        <v>1901</v>
      </c>
      <c r="F71" s="5">
        <f t="shared" si="4"/>
        <v>0.24063291139240506</v>
      </c>
      <c r="G71" t="s">
        <v>74</v>
      </c>
      <c r="H71">
        <v>17</v>
      </c>
      <c r="I71" s="3">
        <f t="shared" si="7"/>
        <v>111.82352941176471</v>
      </c>
      <c r="J71" t="s">
        <v>21</v>
      </c>
      <c r="K71" t="s">
        <v>22</v>
      </c>
      <c r="L71">
        <v>1292738400</v>
      </c>
      <c r="M71" s="9">
        <f t="shared" si="5"/>
        <v>40531.25</v>
      </c>
      <c r="N71">
        <v>1295676000</v>
      </c>
      <c r="O71" s="9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4" t="s">
        <v>189</v>
      </c>
      <c r="D72">
        <v>128000</v>
      </c>
      <c r="E72">
        <v>158389</v>
      </c>
      <c r="F72" s="5">
        <f t="shared" si="4"/>
        <v>1.2374140625000001</v>
      </c>
      <c r="G72" t="s">
        <v>20</v>
      </c>
      <c r="H72">
        <v>2475</v>
      </c>
      <c r="I72" s="3">
        <f t="shared" si="7"/>
        <v>63.995555555555555</v>
      </c>
      <c r="J72" t="s">
        <v>107</v>
      </c>
      <c r="K72" t="s">
        <v>108</v>
      </c>
      <c r="L72">
        <v>1288674000</v>
      </c>
      <c r="M72" s="9">
        <f t="shared" si="5"/>
        <v>40484.208333333336</v>
      </c>
      <c r="N72">
        <v>1292911200</v>
      </c>
      <c r="O72" s="9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x14ac:dyDescent="0.3">
      <c r="A73">
        <v>71</v>
      </c>
      <c r="B73" t="s">
        <v>190</v>
      </c>
      <c r="C73" s="4" t="s">
        <v>191</v>
      </c>
      <c r="D73">
        <v>6000</v>
      </c>
      <c r="E73">
        <v>6484</v>
      </c>
      <c r="F73" s="5">
        <f t="shared" si="4"/>
        <v>1.0806666666666667</v>
      </c>
      <c r="G73" t="s">
        <v>20</v>
      </c>
      <c r="H73">
        <v>76</v>
      </c>
      <c r="I73" s="3">
        <f t="shared" si="7"/>
        <v>85.315789473684205</v>
      </c>
      <c r="J73" t="s">
        <v>21</v>
      </c>
      <c r="K73" t="s">
        <v>22</v>
      </c>
      <c r="L73">
        <v>1575093600</v>
      </c>
      <c r="M73" s="9">
        <f t="shared" si="5"/>
        <v>43799.25</v>
      </c>
      <c r="N73">
        <v>1575439200</v>
      </c>
      <c r="O73" s="9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4" t="s">
        <v>193</v>
      </c>
      <c r="D74">
        <v>600</v>
      </c>
      <c r="E74">
        <v>4022</v>
      </c>
      <c r="F74" s="5">
        <f t="shared" si="4"/>
        <v>6.7033333333333331</v>
      </c>
      <c r="G74" t="s">
        <v>20</v>
      </c>
      <c r="H74">
        <v>54</v>
      </c>
      <c r="I74" s="3">
        <f t="shared" si="7"/>
        <v>74.481481481481481</v>
      </c>
      <c r="J74" t="s">
        <v>21</v>
      </c>
      <c r="K74" t="s">
        <v>22</v>
      </c>
      <c r="L74">
        <v>1435726800</v>
      </c>
      <c r="M74" s="9">
        <f t="shared" si="5"/>
        <v>42186.208333333328</v>
      </c>
      <c r="N74">
        <v>1438837200</v>
      </c>
      <c r="O74" s="9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4" t="s">
        <v>195</v>
      </c>
      <c r="D75">
        <v>1400</v>
      </c>
      <c r="E75">
        <v>9253</v>
      </c>
      <c r="F75" s="5">
        <f t="shared" si="4"/>
        <v>6.609285714285714</v>
      </c>
      <c r="G75" t="s">
        <v>20</v>
      </c>
      <c r="H75">
        <v>88</v>
      </c>
      <c r="I75" s="3">
        <f t="shared" si="7"/>
        <v>105.14772727272727</v>
      </c>
      <c r="J75" t="s">
        <v>21</v>
      </c>
      <c r="K75" t="s">
        <v>22</v>
      </c>
      <c r="L75">
        <v>1480226400</v>
      </c>
      <c r="M75" s="9">
        <f t="shared" si="5"/>
        <v>42701.25</v>
      </c>
      <c r="N75">
        <v>1480485600</v>
      </c>
      <c r="O75" s="9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4" t="s">
        <v>197</v>
      </c>
      <c r="D76">
        <v>3900</v>
      </c>
      <c r="E76">
        <v>4776</v>
      </c>
      <c r="F76" s="5">
        <f t="shared" si="4"/>
        <v>1.2246153846153847</v>
      </c>
      <c r="G76" t="s">
        <v>20</v>
      </c>
      <c r="H76">
        <v>85</v>
      </c>
      <c r="I76" s="3">
        <f t="shared" si="7"/>
        <v>56.188235294117646</v>
      </c>
      <c r="J76" t="s">
        <v>40</v>
      </c>
      <c r="K76" t="s">
        <v>41</v>
      </c>
      <c r="L76">
        <v>1459054800</v>
      </c>
      <c r="M76" s="9">
        <f t="shared" si="5"/>
        <v>42456.208333333328</v>
      </c>
      <c r="N76">
        <v>1459141200</v>
      </c>
      <c r="O76" s="9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4" t="s">
        <v>199</v>
      </c>
      <c r="D77">
        <v>9700</v>
      </c>
      <c r="E77">
        <v>14606</v>
      </c>
      <c r="F77" s="5">
        <f t="shared" si="4"/>
        <v>1.5057731958762886</v>
      </c>
      <c r="G77" t="s">
        <v>20</v>
      </c>
      <c r="H77">
        <v>170</v>
      </c>
      <c r="I77" s="3">
        <f t="shared" si="7"/>
        <v>85.917647058823533</v>
      </c>
      <c r="J77" t="s">
        <v>21</v>
      </c>
      <c r="K77" t="s">
        <v>22</v>
      </c>
      <c r="L77">
        <v>1531630800</v>
      </c>
      <c r="M77" s="9">
        <f t="shared" si="5"/>
        <v>43296.208333333328</v>
      </c>
      <c r="N77">
        <v>1532322000</v>
      </c>
      <c r="O77" s="9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4" t="s">
        <v>201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>
        <v>1684</v>
      </c>
      <c r="I78" s="3">
        <f t="shared" si="7"/>
        <v>57.00296912114014</v>
      </c>
      <c r="J78" t="s">
        <v>21</v>
      </c>
      <c r="K78" t="s">
        <v>22</v>
      </c>
      <c r="L78">
        <v>1421992800</v>
      </c>
      <c r="M78" s="9">
        <f t="shared" si="5"/>
        <v>42027.25</v>
      </c>
      <c r="N78">
        <v>1426222800</v>
      </c>
      <c r="O78" s="9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4" t="s">
        <v>203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>
        <v>56</v>
      </c>
      <c r="I79" s="3">
        <f t="shared" si="7"/>
        <v>79.642857142857139</v>
      </c>
      <c r="J79" t="s">
        <v>21</v>
      </c>
      <c r="K79" t="s">
        <v>22</v>
      </c>
      <c r="L79">
        <v>1285563600</v>
      </c>
      <c r="M79" s="9">
        <f t="shared" si="5"/>
        <v>40448.208333333336</v>
      </c>
      <c r="N79">
        <v>1286773200</v>
      </c>
      <c r="O79" s="9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">
      <c r="A80">
        <v>78</v>
      </c>
      <c r="B80" t="s">
        <v>204</v>
      </c>
      <c r="C80" s="4" t="s">
        <v>205</v>
      </c>
      <c r="D80">
        <v>4500</v>
      </c>
      <c r="E80">
        <v>13536</v>
      </c>
      <c r="F80" s="5">
        <f t="shared" si="4"/>
        <v>3.008</v>
      </c>
      <c r="G80" t="s">
        <v>20</v>
      </c>
      <c r="H80">
        <v>330</v>
      </c>
      <c r="I80" s="3">
        <f t="shared" si="7"/>
        <v>41.018181818181816</v>
      </c>
      <c r="J80" t="s">
        <v>21</v>
      </c>
      <c r="K80" t="s">
        <v>22</v>
      </c>
      <c r="L80">
        <v>1523854800</v>
      </c>
      <c r="M80" s="9">
        <f t="shared" si="5"/>
        <v>43206.208333333328</v>
      </c>
      <c r="N80">
        <v>1523941200</v>
      </c>
      <c r="O80" s="9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4" t="s">
        <v>208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>
        <v>838</v>
      </c>
      <c r="I81" s="3">
        <f t="shared" si="7"/>
        <v>48.004773269689736</v>
      </c>
      <c r="J81" t="s">
        <v>21</v>
      </c>
      <c r="K81" t="s">
        <v>22</v>
      </c>
      <c r="L81">
        <v>1529125200</v>
      </c>
      <c r="M81" s="9">
        <f t="shared" si="5"/>
        <v>43267.208333333328</v>
      </c>
      <c r="N81">
        <v>1529557200</v>
      </c>
      <c r="O81" s="9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4" t="s">
        <v>210</v>
      </c>
      <c r="D82">
        <v>1100</v>
      </c>
      <c r="E82">
        <v>7012</v>
      </c>
      <c r="F82" s="5">
        <f t="shared" si="4"/>
        <v>6.374545454545455</v>
      </c>
      <c r="G82" t="s">
        <v>20</v>
      </c>
      <c r="H82">
        <v>127</v>
      </c>
      <c r="I82" s="3">
        <f t="shared" si="7"/>
        <v>55.212598425196852</v>
      </c>
      <c r="J82" t="s">
        <v>21</v>
      </c>
      <c r="K82" t="s">
        <v>22</v>
      </c>
      <c r="L82">
        <v>1503982800</v>
      </c>
      <c r="M82" s="9">
        <f t="shared" si="5"/>
        <v>42976.208333333328</v>
      </c>
      <c r="N82">
        <v>1506574800</v>
      </c>
      <c r="O82" s="9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4" t="s">
        <v>212</v>
      </c>
      <c r="D83">
        <v>16800</v>
      </c>
      <c r="E83">
        <v>37857</v>
      </c>
      <c r="F83" s="5">
        <f t="shared" si="4"/>
        <v>2.253392857142857</v>
      </c>
      <c r="G83" t="s">
        <v>20</v>
      </c>
      <c r="H83">
        <v>411</v>
      </c>
      <c r="I83" s="3">
        <f t="shared" si="7"/>
        <v>92.109489051094897</v>
      </c>
      <c r="J83" t="s">
        <v>21</v>
      </c>
      <c r="K83" t="s">
        <v>22</v>
      </c>
      <c r="L83">
        <v>1511416800</v>
      </c>
      <c r="M83" s="9">
        <f t="shared" si="5"/>
        <v>43062.25</v>
      </c>
      <c r="N83">
        <v>1513576800</v>
      </c>
      <c r="O83" s="9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4" t="s">
        <v>214</v>
      </c>
      <c r="D84">
        <v>1000</v>
      </c>
      <c r="E84">
        <v>14973</v>
      </c>
      <c r="F84" s="5">
        <f t="shared" si="4"/>
        <v>14.973000000000001</v>
      </c>
      <c r="G84" t="s">
        <v>20</v>
      </c>
      <c r="H84">
        <v>180</v>
      </c>
      <c r="I84" s="3">
        <f t="shared" si="7"/>
        <v>83.183333333333337</v>
      </c>
      <c r="J84" t="s">
        <v>40</v>
      </c>
      <c r="K84" t="s">
        <v>41</v>
      </c>
      <c r="L84">
        <v>1547704800</v>
      </c>
      <c r="M84" s="9">
        <f t="shared" si="5"/>
        <v>43482.25</v>
      </c>
      <c r="N84">
        <v>1548309600</v>
      </c>
      <c r="O84" s="9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4" t="s">
        <v>216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>
        <v>1000</v>
      </c>
      <c r="I85" s="3">
        <f t="shared" si="7"/>
        <v>39.996000000000002</v>
      </c>
      <c r="J85" t="s">
        <v>21</v>
      </c>
      <c r="K85" t="s">
        <v>22</v>
      </c>
      <c r="L85">
        <v>1469682000</v>
      </c>
      <c r="M85" s="9">
        <f t="shared" si="5"/>
        <v>42579.208333333328</v>
      </c>
      <c r="N85">
        <v>1471582800</v>
      </c>
      <c r="O85" s="9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">
      <c r="A86">
        <v>84</v>
      </c>
      <c r="B86" t="s">
        <v>217</v>
      </c>
      <c r="C86" s="4" t="s">
        <v>218</v>
      </c>
      <c r="D86">
        <v>31400</v>
      </c>
      <c r="E86">
        <v>41564</v>
      </c>
      <c r="F86" s="5">
        <f t="shared" si="4"/>
        <v>1.3236942675159236</v>
      </c>
      <c r="G86" t="s">
        <v>20</v>
      </c>
      <c r="H86">
        <v>374</v>
      </c>
      <c r="I86" s="3">
        <f t="shared" si="7"/>
        <v>111.1336898395722</v>
      </c>
      <c r="J86" t="s">
        <v>21</v>
      </c>
      <c r="K86" t="s">
        <v>22</v>
      </c>
      <c r="L86">
        <v>1343451600</v>
      </c>
      <c r="M86" s="9">
        <f t="shared" si="5"/>
        <v>41118.208333333336</v>
      </c>
      <c r="N86">
        <v>1344315600</v>
      </c>
      <c r="O86" s="9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4" t="s">
        <v>220</v>
      </c>
      <c r="D87">
        <v>4900</v>
      </c>
      <c r="E87">
        <v>6430</v>
      </c>
      <c r="F87" s="5">
        <f t="shared" si="4"/>
        <v>1.3122448979591836</v>
      </c>
      <c r="G87" t="s">
        <v>20</v>
      </c>
      <c r="H87">
        <v>71</v>
      </c>
      <c r="I87" s="3">
        <f t="shared" si="7"/>
        <v>90.563380281690144</v>
      </c>
      <c r="J87" t="s">
        <v>26</v>
      </c>
      <c r="K87" t="s">
        <v>27</v>
      </c>
      <c r="L87">
        <v>1315717200</v>
      </c>
      <c r="M87" s="9">
        <f t="shared" si="5"/>
        <v>40797.208333333336</v>
      </c>
      <c r="N87">
        <v>1316408400</v>
      </c>
      <c r="O87" s="9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4" t="s">
        <v>222</v>
      </c>
      <c r="D88">
        <v>7400</v>
      </c>
      <c r="E88">
        <v>12405</v>
      </c>
      <c r="F88" s="5">
        <f t="shared" si="4"/>
        <v>1.6763513513513513</v>
      </c>
      <c r="G88" t="s">
        <v>20</v>
      </c>
      <c r="H88">
        <v>203</v>
      </c>
      <c r="I88" s="3">
        <f t="shared" si="7"/>
        <v>61.108374384236456</v>
      </c>
      <c r="J88" t="s">
        <v>21</v>
      </c>
      <c r="K88" t="s">
        <v>22</v>
      </c>
      <c r="L88">
        <v>1430715600</v>
      </c>
      <c r="M88" s="9">
        <f t="shared" si="5"/>
        <v>42128.208333333328</v>
      </c>
      <c r="N88">
        <v>1431838800</v>
      </c>
      <c r="O88" s="9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x14ac:dyDescent="0.3">
      <c r="A89">
        <v>87</v>
      </c>
      <c r="B89" t="s">
        <v>223</v>
      </c>
      <c r="C89" s="4" t="s">
        <v>224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>
        <v>1482</v>
      </c>
      <c r="I89" s="3">
        <f t="shared" si="7"/>
        <v>83.022941970310384</v>
      </c>
      <c r="J89" t="s">
        <v>26</v>
      </c>
      <c r="K89" t="s">
        <v>27</v>
      </c>
      <c r="L89">
        <v>1299564000</v>
      </c>
      <c r="M89" s="9">
        <f t="shared" si="5"/>
        <v>40610.25</v>
      </c>
      <c r="N89">
        <v>1300510800</v>
      </c>
      <c r="O89" s="9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4" t="s">
        <v>226</v>
      </c>
      <c r="D90">
        <v>4800</v>
      </c>
      <c r="E90">
        <v>12516</v>
      </c>
      <c r="F90" s="5">
        <f t="shared" si="4"/>
        <v>2.6074999999999999</v>
      </c>
      <c r="G90" t="s">
        <v>20</v>
      </c>
      <c r="H90">
        <v>113</v>
      </c>
      <c r="I90" s="3">
        <f t="shared" si="7"/>
        <v>110.76106194690266</v>
      </c>
      <c r="J90" t="s">
        <v>21</v>
      </c>
      <c r="K90" t="s">
        <v>22</v>
      </c>
      <c r="L90">
        <v>1429160400</v>
      </c>
      <c r="M90" s="9">
        <f t="shared" si="5"/>
        <v>42110.208333333328</v>
      </c>
      <c r="N90">
        <v>1431061200</v>
      </c>
      <c r="O90" s="9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4" t="s">
        <v>228</v>
      </c>
      <c r="D91">
        <v>3400</v>
      </c>
      <c r="E91">
        <v>8588</v>
      </c>
      <c r="F91" s="5">
        <f t="shared" si="4"/>
        <v>2.5258823529411765</v>
      </c>
      <c r="G91" t="s">
        <v>20</v>
      </c>
      <c r="H91">
        <v>96</v>
      </c>
      <c r="I91" s="3">
        <f t="shared" si="7"/>
        <v>89.458333333333329</v>
      </c>
      <c r="J91" t="s">
        <v>21</v>
      </c>
      <c r="K91" t="s">
        <v>22</v>
      </c>
      <c r="L91">
        <v>1271307600</v>
      </c>
      <c r="M91" s="9">
        <f t="shared" si="5"/>
        <v>40283.208333333336</v>
      </c>
      <c r="N91">
        <v>1271480400</v>
      </c>
      <c r="O91" s="9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4" t="s">
        <v>230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>
        <v>106</v>
      </c>
      <c r="I92" s="3">
        <f t="shared" si="7"/>
        <v>57.849056603773583</v>
      </c>
      <c r="J92" t="s">
        <v>21</v>
      </c>
      <c r="K92" t="s">
        <v>22</v>
      </c>
      <c r="L92">
        <v>1456380000</v>
      </c>
      <c r="M92" s="9">
        <f t="shared" si="5"/>
        <v>42425.25</v>
      </c>
      <c r="N92">
        <v>1456380000</v>
      </c>
      <c r="O92" s="9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4" t="s">
        <v>232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>
        <v>679</v>
      </c>
      <c r="I93" s="3">
        <f t="shared" si="7"/>
        <v>109.99705449189985</v>
      </c>
      <c r="J93" t="s">
        <v>107</v>
      </c>
      <c r="K93" t="s">
        <v>108</v>
      </c>
      <c r="L93">
        <v>1470459600</v>
      </c>
      <c r="M93" s="9">
        <f t="shared" si="5"/>
        <v>42588.208333333328</v>
      </c>
      <c r="N93">
        <v>1472878800</v>
      </c>
      <c r="O93" s="9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3">
      <c r="A94">
        <v>92</v>
      </c>
      <c r="B94" t="s">
        <v>233</v>
      </c>
      <c r="C94" s="4" t="s">
        <v>234</v>
      </c>
      <c r="D94">
        <v>20000</v>
      </c>
      <c r="E94">
        <v>51775</v>
      </c>
      <c r="F94" s="5">
        <f t="shared" si="4"/>
        <v>2.5887500000000001</v>
      </c>
      <c r="G94" t="s">
        <v>20</v>
      </c>
      <c r="H94">
        <v>498</v>
      </c>
      <c r="I94" s="3">
        <f t="shared" si="7"/>
        <v>103.96586345381526</v>
      </c>
      <c r="J94" t="s">
        <v>98</v>
      </c>
      <c r="K94" t="s">
        <v>99</v>
      </c>
      <c r="L94">
        <v>1277269200</v>
      </c>
      <c r="M94" s="9">
        <f t="shared" si="5"/>
        <v>40352.208333333336</v>
      </c>
      <c r="N94">
        <v>1277355600</v>
      </c>
      <c r="O94" s="9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4" t="s">
        <v>236</v>
      </c>
      <c r="D95">
        <v>108800</v>
      </c>
      <c r="E95">
        <v>65877</v>
      </c>
      <c r="F95" s="5">
        <f t="shared" si="4"/>
        <v>0.60548713235294116</v>
      </c>
      <c r="G95" t="s">
        <v>74</v>
      </c>
      <c r="H95">
        <v>610</v>
      </c>
      <c r="I95" s="3">
        <f t="shared" si="7"/>
        <v>107.99508196721311</v>
      </c>
      <c r="J95" t="s">
        <v>21</v>
      </c>
      <c r="K95" t="s">
        <v>22</v>
      </c>
      <c r="L95">
        <v>1350709200</v>
      </c>
      <c r="M95" s="9">
        <f t="shared" si="5"/>
        <v>41202.208333333336</v>
      </c>
      <c r="N95">
        <v>1351054800</v>
      </c>
      <c r="O95" s="9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4" t="s">
        <v>238</v>
      </c>
      <c r="D96">
        <v>2900</v>
      </c>
      <c r="E96">
        <v>8807</v>
      </c>
      <c r="F96" s="5">
        <f t="shared" si="4"/>
        <v>3.036896551724138</v>
      </c>
      <c r="G96" t="s">
        <v>20</v>
      </c>
      <c r="H96">
        <v>180</v>
      </c>
      <c r="I96" s="3">
        <f t="shared" si="7"/>
        <v>48.927777777777777</v>
      </c>
      <c r="J96" t="s">
        <v>40</v>
      </c>
      <c r="K96" t="s">
        <v>41</v>
      </c>
      <c r="L96">
        <v>1554613200</v>
      </c>
      <c r="M96" s="9">
        <f t="shared" si="5"/>
        <v>43562.208333333328</v>
      </c>
      <c r="N96">
        <v>1555563600</v>
      </c>
      <c r="O96" s="9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x14ac:dyDescent="0.3">
      <c r="A97">
        <v>95</v>
      </c>
      <c r="B97" t="s">
        <v>239</v>
      </c>
      <c r="C97" s="4" t="s">
        <v>240</v>
      </c>
      <c r="D97">
        <v>900</v>
      </c>
      <c r="E97">
        <v>1017</v>
      </c>
      <c r="F97" s="5">
        <f t="shared" si="4"/>
        <v>1.1299999999999999</v>
      </c>
      <c r="G97" t="s">
        <v>20</v>
      </c>
      <c r="H97">
        <v>27</v>
      </c>
      <c r="I97" s="3">
        <f t="shared" si="7"/>
        <v>37.666666666666664</v>
      </c>
      <c r="J97" t="s">
        <v>21</v>
      </c>
      <c r="K97" t="s">
        <v>22</v>
      </c>
      <c r="L97">
        <v>1571029200</v>
      </c>
      <c r="M97" s="9">
        <f t="shared" si="5"/>
        <v>43752.208333333328</v>
      </c>
      <c r="N97">
        <v>1571634000</v>
      </c>
      <c r="O97" s="9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4" t="s">
        <v>242</v>
      </c>
      <c r="D98">
        <v>69700</v>
      </c>
      <c r="E98">
        <v>151513</v>
      </c>
      <c r="F98" s="5">
        <f t="shared" si="4"/>
        <v>2.1737876614060259</v>
      </c>
      <c r="G98" t="s">
        <v>20</v>
      </c>
      <c r="H98">
        <v>2331</v>
      </c>
      <c r="I98" s="3">
        <f t="shared" si="7"/>
        <v>64.999141999141997</v>
      </c>
      <c r="J98" t="s">
        <v>21</v>
      </c>
      <c r="K98" t="s">
        <v>22</v>
      </c>
      <c r="L98">
        <v>1299736800</v>
      </c>
      <c r="M98" s="9">
        <f t="shared" si="5"/>
        <v>40612.25</v>
      </c>
      <c r="N98">
        <v>1300856400</v>
      </c>
      <c r="O98" s="9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4" t="s">
        <v>244</v>
      </c>
      <c r="D99">
        <v>1300</v>
      </c>
      <c r="E99">
        <v>12047</v>
      </c>
      <c r="F99" s="5">
        <f t="shared" si="4"/>
        <v>9.2669230769230762</v>
      </c>
      <c r="G99" t="s">
        <v>20</v>
      </c>
      <c r="H99">
        <v>113</v>
      </c>
      <c r="I99" s="3">
        <f t="shared" si="7"/>
        <v>106.61061946902655</v>
      </c>
      <c r="J99" t="s">
        <v>21</v>
      </c>
      <c r="K99" t="s">
        <v>22</v>
      </c>
      <c r="L99">
        <v>1435208400</v>
      </c>
      <c r="M99" s="9">
        <f t="shared" si="5"/>
        <v>42180.208333333328</v>
      </c>
      <c r="N99">
        <v>1439874000</v>
      </c>
      <c r="O99" s="9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4" t="s">
        <v>246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>
        <v>1220</v>
      </c>
      <c r="I100" s="3">
        <f t="shared" si="7"/>
        <v>27.009016393442622</v>
      </c>
      <c r="J100" t="s">
        <v>26</v>
      </c>
      <c r="K100" t="s">
        <v>27</v>
      </c>
      <c r="L100">
        <v>1437973200</v>
      </c>
      <c r="M100" s="9">
        <f t="shared" si="5"/>
        <v>42212.208333333328</v>
      </c>
      <c r="N100">
        <v>1438318800</v>
      </c>
      <c r="O100" s="9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3">
      <c r="A101">
        <v>99</v>
      </c>
      <c r="B101" t="s">
        <v>247</v>
      </c>
      <c r="C101" s="4" t="s">
        <v>248</v>
      </c>
      <c r="D101">
        <v>7600</v>
      </c>
      <c r="E101">
        <v>14951</v>
      </c>
      <c r="F101" s="5">
        <f t="shared" si="4"/>
        <v>1.9672368421052631</v>
      </c>
      <c r="G101" t="s">
        <v>20</v>
      </c>
      <c r="H101">
        <v>164</v>
      </c>
      <c r="I101" s="3">
        <f t="shared" si="7"/>
        <v>91.16463414634147</v>
      </c>
      <c r="J101" t="s">
        <v>21</v>
      </c>
      <c r="K101" t="s">
        <v>22</v>
      </c>
      <c r="L101">
        <v>1416895200</v>
      </c>
      <c r="M101" s="9">
        <f t="shared" si="5"/>
        <v>41968.25</v>
      </c>
      <c r="N101">
        <v>1419400800</v>
      </c>
      <c r="O101" s="9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4" t="s">
        <v>250</v>
      </c>
      <c r="D102">
        <v>100</v>
      </c>
      <c r="E102">
        <v>1</v>
      </c>
      <c r="F102" s="5">
        <f t="shared" si="4"/>
        <v>0.01</v>
      </c>
      <c r="G102" t="s">
        <v>14</v>
      </c>
      <c r="H102">
        <v>1</v>
      </c>
      <c r="I102" s="3">
        <f t="shared" si="7"/>
        <v>1</v>
      </c>
      <c r="J102" t="s">
        <v>21</v>
      </c>
      <c r="K102" t="s">
        <v>22</v>
      </c>
      <c r="L102">
        <v>1319000400</v>
      </c>
      <c r="M102" s="9">
        <f t="shared" si="5"/>
        <v>40835.208333333336</v>
      </c>
      <c r="N102">
        <v>1320555600</v>
      </c>
      <c r="O102" s="9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4" t="s">
        <v>252</v>
      </c>
      <c r="D103">
        <v>900</v>
      </c>
      <c r="E103">
        <v>9193</v>
      </c>
      <c r="F103" s="5">
        <f t="shared" si="4"/>
        <v>10.214444444444444</v>
      </c>
      <c r="G103" t="s">
        <v>20</v>
      </c>
      <c r="H103">
        <v>164</v>
      </c>
      <c r="I103" s="3">
        <f t="shared" si="7"/>
        <v>56.054878048780488</v>
      </c>
      <c r="J103" t="s">
        <v>21</v>
      </c>
      <c r="K103" t="s">
        <v>22</v>
      </c>
      <c r="L103">
        <v>1424498400</v>
      </c>
      <c r="M103" s="9">
        <f t="shared" si="5"/>
        <v>42056.25</v>
      </c>
      <c r="N103">
        <v>1425103200</v>
      </c>
      <c r="O103" s="9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4" t="s">
        <v>254</v>
      </c>
      <c r="D104">
        <v>3700</v>
      </c>
      <c r="E104">
        <v>10422</v>
      </c>
      <c r="F104" s="5">
        <f t="shared" si="4"/>
        <v>2.8167567567567566</v>
      </c>
      <c r="G104" t="s">
        <v>20</v>
      </c>
      <c r="H104">
        <v>336</v>
      </c>
      <c r="I104" s="3">
        <f t="shared" si="7"/>
        <v>31.017857142857142</v>
      </c>
      <c r="J104" t="s">
        <v>21</v>
      </c>
      <c r="K104" t="s">
        <v>22</v>
      </c>
      <c r="L104">
        <v>1526274000</v>
      </c>
      <c r="M104" s="9">
        <f t="shared" si="5"/>
        <v>43234.208333333328</v>
      </c>
      <c r="N104">
        <v>1526878800</v>
      </c>
      <c r="O104" s="9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4" t="s">
        <v>256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>
        <v>37</v>
      </c>
      <c r="I105" s="3">
        <f t="shared" si="7"/>
        <v>66.513513513513516</v>
      </c>
      <c r="J105" t="s">
        <v>107</v>
      </c>
      <c r="K105" t="s">
        <v>108</v>
      </c>
      <c r="L105">
        <v>1287896400</v>
      </c>
      <c r="M105" s="9">
        <f t="shared" si="5"/>
        <v>40475.208333333336</v>
      </c>
      <c r="N105">
        <v>1288674000</v>
      </c>
      <c r="O105" s="9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4" t="s">
        <v>258</v>
      </c>
      <c r="D106">
        <v>119200</v>
      </c>
      <c r="E106">
        <v>170623</v>
      </c>
      <c r="F106" s="5">
        <f t="shared" si="4"/>
        <v>1.4314010067114094</v>
      </c>
      <c r="G106" t="s">
        <v>20</v>
      </c>
      <c r="H106">
        <v>1917</v>
      </c>
      <c r="I106" s="3">
        <f t="shared" si="7"/>
        <v>89.005216484089729</v>
      </c>
      <c r="J106" t="s">
        <v>21</v>
      </c>
      <c r="K106" t="s">
        <v>22</v>
      </c>
      <c r="L106">
        <v>1495515600</v>
      </c>
      <c r="M106" s="9">
        <f t="shared" si="5"/>
        <v>42878.208333333328</v>
      </c>
      <c r="N106">
        <v>1495602000</v>
      </c>
      <c r="O106" s="9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4" t="s">
        <v>260</v>
      </c>
      <c r="D107">
        <v>6800</v>
      </c>
      <c r="E107">
        <v>9829</v>
      </c>
      <c r="F107" s="5">
        <f t="shared" si="4"/>
        <v>1.4454411764705883</v>
      </c>
      <c r="G107" t="s">
        <v>20</v>
      </c>
      <c r="H107">
        <v>95</v>
      </c>
      <c r="I107" s="3">
        <f t="shared" si="7"/>
        <v>103.46315789473684</v>
      </c>
      <c r="J107" t="s">
        <v>21</v>
      </c>
      <c r="K107" t="s">
        <v>22</v>
      </c>
      <c r="L107">
        <v>1364878800</v>
      </c>
      <c r="M107" s="9">
        <f t="shared" si="5"/>
        <v>41366.208333333336</v>
      </c>
      <c r="N107">
        <v>1366434000</v>
      </c>
      <c r="O107" s="9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4" t="s">
        <v>262</v>
      </c>
      <c r="D108">
        <v>3900</v>
      </c>
      <c r="E108">
        <v>14006</v>
      </c>
      <c r="F108" s="5">
        <f t="shared" si="4"/>
        <v>3.5912820512820511</v>
      </c>
      <c r="G108" t="s">
        <v>20</v>
      </c>
      <c r="H108">
        <v>147</v>
      </c>
      <c r="I108" s="3">
        <f t="shared" si="7"/>
        <v>95.278911564625844</v>
      </c>
      <c r="J108" t="s">
        <v>21</v>
      </c>
      <c r="K108" t="s">
        <v>22</v>
      </c>
      <c r="L108">
        <v>1567918800</v>
      </c>
      <c r="M108" s="9">
        <f t="shared" si="5"/>
        <v>43716.208333333328</v>
      </c>
      <c r="N108">
        <v>1568350800</v>
      </c>
      <c r="O108" s="9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x14ac:dyDescent="0.3">
      <c r="A109">
        <v>107</v>
      </c>
      <c r="B109" t="s">
        <v>263</v>
      </c>
      <c r="C109" s="4" t="s">
        <v>264</v>
      </c>
      <c r="D109">
        <v>3500</v>
      </c>
      <c r="E109">
        <v>6527</v>
      </c>
      <c r="F109" s="5">
        <f t="shared" si="4"/>
        <v>1.8648571428571428</v>
      </c>
      <c r="G109" t="s">
        <v>20</v>
      </c>
      <c r="H109">
        <v>86</v>
      </c>
      <c r="I109" s="3">
        <f t="shared" si="7"/>
        <v>75.895348837209298</v>
      </c>
      <c r="J109" t="s">
        <v>21</v>
      </c>
      <c r="K109" t="s">
        <v>22</v>
      </c>
      <c r="L109">
        <v>1524459600</v>
      </c>
      <c r="M109" s="9">
        <f t="shared" si="5"/>
        <v>43213.208333333328</v>
      </c>
      <c r="N109">
        <v>1525928400</v>
      </c>
      <c r="O109" s="9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x14ac:dyDescent="0.3">
      <c r="A110">
        <v>108</v>
      </c>
      <c r="B110" t="s">
        <v>265</v>
      </c>
      <c r="C110" s="4" t="s">
        <v>266</v>
      </c>
      <c r="D110">
        <v>1500</v>
      </c>
      <c r="E110">
        <v>8929</v>
      </c>
      <c r="F110" s="5">
        <f t="shared" si="4"/>
        <v>5.9526666666666666</v>
      </c>
      <c r="G110" t="s">
        <v>20</v>
      </c>
      <c r="H110">
        <v>83</v>
      </c>
      <c r="I110" s="3">
        <f t="shared" si="7"/>
        <v>107.57831325301204</v>
      </c>
      <c r="J110" t="s">
        <v>21</v>
      </c>
      <c r="K110" t="s">
        <v>22</v>
      </c>
      <c r="L110">
        <v>1333688400</v>
      </c>
      <c r="M110" s="9">
        <f t="shared" si="5"/>
        <v>41005.208333333336</v>
      </c>
      <c r="N110">
        <v>1336885200</v>
      </c>
      <c r="O110" s="9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4" t="s">
        <v>268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>
        <v>60</v>
      </c>
      <c r="I111" s="3">
        <f t="shared" si="7"/>
        <v>51.31666666666667</v>
      </c>
      <c r="J111" t="s">
        <v>21</v>
      </c>
      <c r="K111" t="s">
        <v>22</v>
      </c>
      <c r="L111">
        <v>1389506400</v>
      </c>
      <c r="M111" s="9">
        <f t="shared" si="5"/>
        <v>41651.25</v>
      </c>
      <c r="N111">
        <v>1389679200</v>
      </c>
      <c r="O111" s="9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x14ac:dyDescent="0.3">
      <c r="A112">
        <v>110</v>
      </c>
      <c r="B112" t="s">
        <v>270</v>
      </c>
      <c r="C112" s="4" t="s">
        <v>271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>
        <v>296</v>
      </c>
      <c r="I112" s="3">
        <f t="shared" si="7"/>
        <v>71.983108108108112</v>
      </c>
      <c r="J112" t="s">
        <v>21</v>
      </c>
      <c r="K112" t="s">
        <v>22</v>
      </c>
      <c r="L112">
        <v>1536642000</v>
      </c>
      <c r="M112" s="9">
        <f t="shared" si="5"/>
        <v>43354.208333333328</v>
      </c>
      <c r="N112">
        <v>1538283600</v>
      </c>
      <c r="O112" s="9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4" t="s">
        <v>273</v>
      </c>
      <c r="D113">
        <v>61400</v>
      </c>
      <c r="E113">
        <v>73653</v>
      </c>
      <c r="F113" s="5">
        <f t="shared" si="4"/>
        <v>1.1995602605863191</v>
      </c>
      <c r="G113" t="s">
        <v>20</v>
      </c>
      <c r="H113">
        <v>676</v>
      </c>
      <c r="I113" s="3">
        <f t="shared" si="7"/>
        <v>108.95414201183432</v>
      </c>
      <c r="J113" t="s">
        <v>21</v>
      </c>
      <c r="K113" t="s">
        <v>22</v>
      </c>
      <c r="L113">
        <v>1348290000</v>
      </c>
      <c r="M113" s="9">
        <f t="shared" si="5"/>
        <v>41174.208333333336</v>
      </c>
      <c r="N113">
        <v>1348808400</v>
      </c>
      <c r="O113" s="9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4" t="s">
        <v>275</v>
      </c>
      <c r="D114">
        <v>4700</v>
      </c>
      <c r="E114">
        <v>12635</v>
      </c>
      <c r="F114" s="5">
        <f t="shared" si="4"/>
        <v>2.6882978723404256</v>
      </c>
      <c r="G114" t="s">
        <v>20</v>
      </c>
      <c r="H114">
        <v>361</v>
      </c>
      <c r="I114" s="3">
        <f t="shared" si="7"/>
        <v>35</v>
      </c>
      <c r="J114" t="s">
        <v>26</v>
      </c>
      <c r="K114" t="s">
        <v>27</v>
      </c>
      <c r="L114">
        <v>1408856400</v>
      </c>
      <c r="M114" s="9">
        <f t="shared" si="5"/>
        <v>41875.208333333336</v>
      </c>
      <c r="N114">
        <v>1410152400</v>
      </c>
      <c r="O114" s="9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4" t="s">
        <v>277</v>
      </c>
      <c r="D115">
        <v>3300</v>
      </c>
      <c r="E115">
        <v>12437</v>
      </c>
      <c r="F115" s="5">
        <f t="shared" si="4"/>
        <v>3.7687878787878786</v>
      </c>
      <c r="G115" t="s">
        <v>20</v>
      </c>
      <c r="H115">
        <v>131</v>
      </c>
      <c r="I115" s="3">
        <f t="shared" si="7"/>
        <v>94.938931297709928</v>
      </c>
      <c r="J115" t="s">
        <v>21</v>
      </c>
      <c r="K115" t="s">
        <v>22</v>
      </c>
      <c r="L115">
        <v>1505192400</v>
      </c>
      <c r="M115" s="9">
        <f t="shared" si="5"/>
        <v>42990.208333333328</v>
      </c>
      <c r="N115">
        <v>1505797200</v>
      </c>
      <c r="O115" s="9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4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>
        <v>126</v>
      </c>
      <c r="I116" s="3">
        <f t="shared" si="7"/>
        <v>109.65079365079364</v>
      </c>
      <c r="J116" t="s">
        <v>21</v>
      </c>
      <c r="K116" t="s">
        <v>22</v>
      </c>
      <c r="L116">
        <v>1554786000</v>
      </c>
      <c r="M116" s="9">
        <f t="shared" si="5"/>
        <v>43564.208333333328</v>
      </c>
      <c r="N116">
        <v>1554872400</v>
      </c>
      <c r="O116" s="9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4" t="s">
        <v>281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>
        <v>3304</v>
      </c>
      <c r="I117" s="3">
        <f t="shared" si="7"/>
        <v>44.001815980629537</v>
      </c>
      <c r="J117" t="s">
        <v>107</v>
      </c>
      <c r="K117" t="s">
        <v>108</v>
      </c>
      <c r="L117">
        <v>1510898400</v>
      </c>
      <c r="M117" s="9">
        <f t="shared" si="5"/>
        <v>43056.25</v>
      </c>
      <c r="N117">
        <v>1513922400</v>
      </c>
      <c r="O117" s="9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x14ac:dyDescent="0.3">
      <c r="A118">
        <v>116</v>
      </c>
      <c r="B118" t="s">
        <v>282</v>
      </c>
      <c r="C118" s="4" t="s">
        <v>283</v>
      </c>
      <c r="D118">
        <v>7200</v>
      </c>
      <c r="E118">
        <v>6336</v>
      </c>
      <c r="F118" s="5">
        <f t="shared" si="4"/>
        <v>0.88</v>
      </c>
      <c r="G118" t="s">
        <v>14</v>
      </c>
      <c r="H118">
        <v>73</v>
      </c>
      <c r="I118" s="3">
        <f t="shared" si="7"/>
        <v>86.794520547945211</v>
      </c>
      <c r="J118" t="s">
        <v>21</v>
      </c>
      <c r="K118" t="s">
        <v>22</v>
      </c>
      <c r="L118">
        <v>1442552400</v>
      </c>
      <c r="M118" s="9">
        <f t="shared" si="5"/>
        <v>42265.208333333328</v>
      </c>
      <c r="N118">
        <v>1442638800</v>
      </c>
      <c r="O118" s="9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4" t="s">
        <v>285</v>
      </c>
      <c r="D119">
        <v>4900</v>
      </c>
      <c r="E119">
        <v>8523</v>
      </c>
      <c r="F119" s="5">
        <f t="shared" si="4"/>
        <v>1.7393877551020409</v>
      </c>
      <c r="G119" t="s">
        <v>20</v>
      </c>
      <c r="H119">
        <v>275</v>
      </c>
      <c r="I119" s="3">
        <f t="shared" si="7"/>
        <v>30.992727272727272</v>
      </c>
      <c r="J119" t="s">
        <v>21</v>
      </c>
      <c r="K119" t="s">
        <v>22</v>
      </c>
      <c r="L119">
        <v>1316667600</v>
      </c>
      <c r="M119" s="9">
        <f t="shared" si="5"/>
        <v>40808.208333333336</v>
      </c>
      <c r="N119">
        <v>1317186000</v>
      </c>
      <c r="O119" s="9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4" t="s">
        <v>287</v>
      </c>
      <c r="D120">
        <v>5400</v>
      </c>
      <c r="E120">
        <v>6351</v>
      </c>
      <c r="F120" s="5">
        <f t="shared" si="4"/>
        <v>1.1761111111111111</v>
      </c>
      <c r="G120" t="s">
        <v>20</v>
      </c>
      <c r="H120">
        <v>67</v>
      </c>
      <c r="I120" s="3">
        <f t="shared" si="7"/>
        <v>94.791044776119406</v>
      </c>
      <c r="J120" t="s">
        <v>21</v>
      </c>
      <c r="K120" t="s">
        <v>22</v>
      </c>
      <c r="L120">
        <v>1390716000</v>
      </c>
      <c r="M120" s="9">
        <f t="shared" si="5"/>
        <v>41665.25</v>
      </c>
      <c r="N120">
        <v>1391234400</v>
      </c>
      <c r="O120" s="9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x14ac:dyDescent="0.3">
      <c r="A121">
        <v>119</v>
      </c>
      <c r="B121" t="s">
        <v>288</v>
      </c>
      <c r="C121" s="4" t="s">
        <v>289</v>
      </c>
      <c r="D121">
        <v>5000</v>
      </c>
      <c r="E121">
        <v>10748</v>
      </c>
      <c r="F121" s="5">
        <f t="shared" si="4"/>
        <v>2.1496</v>
      </c>
      <c r="G121" t="s">
        <v>20</v>
      </c>
      <c r="H121">
        <v>154</v>
      </c>
      <c r="I121" s="3">
        <f t="shared" si="7"/>
        <v>69.79220779220779</v>
      </c>
      <c r="J121" t="s">
        <v>21</v>
      </c>
      <c r="K121" t="s">
        <v>22</v>
      </c>
      <c r="L121">
        <v>1402894800</v>
      </c>
      <c r="M121" s="9">
        <f t="shared" si="5"/>
        <v>41806.208333333336</v>
      </c>
      <c r="N121">
        <v>1404363600</v>
      </c>
      <c r="O121" s="9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4" t="s">
        <v>291</v>
      </c>
      <c r="D122">
        <v>75100</v>
      </c>
      <c r="E122">
        <v>112272</v>
      </c>
      <c r="F122" s="5">
        <f t="shared" si="4"/>
        <v>1.4949667110519307</v>
      </c>
      <c r="G122" t="s">
        <v>20</v>
      </c>
      <c r="H122">
        <v>1782</v>
      </c>
      <c r="I122" s="3">
        <f t="shared" si="7"/>
        <v>63.003367003367003</v>
      </c>
      <c r="J122" t="s">
        <v>21</v>
      </c>
      <c r="K122" t="s">
        <v>22</v>
      </c>
      <c r="L122">
        <v>1429246800</v>
      </c>
      <c r="M122" s="9">
        <f t="shared" si="5"/>
        <v>42111.208333333328</v>
      </c>
      <c r="N122">
        <v>1429592400</v>
      </c>
      <c r="O122" s="9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4" t="s">
        <v>294</v>
      </c>
      <c r="D123">
        <v>45300</v>
      </c>
      <c r="E123">
        <v>99361</v>
      </c>
      <c r="F123" s="5">
        <f t="shared" si="4"/>
        <v>2.1933995584988963</v>
      </c>
      <c r="G123" t="s">
        <v>20</v>
      </c>
      <c r="H123">
        <v>903</v>
      </c>
      <c r="I123" s="3">
        <f t="shared" si="7"/>
        <v>110.0343300110742</v>
      </c>
      <c r="J123" t="s">
        <v>21</v>
      </c>
      <c r="K123" t="s">
        <v>22</v>
      </c>
      <c r="L123">
        <v>1412485200</v>
      </c>
      <c r="M123" s="9">
        <f t="shared" si="5"/>
        <v>41917.208333333336</v>
      </c>
      <c r="N123">
        <v>1413608400</v>
      </c>
      <c r="O123" s="9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4" t="s">
        <v>296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>
        <v>3387</v>
      </c>
      <c r="I124" s="3">
        <f t="shared" si="7"/>
        <v>25.997933274284026</v>
      </c>
      <c r="J124" t="s">
        <v>21</v>
      </c>
      <c r="K124" t="s">
        <v>22</v>
      </c>
      <c r="L124">
        <v>1417068000</v>
      </c>
      <c r="M124" s="9">
        <f t="shared" si="5"/>
        <v>41970.25</v>
      </c>
      <c r="N124">
        <v>1419400800</v>
      </c>
      <c r="O124" s="9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4" t="s">
        <v>298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>
        <v>662</v>
      </c>
      <c r="I125" s="3">
        <f t="shared" si="7"/>
        <v>49.987915407854985</v>
      </c>
      <c r="J125" t="s">
        <v>15</v>
      </c>
      <c r="K125" t="s">
        <v>16</v>
      </c>
      <c r="L125">
        <v>1448344800</v>
      </c>
      <c r="M125" s="9">
        <f t="shared" si="5"/>
        <v>42332.25</v>
      </c>
      <c r="N125">
        <v>1448604000</v>
      </c>
      <c r="O125" s="9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4" t="s">
        <v>300</v>
      </c>
      <c r="D126">
        <v>2600</v>
      </c>
      <c r="E126">
        <v>9562</v>
      </c>
      <c r="F126" s="5">
        <f t="shared" si="4"/>
        <v>3.6776923076923076</v>
      </c>
      <c r="G126" t="s">
        <v>20</v>
      </c>
      <c r="H126">
        <v>94</v>
      </c>
      <c r="I126" s="3">
        <f t="shared" si="7"/>
        <v>101.72340425531915</v>
      </c>
      <c r="J126" t="s">
        <v>107</v>
      </c>
      <c r="K126" t="s">
        <v>108</v>
      </c>
      <c r="L126">
        <v>1557723600</v>
      </c>
      <c r="M126" s="9">
        <f t="shared" si="5"/>
        <v>43598.208333333328</v>
      </c>
      <c r="N126">
        <v>1562302800</v>
      </c>
      <c r="O126" s="9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4" t="s">
        <v>302</v>
      </c>
      <c r="D127">
        <v>5300</v>
      </c>
      <c r="E127">
        <v>8475</v>
      </c>
      <c r="F127" s="5">
        <f t="shared" si="4"/>
        <v>1.5990566037735849</v>
      </c>
      <c r="G127" t="s">
        <v>20</v>
      </c>
      <c r="H127">
        <v>180</v>
      </c>
      <c r="I127" s="3">
        <f t="shared" si="7"/>
        <v>47.083333333333336</v>
      </c>
      <c r="J127" t="s">
        <v>21</v>
      </c>
      <c r="K127" t="s">
        <v>22</v>
      </c>
      <c r="L127">
        <v>1537333200</v>
      </c>
      <c r="M127" s="9">
        <f t="shared" si="5"/>
        <v>43362.208333333328</v>
      </c>
      <c r="N127">
        <v>1537678800</v>
      </c>
      <c r="O127" s="9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4" t="s">
        <v>304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>
        <v>774</v>
      </c>
      <c r="I128" s="3">
        <f t="shared" si="7"/>
        <v>89.944444444444443</v>
      </c>
      <c r="J128" t="s">
        <v>21</v>
      </c>
      <c r="K128" t="s">
        <v>22</v>
      </c>
      <c r="L128">
        <v>1471150800</v>
      </c>
      <c r="M128" s="9">
        <f t="shared" si="5"/>
        <v>42596.208333333328</v>
      </c>
      <c r="N128">
        <v>1473570000</v>
      </c>
      <c r="O128" s="9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4" t="s">
        <v>306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>
        <v>672</v>
      </c>
      <c r="I129" s="3">
        <f t="shared" si="7"/>
        <v>78.96875</v>
      </c>
      <c r="J129" t="s">
        <v>15</v>
      </c>
      <c r="K129" t="s">
        <v>16</v>
      </c>
      <c r="L129">
        <v>1273640400</v>
      </c>
      <c r="M129" s="9">
        <f t="shared" si="5"/>
        <v>40310.208333333336</v>
      </c>
      <c r="N129">
        <v>1273899600</v>
      </c>
      <c r="O129" s="9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4" t="s">
        <v>308</v>
      </c>
      <c r="D130">
        <v>70600</v>
      </c>
      <c r="E130">
        <v>42596</v>
      </c>
      <c r="F130" s="5">
        <f t="shared" ref="F130:F193" si="8">E130/D130</f>
        <v>0.60334277620396604</v>
      </c>
      <c r="G130" t="s">
        <v>74</v>
      </c>
      <c r="H130">
        <v>532</v>
      </c>
      <c r="I130" s="3">
        <f t="shared" si="7"/>
        <v>80.067669172932327</v>
      </c>
      <c r="J130" t="s">
        <v>21</v>
      </c>
      <c r="K130" t="s">
        <v>22</v>
      </c>
      <c r="L130">
        <v>1282885200</v>
      </c>
      <c r="M130" s="9">
        <f t="shared" ref="M130:M193" si="9">(L130/86400+DATE(1970,1,1))</f>
        <v>40417.208333333336</v>
      </c>
      <c r="N130">
        <v>1284008400</v>
      </c>
      <c r="O130" s="9">
        <f t="shared" ref="O130:O193" si="10">(N130/86400+DATE(1970,1,1))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4" t="s">
        <v>310</v>
      </c>
      <c r="D131">
        <v>148500</v>
      </c>
      <c r="E131">
        <v>4756</v>
      </c>
      <c r="F131" s="5">
        <f t="shared" si="8"/>
        <v>3.2026936026936029E-2</v>
      </c>
      <c r="G131" t="s">
        <v>74</v>
      </c>
      <c r="H131">
        <v>55</v>
      </c>
      <c r="I131" s="3">
        <f t="shared" ref="I131:I194" si="11">E131/H131</f>
        <v>86.472727272727269</v>
      </c>
      <c r="J131" t="s">
        <v>26</v>
      </c>
      <c r="K131" t="s">
        <v>27</v>
      </c>
      <c r="L131">
        <v>1422943200</v>
      </c>
      <c r="M131" s="9">
        <f t="shared" si="9"/>
        <v>42038.25</v>
      </c>
      <c r="N131">
        <v>1425103200</v>
      </c>
      <c r="O131" s="9">
        <f t="shared" si="10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4" t="s">
        <v>312</v>
      </c>
      <c r="D132">
        <v>9600</v>
      </c>
      <c r="E132">
        <v>14925</v>
      </c>
      <c r="F132" s="5">
        <f t="shared" si="8"/>
        <v>1.5546875</v>
      </c>
      <c r="G132" t="s">
        <v>20</v>
      </c>
      <c r="H132">
        <v>533</v>
      </c>
      <c r="I132" s="3">
        <f t="shared" si="11"/>
        <v>28.001876172607879</v>
      </c>
      <c r="J132" t="s">
        <v>36</v>
      </c>
      <c r="K132" t="s">
        <v>37</v>
      </c>
      <c r="L132">
        <v>1319605200</v>
      </c>
      <c r="M132" s="9">
        <f t="shared" si="9"/>
        <v>40842.208333333336</v>
      </c>
      <c r="N132">
        <v>1320991200</v>
      </c>
      <c r="O132" s="9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x14ac:dyDescent="0.3">
      <c r="A133">
        <v>131</v>
      </c>
      <c r="B133" t="s">
        <v>313</v>
      </c>
      <c r="C133" s="4" t="s">
        <v>314</v>
      </c>
      <c r="D133">
        <v>164700</v>
      </c>
      <c r="E133">
        <v>166116</v>
      </c>
      <c r="F133" s="5">
        <f t="shared" si="8"/>
        <v>1.0085974499089254</v>
      </c>
      <c r="G133" t="s">
        <v>20</v>
      </c>
      <c r="H133">
        <v>2443</v>
      </c>
      <c r="I133" s="3">
        <f t="shared" si="11"/>
        <v>67.996725337699544</v>
      </c>
      <c r="J133" t="s">
        <v>40</v>
      </c>
      <c r="K133" t="s">
        <v>41</v>
      </c>
      <c r="L133">
        <v>1385704800</v>
      </c>
      <c r="M133" s="9">
        <f t="shared" si="9"/>
        <v>41607.25</v>
      </c>
      <c r="N133">
        <v>1386828000</v>
      </c>
      <c r="O133" s="9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4" t="s">
        <v>316</v>
      </c>
      <c r="D134">
        <v>3300</v>
      </c>
      <c r="E134">
        <v>3834</v>
      </c>
      <c r="F134" s="5">
        <f t="shared" si="8"/>
        <v>1.1618181818181819</v>
      </c>
      <c r="G134" t="s">
        <v>20</v>
      </c>
      <c r="H134">
        <v>89</v>
      </c>
      <c r="I134" s="3">
        <f t="shared" si="11"/>
        <v>43.078651685393261</v>
      </c>
      <c r="J134" t="s">
        <v>21</v>
      </c>
      <c r="K134" t="s">
        <v>22</v>
      </c>
      <c r="L134">
        <v>1515736800</v>
      </c>
      <c r="M134" s="9">
        <f t="shared" si="9"/>
        <v>43112.25</v>
      </c>
      <c r="N134">
        <v>1517119200</v>
      </c>
      <c r="O134" s="9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4" t="s">
        <v>318</v>
      </c>
      <c r="D135">
        <v>4500</v>
      </c>
      <c r="E135">
        <v>13985</v>
      </c>
      <c r="F135" s="5">
        <f t="shared" si="8"/>
        <v>3.1077777777777778</v>
      </c>
      <c r="G135" t="s">
        <v>20</v>
      </c>
      <c r="H135">
        <v>159</v>
      </c>
      <c r="I135" s="3">
        <f t="shared" si="11"/>
        <v>87.95597484276729</v>
      </c>
      <c r="J135" t="s">
        <v>21</v>
      </c>
      <c r="K135" t="s">
        <v>22</v>
      </c>
      <c r="L135">
        <v>1313125200</v>
      </c>
      <c r="M135" s="9">
        <f t="shared" si="9"/>
        <v>40767.208333333336</v>
      </c>
      <c r="N135">
        <v>1315026000</v>
      </c>
      <c r="O135" s="9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4" t="s">
        <v>321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>
        <v>940</v>
      </c>
      <c r="I136" s="3">
        <f t="shared" si="11"/>
        <v>94.987234042553197</v>
      </c>
      <c r="J136" t="s">
        <v>98</v>
      </c>
      <c r="K136" t="s">
        <v>99</v>
      </c>
      <c r="L136">
        <v>1308459600</v>
      </c>
      <c r="M136" s="9">
        <f t="shared" si="9"/>
        <v>40713.208333333336</v>
      </c>
      <c r="N136">
        <v>1312693200</v>
      </c>
      <c r="O136" s="9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4" t="s">
        <v>323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>
        <v>117</v>
      </c>
      <c r="I137" s="3">
        <f t="shared" si="11"/>
        <v>46.905982905982903</v>
      </c>
      <c r="J137" t="s">
        <v>21</v>
      </c>
      <c r="K137" t="s">
        <v>22</v>
      </c>
      <c r="L137">
        <v>1362636000</v>
      </c>
      <c r="M137" s="9">
        <f t="shared" si="9"/>
        <v>41340.25</v>
      </c>
      <c r="N137">
        <v>1363064400</v>
      </c>
      <c r="O137" s="9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">
      <c r="A138">
        <v>136</v>
      </c>
      <c r="B138" t="s">
        <v>324</v>
      </c>
      <c r="C138" s="4" t="s">
        <v>325</v>
      </c>
      <c r="D138">
        <v>82800</v>
      </c>
      <c r="E138">
        <v>2721</v>
      </c>
      <c r="F138" s="5">
        <f t="shared" si="8"/>
        <v>3.2862318840579711E-2</v>
      </c>
      <c r="G138" t="s">
        <v>74</v>
      </c>
      <c r="H138">
        <v>58</v>
      </c>
      <c r="I138" s="3">
        <f t="shared" si="11"/>
        <v>46.913793103448278</v>
      </c>
      <c r="J138" t="s">
        <v>21</v>
      </c>
      <c r="K138" t="s">
        <v>22</v>
      </c>
      <c r="L138">
        <v>1402117200</v>
      </c>
      <c r="M138" s="9">
        <f t="shared" si="9"/>
        <v>41797.208333333336</v>
      </c>
      <c r="N138">
        <v>1403154000</v>
      </c>
      <c r="O138" s="9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4" t="s">
        <v>327</v>
      </c>
      <c r="D139">
        <v>1800</v>
      </c>
      <c r="E139">
        <v>4712</v>
      </c>
      <c r="F139" s="5">
        <f t="shared" si="8"/>
        <v>2.617777777777778</v>
      </c>
      <c r="G139" t="s">
        <v>20</v>
      </c>
      <c r="H139">
        <v>50</v>
      </c>
      <c r="I139" s="3">
        <f t="shared" si="11"/>
        <v>94.24</v>
      </c>
      <c r="J139" t="s">
        <v>21</v>
      </c>
      <c r="K139" t="s">
        <v>22</v>
      </c>
      <c r="L139">
        <v>1286341200</v>
      </c>
      <c r="M139" s="9">
        <f t="shared" si="9"/>
        <v>40457.208333333336</v>
      </c>
      <c r="N139">
        <v>1286859600</v>
      </c>
      <c r="O139" s="9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x14ac:dyDescent="0.3">
      <c r="A140">
        <v>138</v>
      </c>
      <c r="B140" t="s">
        <v>328</v>
      </c>
      <c r="C140" s="4" t="s">
        <v>329</v>
      </c>
      <c r="D140">
        <v>9600</v>
      </c>
      <c r="E140">
        <v>9216</v>
      </c>
      <c r="F140" s="5">
        <f t="shared" si="8"/>
        <v>0.96</v>
      </c>
      <c r="G140" t="s">
        <v>14</v>
      </c>
      <c r="H140">
        <v>115</v>
      </c>
      <c r="I140" s="3">
        <f t="shared" si="11"/>
        <v>80.139130434782615</v>
      </c>
      <c r="J140" t="s">
        <v>21</v>
      </c>
      <c r="K140" t="s">
        <v>22</v>
      </c>
      <c r="L140">
        <v>1348808400</v>
      </c>
      <c r="M140" s="9">
        <f t="shared" si="9"/>
        <v>41180.208333333336</v>
      </c>
      <c r="N140">
        <v>1349326800</v>
      </c>
      <c r="O140" s="9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4" t="s">
        <v>331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>
        <v>326</v>
      </c>
      <c r="I141" s="3">
        <f t="shared" si="11"/>
        <v>59.036809815950917</v>
      </c>
      <c r="J141" t="s">
        <v>21</v>
      </c>
      <c r="K141" t="s">
        <v>22</v>
      </c>
      <c r="L141">
        <v>1429592400</v>
      </c>
      <c r="M141" s="9">
        <f t="shared" si="9"/>
        <v>42115.208333333328</v>
      </c>
      <c r="N141">
        <v>1430974800</v>
      </c>
      <c r="O141" s="9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x14ac:dyDescent="0.3">
      <c r="A142">
        <v>140</v>
      </c>
      <c r="B142" t="s">
        <v>332</v>
      </c>
      <c r="C142" s="4" t="s">
        <v>333</v>
      </c>
      <c r="D142">
        <v>5500</v>
      </c>
      <c r="E142">
        <v>12274</v>
      </c>
      <c r="F142" s="5">
        <f t="shared" si="8"/>
        <v>2.2316363636363636</v>
      </c>
      <c r="G142" t="s">
        <v>20</v>
      </c>
      <c r="H142">
        <v>186</v>
      </c>
      <c r="I142" s="3">
        <f t="shared" si="11"/>
        <v>65.989247311827953</v>
      </c>
      <c r="J142" t="s">
        <v>21</v>
      </c>
      <c r="K142" t="s">
        <v>22</v>
      </c>
      <c r="L142">
        <v>1519538400</v>
      </c>
      <c r="M142" s="9">
        <f t="shared" si="9"/>
        <v>43156.25</v>
      </c>
      <c r="N142">
        <v>1519970400</v>
      </c>
      <c r="O142" s="9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4" t="s">
        <v>335</v>
      </c>
      <c r="D143">
        <v>64300</v>
      </c>
      <c r="E143">
        <v>65323</v>
      </c>
      <c r="F143" s="5">
        <f t="shared" si="8"/>
        <v>1.0159097978227061</v>
      </c>
      <c r="G143" t="s">
        <v>20</v>
      </c>
      <c r="H143">
        <v>1071</v>
      </c>
      <c r="I143" s="3">
        <f t="shared" si="11"/>
        <v>60.992530345471522</v>
      </c>
      <c r="J143" t="s">
        <v>21</v>
      </c>
      <c r="K143" t="s">
        <v>22</v>
      </c>
      <c r="L143">
        <v>1434085200</v>
      </c>
      <c r="M143" s="9">
        <f t="shared" si="9"/>
        <v>42167.208333333328</v>
      </c>
      <c r="N143">
        <v>1434603600</v>
      </c>
      <c r="O143" s="9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3">
      <c r="A144">
        <v>142</v>
      </c>
      <c r="B144" t="s">
        <v>336</v>
      </c>
      <c r="C144" s="4" t="s">
        <v>337</v>
      </c>
      <c r="D144">
        <v>5000</v>
      </c>
      <c r="E144">
        <v>11502</v>
      </c>
      <c r="F144" s="5">
        <f t="shared" si="8"/>
        <v>2.3003999999999998</v>
      </c>
      <c r="G144" t="s">
        <v>20</v>
      </c>
      <c r="H144">
        <v>117</v>
      </c>
      <c r="I144" s="3">
        <f t="shared" si="11"/>
        <v>98.307692307692307</v>
      </c>
      <c r="J144" t="s">
        <v>21</v>
      </c>
      <c r="K144" t="s">
        <v>22</v>
      </c>
      <c r="L144">
        <v>1333688400</v>
      </c>
      <c r="M144" s="9">
        <f t="shared" si="9"/>
        <v>41005.208333333336</v>
      </c>
      <c r="N144">
        <v>1337230800</v>
      </c>
      <c r="O144" s="9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4" t="s">
        <v>339</v>
      </c>
      <c r="D145">
        <v>5400</v>
      </c>
      <c r="E145">
        <v>7322</v>
      </c>
      <c r="F145" s="5">
        <f t="shared" si="8"/>
        <v>1.355925925925926</v>
      </c>
      <c r="G145" t="s">
        <v>20</v>
      </c>
      <c r="H145">
        <v>70</v>
      </c>
      <c r="I145" s="3">
        <f t="shared" si="11"/>
        <v>104.6</v>
      </c>
      <c r="J145" t="s">
        <v>21</v>
      </c>
      <c r="K145" t="s">
        <v>22</v>
      </c>
      <c r="L145">
        <v>1277701200</v>
      </c>
      <c r="M145" s="9">
        <f t="shared" si="9"/>
        <v>40357.208333333336</v>
      </c>
      <c r="N145">
        <v>1279429200</v>
      </c>
      <c r="O145" s="9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4" t="s">
        <v>341</v>
      </c>
      <c r="D146">
        <v>9000</v>
      </c>
      <c r="E146">
        <v>11619</v>
      </c>
      <c r="F146" s="5">
        <f t="shared" si="8"/>
        <v>1.2909999999999999</v>
      </c>
      <c r="G146" t="s">
        <v>20</v>
      </c>
      <c r="H146">
        <v>135</v>
      </c>
      <c r="I146" s="3">
        <f t="shared" si="11"/>
        <v>86.066666666666663</v>
      </c>
      <c r="J146" t="s">
        <v>21</v>
      </c>
      <c r="K146" t="s">
        <v>22</v>
      </c>
      <c r="L146">
        <v>1560747600</v>
      </c>
      <c r="M146" s="9">
        <f t="shared" si="9"/>
        <v>43633.208333333328</v>
      </c>
      <c r="N146">
        <v>1561438800</v>
      </c>
      <c r="O146" s="9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4" t="s">
        <v>343</v>
      </c>
      <c r="D147">
        <v>25000</v>
      </c>
      <c r="E147">
        <v>59128</v>
      </c>
      <c r="F147" s="5">
        <f t="shared" si="8"/>
        <v>2.3651200000000001</v>
      </c>
      <c r="G147" t="s">
        <v>20</v>
      </c>
      <c r="H147">
        <v>768</v>
      </c>
      <c r="I147" s="3">
        <f t="shared" si="11"/>
        <v>76.989583333333329</v>
      </c>
      <c r="J147" t="s">
        <v>98</v>
      </c>
      <c r="K147" t="s">
        <v>99</v>
      </c>
      <c r="L147">
        <v>1410066000</v>
      </c>
      <c r="M147" s="9">
        <f t="shared" si="9"/>
        <v>41889.208333333336</v>
      </c>
      <c r="N147">
        <v>1410498000</v>
      </c>
      <c r="O147" s="9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x14ac:dyDescent="0.3">
      <c r="A148">
        <v>146</v>
      </c>
      <c r="B148" t="s">
        <v>344</v>
      </c>
      <c r="C148" s="4" t="s">
        <v>345</v>
      </c>
      <c r="D148">
        <v>8800</v>
      </c>
      <c r="E148">
        <v>1518</v>
      </c>
      <c r="F148" s="5">
        <f t="shared" si="8"/>
        <v>0.17249999999999999</v>
      </c>
      <c r="G148" t="s">
        <v>74</v>
      </c>
      <c r="H148">
        <v>51</v>
      </c>
      <c r="I148" s="3">
        <f t="shared" si="11"/>
        <v>29.764705882352942</v>
      </c>
      <c r="J148" t="s">
        <v>21</v>
      </c>
      <c r="K148" t="s">
        <v>22</v>
      </c>
      <c r="L148">
        <v>1320732000</v>
      </c>
      <c r="M148" s="9">
        <f t="shared" si="9"/>
        <v>40855.25</v>
      </c>
      <c r="N148">
        <v>1322460000</v>
      </c>
      <c r="O148" s="9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3">
      <c r="A149">
        <v>147</v>
      </c>
      <c r="B149" t="s">
        <v>346</v>
      </c>
      <c r="C149" s="4" t="s">
        <v>347</v>
      </c>
      <c r="D149">
        <v>8300</v>
      </c>
      <c r="E149">
        <v>9337</v>
      </c>
      <c r="F149" s="5">
        <f t="shared" si="8"/>
        <v>1.1249397590361445</v>
      </c>
      <c r="G149" t="s">
        <v>20</v>
      </c>
      <c r="H149">
        <v>199</v>
      </c>
      <c r="I149" s="3">
        <f t="shared" si="11"/>
        <v>46.91959798994975</v>
      </c>
      <c r="J149" t="s">
        <v>21</v>
      </c>
      <c r="K149" t="s">
        <v>22</v>
      </c>
      <c r="L149">
        <v>1465794000</v>
      </c>
      <c r="M149" s="9">
        <f t="shared" si="9"/>
        <v>42534.208333333328</v>
      </c>
      <c r="N149">
        <v>1466312400</v>
      </c>
      <c r="O149" s="9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4" t="s">
        <v>349</v>
      </c>
      <c r="D150">
        <v>9300</v>
      </c>
      <c r="E150">
        <v>11255</v>
      </c>
      <c r="F150" s="5">
        <f t="shared" si="8"/>
        <v>1.2102150537634409</v>
      </c>
      <c r="G150" t="s">
        <v>20</v>
      </c>
      <c r="H150">
        <v>107</v>
      </c>
      <c r="I150" s="3">
        <f t="shared" si="11"/>
        <v>105.18691588785046</v>
      </c>
      <c r="J150" t="s">
        <v>21</v>
      </c>
      <c r="K150" t="s">
        <v>22</v>
      </c>
      <c r="L150">
        <v>1500958800</v>
      </c>
      <c r="M150" s="9">
        <f t="shared" si="9"/>
        <v>42941.208333333328</v>
      </c>
      <c r="N150">
        <v>1501736400</v>
      </c>
      <c r="O150" s="9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4" t="s">
        <v>351</v>
      </c>
      <c r="D151">
        <v>6200</v>
      </c>
      <c r="E151">
        <v>13632</v>
      </c>
      <c r="F151" s="5">
        <f t="shared" si="8"/>
        <v>2.1987096774193549</v>
      </c>
      <c r="G151" t="s">
        <v>20</v>
      </c>
      <c r="H151">
        <v>195</v>
      </c>
      <c r="I151" s="3">
        <f t="shared" si="11"/>
        <v>69.907692307692301</v>
      </c>
      <c r="J151" t="s">
        <v>21</v>
      </c>
      <c r="K151" t="s">
        <v>22</v>
      </c>
      <c r="L151">
        <v>1357020000</v>
      </c>
      <c r="M151" s="9">
        <f t="shared" si="9"/>
        <v>41275.25</v>
      </c>
      <c r="N151">
        <v>1361512800</v>
      </c>
      <c r="O151" s="9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4" t="s">
        <v>353</v>
      </c>
      <c r="D152">
        <v>100</v>
      </c>
      <c r="E152">
        <v>1</v>
      </c>
      <c r="F152" s="5">
        <f t="shared" si="8"/>
        <v>0.01</v>
      </c>
      <c r="G152" t="s">
        <v>14</v>
      </c>
      <c r="H152">
        <v>1</v>
      </c>
      <c r="I152" s="3">
        <f t="shared" si="11"/>
        <v>1</v>
      </c>
      <c r="J152" t="s">
        <v>21</v>
      </c>
      <c r="K152" t="s">
        <v>22</v>
      </c>
      <c r="L152">
        <v>1544940000</v>
      </c>
      <c r="M152" s="9">
        <f t="shared" si="9"/>
        <v>43450.25</v>
      </c>
      <c r="N152">
        <v>1545026400</v>
      </c>
      <c r="O152" s="9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4" t="s">
        <v>355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>
        <v>1467</v>
      </c>
      <c r="I153" s="3">
        <f t="shared" si="11"/>
        <v>60.011588275391958</v>
      </c>
      <c r="J153" t="s">
        <v>21</v>
      </c>
      <c r="K153" t="s">
        <v>22</v>
      </c>
      <c r="L153">
        <v>1402290000</v>
      </c>
      <c r="M153" s="9">
        <f t="shared" si="9"/>
        <v>41799.208333333336</v>
      </c>
      <c r="N153">
        <v>1406696400</v>
      </c>
      <c r="O153" s="9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4" t="s">
        <v>357</v>
      </c>
      <c r="D154">
        <v>41500</v>
      </c>
      <c r="E154">
        <v>175573</v>
      </c>
      <c r="F154" s="5">
        <f t="shared" si="8"/>
        <v>4.2306746987951804</v>
      </c>
      <c r="G154" t="s">
        <v>20</v>
      </c>
      <c r="H154">
        <v>3376</v>
      </c>
      <c r="I154" s="3">
        <f t="shared" si="11"/>
        <v>52.006220379146917</v>
      </c>
      <c r="J154" t="s">
        <v>21</v>
      </c>
      <c r="K154" t="s">
        <v>22</v>
      </c>
      <c r="L154">
        <v>1487311200</v>
      </c>
      <c r="M154" s="9">
        <f t="shared" si="9"/>
        <v>42783.25</v>
      </c>
      <c r="N154">
        <v>1487916000</v>
      </c>
      <c r="O154" s="9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4" t="s">
        <v>359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>
        <v>5681</v>
      </c>
      <c r="I155" s="3">
        <f t="shared" si="11"/>
        <v>31.000176025347649</v>
      </c>
      <c r="J155" t="s">
        <v>21</v>
      </c>
      <c r="K155" t="s">
        <v>22</v>
      </c>
      <c r="L155">
        <v>1350622800</v>
      </c>
      <c r="M155" s="9">
        <f t="shared" si="9"/>
        <v>41201.208333333336</v>
      </c>
      <c r="N155">
        <v>1351141200</v>
      </c>
      <c r="O155" s="9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4" t="s">
        <v>361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>
        <v>1059</v>
      </c>
      <c r="I156" s="3">
        <f t="shared" si="11"/>
        <v>95.042492917847028</v>
      </c>
      <c r="J156" t="s">
        <v>21</v>
      </c>
      <c r="K156" t="s">
        <v>22</v>
      </c>
      <c r="L156">
        <v>1463029200</v>
      </c>
      <c r="M156" s="9">
        <f t="shared" si="9"/>
        <v>42502.208333333328</v>
      </c>
      <c r="N156">
        <v>1465016400</v>
      </c>
      <c r="O156" s="9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4" t="s">
        <v>363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>
        <v>1194</v>
      </c>
      <c r="I157" s="3">
        <f t="shared" si="11"/>
        <v>75.968174204355108</v>
      </c>
      <c r="J157" t="s">
        <v>21</v>
      </c>
      <c r="K157" t="s">
        <v>22</v>
      </c>
      <c r="L157">
        <v>1269493200</v>
      </c>
      <c r="M157" s="9">
        <f t="shared" si="9"/>
        <v>40262.208333333336</v>
      </c>
      <c r="N157">
        <v>1270789200</v>
      </c>
      <c r="O157" s="9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4" t="s">
        <v>365</v>
      </c>
      <c r="D158">
        <v>36400</v>
      </c>
      <c r="E158">
        <v>26914</v>
      </c>
      <c r="F158" s="5">
        <f t="shared" si="8"/>
        <v>0.73939560439560437</v>
      </c>
      <c r="G158" t="s">
        <v>74</v>
      </c>
      <c r="H158">
        <v>379</v>
      </c>
      <c r="I158" s="3">
        <f t="shared" si="11"/>
        <v>71.013192612137203</v>
      </c>
      <c r="J158" t="s">
        <v>26</v>
      </c>
      <c r="K158" t="s">
        <v>27</v>
      </c>
      <c r="L158">
        <v>1570251600</v>
      </c>
      <c r="M158" s="9">
        <f t="shared" si="9"/>
        <v>43743.208333333328</v>
      </c>
      <c r="N158">
        <v>1572325200</v>
      </c>
      <c r="O158" s="9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4" t="s">
        <v>367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>
        <v>30</v>
      </c>
      <c r="I159" s="3">
        <f t="shared" si="11"/>
        <v>73.733333333333334</v>
      </c>
      <c r="J159" t="s">
        <v>26</v>
      </c>
      <c r="K159" t="s">
        <v>27</v>
      </c>
      <c r="L159">
        <v>1388383200</v>
      </c>
      <c r="M159" s="9">
        <f t="shared" si="9"/>
        <v>41638.25</v>
      </c>
      <c r="N159">
        <v>1389420000</v>
      </c>
      <c r="O159" s="9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4" t="s">
        <v>369</v>
      </c>
      <c r="D160">
        <v>2100</v>
      </c>
      <c r="E160">
        <v>4640</v>
      </c>
      <c r="F160" s="5">
        <f t="shared" si="8"/>
        <v>2.2095238095238097</v>
      </c>
      <c r="G160" t="s">
        <v>20</v>
      </c>
      <c r="H160">
        <v>41</v>
      </c>
      <c r="I160" s="3">
        <f t="shared" si="11"/>
        <v>113.17073170731707</v>
      </c>
      <c r="J160" t="s">
        <v>21</v>
      </c>
      <c r="K160" t="s">
        <v>22</v>
      </c>
      <c r="L160">
        <v>1449554400</v>
      </c>
      <c r="M160" s="9">
        <f t="shared" si="9"/>
        <v>42346.25</v>
      </c>
      <c r="N160">
        <v>1449640800</v>
      </c>
      <c r="O160" s="9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4" t="s">
        <v>371</v>
      </c>
      <c r="D161">
        <v>191200</v>
      </c>
      <c r="E161">
        <v>191222</v>
      </c>
      <c r="F161" s="5">
        <f t="shared" si="8"/>
        <v>1.0001150627615063</v>
      </c>
      <c r="G161" t="s">
        <v>20</v>
      </c>
      <c r="H161">
        <v>1821</v>
      </c>
      <c r="I161" s="3">
        <f t="shared" si="11"/>
        <v>105.00933552992861</v>
      </c>
      <c r="J161" t="s">
        <v>21</v>
      </c>
      <c r="K161" t="s">
        <v>22</v>
      </c>
      <c r="L161">
        <v>1553662800</v>
      </c>
      <c r="M161" s="9">
        <f t="shared" si="9"/>
        <v>43551.208333333328</v>
      </c>
      <c r="N161">
        <v>1555218000</v>
      </c>
      <c r="O161" s="9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4" t="s">
        <v>373</v>
      </c>
      <c r="D162">
        <v>8000</v>
      </c>
      <c r="E162">
        <v>12985</v>
      </c>
      <c r="F162" s="5">
        <f t="shared" si="8"/>
        <v>1.6231249999999999</v>
      </c>
      <c r="G162" t="s">
        <v>20</v>
      </c>
      <c r="H162">
        <v>164</v>
      </c>
      <c r="I162" s="3">
        <f t="shared" si="11"/>
        <v>79.176829268292678</v>
      </c>
      <c r="J162" t="s">
        <v>21</v>
      </c>
      <c r="K162" t="s">
        <v>22</v>
      </c>
      <c r="L162">
        <v>1556341200</v>
      </c>
      <c r="M162" s="9">
        <f t="shared" si="9"/>
        <v>43582.208333333328</v>
      </c>
      <c r="N162">
        <v>1557723600</v>
      </c>
      <c r="O162" s="9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x14ac:dyDescent="0.3">
      <c r="A163">
        <v>161</v>
      </c>
      <c r="B163" t="s">
        <v>374</v>
      </c>
      <c r="C163" s="4" t="s">
        <v>375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>
        <v>75</v>
      </c>
      <c r="I163" s="3">
        <f t="shared" si="11"/>
        <v>57.333333333333336</v>
      </c>
      <c r="J163" t="s">
        <v>21</v>
      </c>
      <c r="K163" t="s">
        <v>22</v>
      </c>
      <c r="L163">
        <v>1442984400</v>
      </c>
      <c r="M163" s="9">
        <f t="shared" si="9"/>
        <v>42270.208333333328</v>
      </c>
      <c r="N163">
        <v>1443502800</v>
      </c>
      <c r="O163" s="9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x14ac:dyDescent="0.3">
      <c r="A164">
        <v>162</v>
      </c>
      <c r="B164" t="s">
        <v>376</v>
      </c>
      <c r="C164" s="4" t="s">
        <v>377</v>
      </c>
      <c r="D164">
        <v>6100</v>
      </c>
      <c r="E164">
        <v>9134</v>
      </c>
      <c r="F164" s="5">
        <f t="shared" si="8"/>
        <v>1.4973770491803278</v>
      </c>
      <c r="G164" t="s">
        <v>20</v>
      </c>
      <c r="H164">
        <v>157</v>
      </c>
      <c r="I164" s="3">
        <f t="shared" si="11"/>
        <v>58.178343949044589</v>
      </c>
      <c r="J164" t="s">
        <v>98</v>
      </c>
      <c r="K164" t="s">
        <v>99</v>
      </c>
      <c r="L164">
        <v>1544248800</v>
      </c>
      <c r="M164" s="9">
        <f t="shared" si="9"/>
        <v>43442.25</v>
      </c>
      <c r="N164">
        <v>1546840800</v>
      </c>
      <c r="O164" s="9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4" t="s">
        <v>379</v>
      </c>
      <c r="D165">
        <v>3500</v>
      </c>
      <c r="E165">
        <v>8864</v>
      </c>
      <c r="F165" s="5">
        <f t="shared" si="8"/>
        <v>2.5325714285714285</v>
      </c>
      <c r="G165" t="s">
        <v>20</v>
      </c>
      <c r="H165">
        <v>246</v>
      </c>
      <c r="I165" s="3">
        <f t="shared" si="11"/>
        <v>36.032520325203251</v>
      </c>
      <c r="J165" t="s">
        <v>21</v>
      </c>
      <c r="K165" t="s">
        <v>22</v>
      </c>
      <c r="L165">
        <v>1508475600</v>
      </c>
      <c r="M165" s="9">
        <f t="shared" si="9"/>
        <v>43028.208333333328</v>
      </c>
      <c r="N165">
        <v>1512712800</v>
      </c>
      <c r="O165" s="9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4" t="s">
        <v>381</v>
      </c>
      <c r="D166">
        <v>150500</v>
      </c>
      <c r="E166">
        <v>150755</v>
      </c>
      <c r="F166" s="5">
        <f t="shared" si="8"/>
        <v>1.0016943521594683</v>
      </c>
      <c r="G166" t="s">
        <v>20</v>
      </c>
      <c r="H166">
        <v>1396</v>
      </c>
      <c r="I166" s="3">
        <f t="shared" si="11"/>
        <v>107.99068767908309</v>
      </c>
      <c r="J166" t="s">
        <v>21</v>
      </c>
      <c r="K166" t="s">
        <v>22</v>
      </c>
      <c r="L166">
        <v>1507438800</v>
      </c>
      <c r="M166" s="9">
        <f t="shared" si="9"/>
        <v>43016.208333333328</v>
      </c>
      <c r="N166">
        <v>1507525200</v>
      </c>
      <c r="O166" s="9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4" t="s">
        <v>383</v>
      </c>
      <c r="D167">
        <v>90400</v>
      </c>
      <c r="E167">
        <v>110279</v>
      </c>
      <c r="F167" s="5">
        <f t="shared" si="8"/>
        <v>1.2199004424778761</v>
      </c>
      <c r="G167" t="s">
        <v>20</v>
      </c>
      <c r="H167">
        <v>2506</v>
      </c>
      <c r="I167" s="3">
        <f t="shared" si="11"/>
        <v>44.005985634477256</v>
      </c>
      <c r="J167" t="s">
        <v>21</v>
      </c>
      <c r="K167" t="s">
        <v>22</v>
      </c>
      <c r="L167">
        <v>1501563600</v>
      </c>
      <c r="M167" s="9">
        <f t="shared" si="9"/>
        <v>42948.208333333328</v>
      </c>
      <c r="N167">
        <v>1504328400</v>
      </c>
      <c r="O167" s="9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4" t="s">
        <v>385</v>
      </c>
      <c r="D168">
        <v>9800</v>
      </c>
      <c r="E168">
        <v>13439</v>
      </c>
      <c r="F168" s="5">
        <f t="shared" si="8"/>
        <v>1.3713265306122449</v>
      </c>
      <c r="G168" t="s">
        <v>20</v>
      </c>
      <c r="H168">
        <v>244</v>
      </c>
      <c r="I168" s="3">
        <f t="shared" si="11"/>
        <v>55.077868852459019</v>
      </c>
      <c r="J168" t="s">
        <v>21</v>
      </c>
      <c r="K168" t="s">
        <v>22</v>
      </c>
      <c r="L168">
        <v>1292997600</v>
      </c>
      <c r="M168" s="9">
        <f t="shared" si="9"/>
        <v>40534.25</v>
      </c>
      <c r="N168">
        <v>1293343200</v>
      </c>
      <c r="O168" s="9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4" t="s">
        <v>387</v>
      </c>
      <c r="D169">
        <v>2600</v>
      </c>
      <c r="E169">
        <v>10804</v>
      </c>
      <c r="F169" s="5">
        <f t="shared" si="8"/>
        <v>4.155384615384615</v>
      </c>
      <c r="G169" t="s">
        <v>20</v>
      </c>
      <c r="H169">
        <v>146</v>
      </c>
      <c r="I169" s="3">
        <f t="shared" si="11"/>
        <v>74</v>
      </c>
      <c r="J169" t="s">
        <v>26</v>
      </c>
      <c r="K169" t="s">
        <v>27</v>
      </c>
      <c r="L169">
        <v>1370840400</v>
      </c>
      <c r="M169" s="9">
        <f t="shared" si="9"/>
        <v>41435.208333333336</v>
      </c>
      <c r="N169">
        <v>1371704400</v>
      </c>
      <c r="O169" s="9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4" t="s">
        <v>389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>
        <v>955</v>
      </c>
      <c r="I170" s="3">
        <f t="shared" si="11"/>
        <v>41.996858638743454</v>
      </c>
      <c r="J170" t="s">
        <v>36</v>
      </c>
      <c r="K170" t="s">
        <v>37</v>
      </c>
      <c r="L170">
        <v>1550815200</v>
      </c>
      <c r="M170" s="9">
        <f t="shared" si="9"/>
        <v>43518.25</v>
      </c>
      <c r="N170">
        <v>1552798800</v>
      </c>
      <c r="O170" s="9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4" t="s">
        <v>391</v>
      </c>
      <c r="D171">
        <v>23300</v>
      </c>
      <c r="E171">
        <v>98811</v>
      </c>
      <c r="F171" s="5">
        <f t="shared" si="8"/>
        <v>4.240815450643777</v>
      </c>
      <c r="G171" t="s">
        <v>20</v>
      </c>
      <c r="H171">
        <v>1267</v>
      </c>
      <c r="I171" s="3">
        <f t="shared" si="11"/>
        <v>77.988161010260455</v>
      </c>
      <c r="J171" t="s">
        <v>21</v>
      </c>
      <c r="K171" t="s">
        <v>22</v>
      </c>
      <c r="L171">
        <v>1339909200</v>
      </c>
      <c r="M171" s="9">
        <f t="shared" si="9"/>
        <v>41077.208333333336</v>
      </c>
      <c r="N171">
        <v>1342328400</v>
      </c>
      <c r="O171" s="9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4" t="s">
        <v>393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>
        <v>67</v>
      </c>
      <c r="I172" s="3">
        <f t="shared" si="11"/>
        <v>82.507462686567166</v>
      </c>
      <c r="J172" t="s">
        <v>21</v>
      </c>
      <c r="K172" t="s">
        <v>22</v>
      </c>
      <c r="L172">
        <v>1501736400</v>
      </c>
      <c r="M172" s="9">
        <f t="shared" si="9"/>
        <v>42950.208333333328</v>
      </c>
      <c r="N172">
        <v>1502341200</v>
      </c>
      <c r="O172" s="9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x14ac:dyDescent="0.3">
      <c r="A173">
        <v>171</v>
      </c>
      <c r="B173" t="s">
        <v>394</v>
      </c>
      <c r="C173" s="4" t="s">
        <v>395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>
        <v>5</v>
      </c>
      <c r="I173" s="3">
        <f t="shared" si="11"/>
        <v>104.2</v>
      </c>
      <c r="J173" t="s">
        <v>21</v>
      </c>
      <c r="K173" t="s">
        <v>22</v>
      </c>
      <c r="L173">
        <v>1395291600</v>
      </c>
      <c r="M173" s="9">
        <f t="shared" si="9"/>
        <v>41718.208333333336</v>
      </c>
      <c r="N173">
        <v>1397192400</v>
      </c>
      <c r="O173" s="9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4" t="s">
        <v>397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>
        <v>26</v>
      </c>
      <c r="I174" s="3">
        <f t="shared" si="11"/>
        <v>25.5</v>
      </c>
      <c r="J174" t="s">
        <v>21</v>
      </c>
      <c r="K174" t="s">
        <v>22</v>
      </c>
      <c r="L174">
        <v>1405746000</v>
      </c>
      <c r="M174" s="9">
        <f t="shared" si="9"/>
        <v>41839.208333333336</v>
      </c>
      <c r="N174">
        <v>1407042000</v>
      </c>
      <c r="O174" s="9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">
      <c r="A175">
        <v>173</v>
      </c>
      <c r="B175" t="s">
        <v>398</v>
      </c>
      <c r="C175" s="4" t="s">
        <v>399</v>
      </c>
      <c r="D175">
        <v>96700</v>
      </c>
      <c r="E175">
        <v>157635</v>
      </c>
      <c r="F175" s="5">
        <f t="shared" si="8"/>
        <v>1.6301447776628748</v>
      </c>
      <c r="G175" t="s">
        <v>20</v>
      </c>
      <c r="H175">
        <v>1561</v>
      </c>
      <c r="I175" s="3">
        <f t="shared" si="11"/>
        <v>100.98334401024984</v>
      </c>
      <c r="J175" t="s">
        <v>21</v>
      </c>
      <c r="K175" t="s">
        <v>22</v>
      </c>
      <c r="L175">
        <v>1368853200</v>
      </c>
      <c r="M175" s="9">
        <f t="shared" si="9"/>
        <v>41412.208333333336</v>
      </c>
      <c r="N175">
        <v>1369371600</v>
      </c>
      <c r="O175" s="9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4" t="s">
        <v>401</v>
      </c>
      <c r="D176">
        <v>600</v>
      </c>
      <c r="E176">
        <v>5368</v>
      </c>
      <c r="F176" s="5">
        <f t="shared" si="8"/>
        <v>8.9466666666666672</v>
      </c>
      <c r="G176" t="s">
        <v>20</v>
      </c>
      <c r="H176">
        <v>48</v>
      </c>
      <c r="I176" s="3">
        <f t="shared" si="11"/>
        <v>111.83333333333333</v>
      </c>
      <c r="J176" t="s">
        <v>21</v>
      </c>
      <c r="K176" t="s">
        <v>22</v>
      </c>
      <c r="L176">
        <v>1444021200</v>
      </c>
      <c r="M176" s="9">
        <f t="shared" si="9"/>
        <v>42282.208333333328</v>
      </c>
      <c r="N176">
        <v>1444107600</v>
      </c>
      <c r="O176" s="9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4" t="s">
        <v>403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>
        <v>1130</v>
      </c>
      <c r="I177" s="3">
        <f t="shared" si="11"/>
        <v>41.999115044247787</v>
      </c>
      <c r="J177" t="s">
        <v>21</v>
      </c>
      <c r="K177" t="s">
        <v>22</v>
      </c>
      <c r="L177">
        <v>1472619600</v>
      </c>
      <c r="M177" s="9">
        <f t="shared" si="9"/>
        <v>42613.208333333328</v>
      </c>
      <c r="N177">
        <v>1474261200</v>
      </c>
      <c r="O177" s="9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x14ac:dyDescent="0.3">
      <c r="A178">
        <v>176</v>
      </c>
      <c r="B178" t="s">
        <v>404</v>
      </c>
      <c r="C178" s="4" t="s">
        <v>405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>
        <v>782</v>
      </c>
      <c r="I178" s="3">
        <f t="shared" si="11"/>
        <v>110.05115089514067</v>
      </c>
      <c r="J178" t="s">
        <v>21</v>
      </c>
      <c r="K178" t="s">
        <v>22</v>
      </c>
      <c r="L178">
        <v>1472878800</v>
      </c>
      <c r="M178" s="9">
        <f t="shared" si="9"/>
        <v>42616.208333333328</v>
      </c>
      <c r="N178">
        <v>1473656400</v>
      </c>
      <c r="O178" s="9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4" t="s">
        <v>407</v>
      </c>
      <c r="D179">
        <v>38800</v>
      </c>
      <c r="E179">
        <v>161593</v>
      </c>
      <c r="F179" s="5">
        <f t="shared" si="8"/>
        <v>4.1647680412371137</v>
      </c>
      <c r="G179" t="s">
        <v>20</v>
      </c>
      <c r="H179">
        <v>2739</v>
      </c>
      <c r="I179" s="3">
        <f t="shared" si="11"/>
        <v>58.997079225994888</v>
      </c>
      <c r="J179" t="s">
        <v>21</v>
      </c>
      <c r="K179" t="s">
        <v>22</v>
      </c>
      <c r="L179">
        <v>1289800800</v>
      </c>
      <c r="M179" s="9">
        <f t="shared" si="9"/>
        <v>40497.25</v>
      </c>
      <c r="N179">
        <v>1291960800</v>
      </c>
      <c r="O179" s="9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4" t="s">
        <v>409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>
        <v>210</v>
      </c>
      <c r="I180" s="3">
        <f t="shared" si="11"/>
        <v>32.985714285714288</v>
      </c>
      <c r="J180" t="s">
        <v>21</v>
      </c>
      <c r="K180" t="s">
        <v>22</v>
      </c>
      <c r="L180">
        <v>1505970000</v>
      </c>
      <c r="M180" s="9">
        <f t="shared" si="9"/>
        <v>42999.208333333328</v>
      </c>
      <c r="N180">
        <v>1506747600</v>
      </c>
      <c r="O180" s="9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x14ac:dyDescent="0.3">
      <c r="A181">
        <v>179</v>
      </c>
      <c r="B181" t="s">
        <v>410</v>
      </c>
      <c r="C181" s="4" t="s">
        <v>411</v>
      </c>
      <c r="D181">
        <v>44500</v>
      </c>
      <c r="E181">
        <v>159185</v>
      </c>
      <c r="F181" s="5">
        <f t="shared" si="8"/>
        <v>3.5771910112359548</v>
      </c>
      <c r="G181" t="s">
        <v>20</v>
      </c>
      <c r="H181">
        <v>3537</v>
      </c>
      <c r="I181" s="3">
        <f t="shared" si="11"/>
        <v>45.005654509471306</v>
      </c>
      <c r="J181" t="s">
        <v>15</v>
      </c>
      <c r="K181" t="s">
        <v>16</v>
      </c>
      <c r="L181">
        <v>1363496400</v>
      </c>
      <c r="M181" s="9">
        <f t="shared" si="9"/>
        <v>41350.208333333336</v>
      </c>
      <c r="N181">
        <v>1363582800</v>
      </c>
      <c r="O181" s="9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4" t="s">
        <v>413</v>
      </c>
      <c r="D182">
        <v>56000</v>
      </c>
      <c r="E182">
        <v>172736</v>
      </c>
      <c r="F182" s="5">
        <f t="shared" si="8"/>
        <v>3.0845714285714285</v>
      </c>
      <c r="G182" t="s">
        <v>20</v>
      </c>
      <c r="H182">
        <v>2107</v>
      </c>
      <c r="I182" s="3">
        <f t="shared" si="11"/>
        <v>81.98196487897485</v>
      </c>
      <c r="J182" t="s">
        <v>26</v>
      </c>
      <c r="K182" t="s">
        <v>27</v>
      </c>
      <c r="L182">
        <v>1269234000</v>
      </c>
      <c r="M182" s="9">
        <f t="shared" si="9"/>
        <v>40259.208333333336</v>
      </c>
      <c r="N182">
        <v>1269666000</v>
      </c>
      <c r="O182" s="9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4" t="s">
        <v>415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>
        <v>136</v>
      </c>
      <c r="I183" s="3">
        <f t="shared" si="11"/>
        <v>39.080882352941174</v>
      </c>
      <c r="J183" t="s">
        <v>21</v>
      </c>
      <c r="K183" t="s">
        <v>22</v>
      </c>
      <c r="L183">
        <v>1507093200</v>
      </c>
      <c r="M183" s="9">
        <f t="shared" si="9"/>
        <v>43012.208333333328</v>
      </c>
      <c r="N183">
        <v>1508648400</v>
      </c>
      <c r="O183" s="9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x14ac:dyDescent="0.3">
      <c r="A184">
        <v>182</v>
      </c>
      <c r="B184" t="s">
        <v>416</v>
      </c>
      <c r="C184" s="4" t="s">
        <v>417</v>
      </c>
      <c r="D184">
        <v>27100</v>
      </c>
      <c r="E184">
        <v>195750</v>
      </c>
      <c r="F184" s="5">
        <f t="shared" si="8"/>
        <v>7.2232472324723247</v>
      </c>
      <c r="G184" t="s">
        <v>20</v>
      </c>
      <c r="H184">
        <v>3318</v>
      </c>
      <c r="I184" s="3">
        <f t="shared" si="11"/>
        <v>58.996383363471971</v>
      </c>
      <c r="J184" t="s">
        <v>36</v>
      </c>
      <c r="K184" t="s">
        <v>37</v>
      </c>
      <c r="L184">
        <v>1560574800</v>
      </c>
      <c r="M184" s="9">
        <f t="shared" si="9"/>
        <v>43631.208333333328</v>
      </c>
      <c r="N184">
        <v>1561957200</v>
      </c>
      <c r="O184" s="9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x14ac:dyDescent="0.3">
      <c r="A185">
        <v>183</v>
      </c>
      <c r="B185" t="s">
        <v>418</v>
      </c>
      <c r="C185" s="4" t="s">
        <v>419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>
        <v>86</v>
      </c>
      <c r="I185" s="3">
        <f t="shared" si="11"/>
        <v>40.988372093023258</v>
      </c>
      <c r="J185" t="s">
        <v>15</v>
      </c>
      <c r="K185" t="s">
        <v>16</v>
      </c>
      <c r="L185">
        <v>1284008400</v>
      </c>
      <c r="M185" s="9">
        <f t="shared" si="9"/>
        <v>40430.208333333336</v>
      </c>
      <c r="N185">
        <v>1285131600</v>
      </c>
      <c r="O185" s="9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4" t="s">
        <v>421</v>
      </c>
      <c r="D186">
        <v>3600</v>
      </c>
      <c r="E186">
        <v>10550</v>
      </c>
      <c r="F186" s="5">
        <f t="shared" si="8"/>
        <v>2.9305555555555554</v>
      </c>
      <c r="G186" t="s">
        <v>20</v>
      </c>
      <c r="H186">
        <v>340</v>
      </c>
      <c r="I186" s="3">
        <f t="shared" si="11"/>
        <v>31.029411764705884</v>
      </c>
      <c r="J186" t="s">
        <v>21</v>
      </c>
      <c r="K186" t="s">
        <v>22</v>
      </c>
      <c r="L186">
        <v>1556859600</v>
      </c>
      <c r="M186" s="9">
        <f t="shared" si="9"/>
        <v>43588.208333333328</v>
      </c>
      <c r="N186">
        <v>1556946000</v>
      </c>
      <c r="O186" s="9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4" t="s">
        <v>423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>
        <v>19</v>
      </c>
      <c r="I187" s="3">
        <f t="shared" si="11"/>
        <v>37.789473684210527</v>
      </c>
      <c r="J187" t="s">
        <v>21</v>
      </c>
      <c r="K187" t="s">
        <v>22</v>
      </c>
      <c r="L187">
        <v>1526187600</v>
      </c>
      <c r="M187" s="9">
        <f t="shared" si="9"/>
        <v>43233.208333333328</v>
      </c>
      <c r="N187">
        <v>1527138000</v>
      </c>
      <c r="O187" s="9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4" t="s">
        <v>425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>
        <v>886</v>
      </c>
      <c r="I188" s="3">
        <f t="shared" si="11"/>
        <v>32.006772009029348</v>
      </c>
      <c r="J188" t="s">
        <v>21</v>
      </c>
      <c r="K188" t="s">
        <v>22</v>
      </c>
      <c r="L188">
        <v>1400821200</v>
      </c>
      <c r="M188" s="9">
        <f t="shared" si="9"/>
        <v>41782.208333333336</v>
      </c>
      <c r="N188">
        <v>1402117200</v>
      </c>
      <c r="O188" s="9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4" t="s">
        <v>427</v>
      </c>
      <c r="D189">
        <v>60200</v>
      </c>
      <c r="E189">
        <v>138384</v>
      </c>
      <c r="F189" s="5">
        <f t="shared" si="8"/>
        <v>2.2987375415282392</v>
      </c>
      <c r="G189" t="s">
        <v>20</v>
      </c>
      <c r="H189">
        <v>1442</v>
      </c>
      <c r="I189" s="3">
        <f t="shared" si="11"/>
        <v>95.966712898751737</v>
      </c>
      <c r="J189" t="s">
        <v>15</v>
      </c>
      <c r="K189" t="s">
        <v>16</v>
      </c>
      <c r="L189">
        <v>1361599200</v>
      </c>
      <c r="M189" s="9">
        <f t="shared" si="9"/>
        <v>41328.25</v>
      </c>
      <c r="N189">
        <v>1364014800</v>
      </c>
      <c r="O189" s="9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4" t="s">
        <v>429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>
        <v>35</v>
      </c>
      <c r="I190" s="3">
        <f t="shared" si="11"/>
        <v>75</v>
      </c>
      <c r="J190" t="s">
        <v>107</v>
      </c>
      <c r="K190" t="s">
        <v>108</v>
      </c>
      <c r="L190">
        <v>1417500000</v>
      </c>
      <c r="M190" s="9">
        <f t="shared" si="9"/>
        <v>41975.25</v>
      </c>
      <c r="N190">
        <v>1417586400</v>
      </c>
      <c r="O190" s="9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4" t="s">
        <v>431</v>
      </c>
      <c r="D191">
        <v>191300</v>
      </c>
      <c r="E191">
        <v>45004</v>
      </c>
      <c r="F191" s="5">
        <f t="shared" si="8"/>
        <v>0.23525352848928385</v>
      </c>
      <c r="G191" t="s">
        <v>74</v>
      </c>
      <c r="H191">
        <v>441</v>
      </c>
      <c r="I191" s="3">
        <f t="shared" si="11"/>
        <v>102.0498866213152</v>
      </c>
      <c r="J191" t="s">
        <v>21</v>
      </c>
      <c r="K191" t="s">
        <v>22</v>
      </c>
      <c r="L191">
        <v>1457071200</v>
      </c>
      <c r="M191" s="9">
        <f t="shared" si="9"/>
        <v>42433.25</v>
      </c>
      <c r="N191">
        <v>1457071200</v>
      </c>
      <c r="O191" s="9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4" t="s">
        <v>433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>
        <v>24</v>
      </c>
      <c r="I192" s="3">
        <f t="shared" si="11"/>
        <v>105.75</v>
      </c>
      <c r="J192" t="s">
        <v>21</v>
      </c>
      <c r="K192" t="s">
        <v>22</v>
      </c>
      <c r="L192">
        <v>1370322000</v>
      </c>
      <c r="M192" s="9">
        <f t="shared" si="9"/>
        <v>41429.208333333336</v>
      </c>
      <c r="N192">
        <v>1370408400</v>
      </c>
      <c r="O192" s="9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4" t="s">
        <v>435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>
        <v>86</v>
      </c>
      <c r="I193" s="3">
        <f t="shared" si="11"/>
        <v>37.069767441860463</v>
      </c>
      <c r="J193" t="s">
        <v>107</v>
      </c>
      <c r="K193" t="s">
        <v>108</v>
      </c>
      <c r="L193">
        <v>1552366800</v>
      </c>
      <c r="M193" s="9">
        <f t="shared" si="9"/>
        <v>43536.208333333328</v>
      </c>
      <c r="N193">
        <v>1552626000</v>
      </c>
      <c r="O193" s="9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">
      <c r="A194">
        <v>192</v>
      </c>
      <c r="B194" t="s">
        <v>436</v>
      </c>
      <c r="C194" s="4" t="s">
        <v>437</v>
      </c>
      <c r="D194">
        <v>42600</v>
      </c>
      <c r="E194">
        <v>8517</v>
      </c>
      <c r="F194" s="5">
        <f t="shared" ref="F194:F257" si="12">E194/D194</f>
        <v>0.19992957746478873</v>
      </c>
      <c r="G194" t="s">
        <v>14</v>
      </c>
      <c r="H194">
        <v>243</v>
      </c>
      <c r="I194" s="3">
        <f t="shared" si="11"/>
        <v>35.049382716049379</v>
      </c>
      <c r="J194" t="s">
        <v>21</v>
      </c>
      <c r="K194" t="s">
        <v>22</v>
      </c>
      <c r="L194">
        <v>1403845200</v>
      </c>
      <c r="M194" s="9">
        <f t="shared" ref="M194:M257" si="13">(L194/86400+DATE(1970,1,1))</f>
        <v>41817.208333333336</v>
      </c>
      <c r="N194">
        <v>1404190800</v>
      </c>
      <c r="O194" s="9">
        <f t="shared" ref="O194:O257" si="14">(N194/86400+DATE(1970,1,1))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4" t="s">
        <v>439</v>
      </c>
      <c r="D195">
        <v>6600</v>
      </c>
      <c r="E195">
        <v>3012</v>
      </c>
      <c r="F195" s="5">
        <f t="shared" si="12"/>
        <v>0.45636363636363636</v>
      </c>
      <c r="G195" t="s">
        <v>14</v>
      </c>
      <c r="H195">
        <v>65</v>
      </c>
      <c r="I195" s="3">
        <f t="shared" ref="I195:I258" si="15">E195/H195</f>
        <v>46.338461538461537</v>
      </c>
      <c r="J195" t="s">
        <v>21</v>
      </c>
      <c r="K195" t="s">
        <v>22</v>
      </c>
      <c r="L195">
        <v>1523163600</v>
      </c>
      <c r="M195" s="9">
        <f t="shared" si="13"/>
        <v>43198.208333333328</v>
      </c>
      <c r="N195">
        <v>1523509200</v>
      </c>
      <c r="O195" s="9">
        <f t="shared" si="14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4" t="s">
        <v>441</v>
      </c>
      <c r="D196">
        <v>7100</v>
      </c>
      <c r="E196">
        <v>8716</v>
      </c>
      <c r="F196" s="5">
        <f t="shared" si="12"/>
        <v>1.227605633802817</v>
      </c>
      <c r="G196" t="s">
        <v>20</v>
      </c>
      <c r="H196">
        <v>126</v>
      </c>
      <c r="I196" s="3">
        <f t="shared" si="15"/>
        <v>69.174603174603178</v>
      </c>
      <c r="J196" t="s">
        <v>21</v>
      </c>
      <c r="K196" t="s">
        <v>22</v>
      </c>
      <c r="L196">
        <v>1442206800</v>
      </c>
      <c r="M196" s="9">
        <f t="shared" si="13"/>
        <v>42261.208333333328</v>
      </c>
      <c r="N196">
        <v>1443589200</v>
      </c>
      <c r="O196" s="9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4" t="s">
        <v>443</v>
      </c>
      <c r="D197">
        <v>15800</v>
      </c>
      <c r="E197">
        <v>57157</v>
      </c>
      <c r="F197" s="5">
        <f t="shared" si="12"/>
        <v>3.61753164556962</v>
      </c>
      <c r="G197" t="s">
        <v>20</v>
      </c>
      <c r="H197">
        <v>524</v>
      </c>
      <c r="I197" s="3">
        <f t="shared" si="15"/>
        <v>109.07824427480917</v>
      </c>
      <c r="J197" t="s">
        <v>21</v>
      </c>
      <c r="K197" t="s">
        <v>22</v>
      </c>
      <c r="L197">
        <v>1532840400</v>
      </c>
      <c r="M197" s="9">
        <f t="shared" si="13"/>
        <v>43310.208333333328</v>
      </c>
      <c r="N197">
        <v>1533445200</v>
      </c>
      <c r="O197" s="9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4" t="s">
        <v>445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>
        <v>100</v>
      </c>
      <c r="I198" s="3">
        <f t="shared" si="15"/>
        <v>51.78</v>
      </c>
      <c r="J198" t="s">
        <v>36</v>
      </c>
      <c r="K198" t="s">
        <v>37</v>
      </c>
      <c r="L198">
        <v>1472878800</v>
      </c>
      <c r="M198" s="9">
        <f t="shared" si="13"/>
        <v>42616.208333333328</v>
      </c>
      <c r="N198">
        <v>1474520400</v>
      </c>
      <c r="O198" s="9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4" t="s">
        <v>447</v>
      </c>
      <c r="D199">
        <v>54700</v>
      </c>
      <c r="E199">
        <v>163118</v>
      </c>
      <c r="F199" s="5">
        <f t="shared" si="12"/>
        <v>2.9820475319926874</v>
      </c>
      <c r="G199" t="s">
        <v>20</v>
      </c>
      <c r="H199">
        <v>1989</v>
      </c>
      <c r="I199" s="3">
        <f t="shared" si="15"/>
        <v>82.010055304172951</v>
      </c>
      <c r="J199" t="s">
        <v>21</v>
      </c>
      <c r="K199" t="s">
        <v>22</v>
      </c>
      <c r="L199">
        <v>1498194000</v>
      </c>
      <c r="M199" s="9">
        <f t="shared" si="13"/>
        <v>42909.208333333328</v>
      </c>
      <c r="N199">
        <v>1499403600</v>
      </c>
      <c r="O199" s="9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4" t="s">
        <v>449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>
        <v>168</v>
      </c>
      <c r="I200" s="3">
        <f t="shared" si="15"/>
        <v>35.958333333333336</v>
      </c>
      <c r="J200" t="s">
        <v>21</v>
      </c>
      <c r="K200" t="s">
        <v>22</v>
      </c>
      <c r="L200">
        <v>1281070800</v>
      </c>
      <c r="M200" s="9">
        <f t="shared" si="13"/>
        <v>40396.208333333336</v>
      </c>
      <c r="N200">
        <v>1283576400</v>
      </c>
      <c r="O200" s="9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4" t="s">
        <v>451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>
        <v>13</v>
      </c>
      <c r="I201" s="3">
        <f t="shared" si="15"/>
        <v>74.461538461538467</v>
      </c>
      <c r="J201" t="s">
        <v>21</v>
      </c>
      <c r="K201" t="s">
        <v>22</v>
      </c>
      <c r="L201">
        <v>1436245200</v>
      </c>
      <c r="M201" s="9">
        <f t="shared" si="13"/>
        <v>42192.208333333328</v>
      </c>
      <c r="N201">
        <v>1436590800</v>
      </c>
      <c r="O201" s="9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4" t="s">
        <v>453</v>
      </c>
      <c r="D202">
        <v>100</v>
      </c>
      <c r="E202">
        <v>2</v>
      </c>
      <c r="F202" s="5">
        <f t="shared" si="12"/>
        <v>0.02</v>
      </c>
      <c r="G202" t="s">
        <v>14</v>
      </c>
      <c r="H202">
        <v>1</v>
      </c>
      <c r="I202" s="3">
        <f t="shared" si="15"/>
        <v>2</v>
      </c>
      <c r="J202" t="s">
        <v>15</v>
      </c>
      <c r="K202" t="s">
        <v>16</v>
      </c>
      <c r="L202">
        <v>1269493200</v>
      </c>
      <c r="M202" s="9">
        <f t="shared" si="13"/>
        <v>40262.208333333336</v>
      </c>
      <c r="N202">
        <v>1270443600</v>
      </c>
      <c r="O202" s="9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">
      <c r="A203">
        <v>201</v>
      </c>
      <c r="B203" t="s">
        <v>454</v>
      </c>
      <c r="C203" s="4" t="s">
        <v>455</v>
      </c>
      <c r="D203">
        <v>2100</v>
      </c>
      <c r="E203">
        <v>14305</v>
      </c>
      <c r="F203" s="5">
        <f t="shared" si="12"/>
        <v>6.8119047619047617</v>
      </c>
      <c r="G203" t="s">
        <v>20</v>
      </c>
      <c r="H203">
        <v>157</v>
      </c>
      <c r="I203" s="3">
        <f t="shared" si="15"/>
        <v>91.114649681528661</v>
      </c>
      <c r="J203" t="s">
        <v>21</v>
      </c>
      <c r="K203" t="s">
        <v>22</v>
      </c>
      <c r="L203">
        <v>1406264400</v>
      </c>
      <c r="M203" s="9">
        <f t="shared" si="13"/>
        <v>41845.208333333336</v>
      </c>
      <c r="N203">
        <v>1407819600</v>
      </c>
      <c r="O203" s="9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4" t="s">
        <v>457</v>
      </c>
      <c r="D204">
        <v>8300</v>
      </c>
      <c r="E204">
        <v>6543</v>
      </c>
      <c r="F204" s="5">
        <f t="shared" si="12"/>
        <v>0.78831325301204824</v>
      </c>
      <c r="G204" t="s">
        <v>74</v>
      </c>
      <c r="H204">
        <v>82</v>
      </c>
      <c r="I204" s="3">
        <f t="shared" si="15"/>
        <v>79.792682926829272</v>
      </c>
      <c r="J204" t="s">
        <v>21</v>
      </c>
      <c r="K204" t="s">
        <v>22</v>
      </c>
      <c r="L204">
        <v>1317531600</v>
      </c>
      <c r="M204" s="9">
        <f t="shared" si="13"/>
        <v>40818.208333333336</v>
      </c>
      <c r="N204">
        <v>1317877200</v>
      </c>
      <c r="O204" s="9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x14ac:dyDescent="0.3">
      <c r="A205">
        <v>203</v>
      </c>
      <c r="B205" t="s">
        <v>458</v>
      </c>
      <c r="C205" s="4" t="s">
        <v>459</v>
      </c>
      <c r="D205">
        <v>143900</v>
      </c>
      <c r="E205">
        <v>193413</v>
      </c>
      <c r="F205" s="5">
        <f t="shared" si="12"/>
        <v>1.3440792216817234</v>
      </c>
      <c r="G205" t="s">
        <v>20</v>
      </c>
      <c r="H205">
        <v>4498</v>
      </c>
      <c r="I205" s="3">
        <f t="shared" si="15"/>
        <v>42.999777678968428</v>
      </c>
      <c r="J205" t="s">
        <v>26</v>
      </c>
      <c r="K205" t="s">
        <v>27</v>
      </c>
      <c r="L205">
        <v>1484632800</v>
      </c>
      <c r="M205" s="9">
        <f t="shared" si="13"/>
        <v>42752.25</v>
      </c>
      <c r="N205">
        <v>1484805600</v>
      </c>
      <c r="O205" s="9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4" t="s">
        <v>461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>
        <v>40</v>
      </c>
      <c r="I206" s="3">
        <f t="shared" si="15"/>
        <v>63.225000000000001</v>
      </c>
      <c r="J206" t="s">
        <v>21</v>
      </c>
      <c r="K206" t="s">
        <v>22</v>
      </c>
      <c r="L206">
        <v>1301806800</v>
      </c>
      <c r="M206" s="9">
        <f t="shared" si="13"/>
        <v>40636.208333333336</v>
      </c>
      <c r="N206">
        <v>1302670800</v>
      </c>
      <c r="O206" s="9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4" t="s">
        <v>463</v>
      </c>
      <c r="D207">
        <v>1300</v>
      </c>
      <c r="E207">
        <v>5614</v>
      </c>
      <c r="F207" s="5">
        <f t="shared" si="12"/>
        <v>4.3184615384615386</v>
      </c>
      <c r="G207" t="s">
        <v>20</v>
      </c>
      <c r="H207">
        <v>80</v>
      </c>
      <c r="I207" s="3">
        <f t="shared" si="15"/>
        <v>70.174999999999997</v>
      </c>
      <c r="J207" t="s">
        <v>21</v>
      </c>
      <c r="K207" t="s">
        <v>22</v>
      </c>
      <c r="L207">
        <v>1539752400</v>
      </c>
      <c r="M207" s="9">
        <f t="shared" si="13"/>
        <v>43390.208333333328</v>
      </c>
      <c r="N207">
        <v>1540789200</v>
      </c>
      <c r="O207" s="9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4" t="s">
        <v>465</v>
      </c>
      <c r="D208">
        <v>9000</v>
      </c>
      <c r="E208">
        <v>3496</v>
      </c>
      <c r="F208" s="5">
        <f t="shared" si="12"/>
        <v>0.38844444444444443</v>
      </c>
      <c r="G208" t="s">
        <v>74</v>
      </c>
      <c r="H208">
        <v>57</v>
      </c>
      <c r="I208" s="3">
        <f t="shared" si="15"/>
        <v>61.333333333333336</v>
      </c>
      <c r="J208" t="s">
        <v>21</v>
      </c>
      <c r="K208" t="s">
        <v>22</v>
      </c>
      <c r="L208">
        <v>1267250400</v>
      </c>
      <c r="M208" s="9">
        <f t="shared" si="13"/>
        <v>40236.25</v>
      </c>
      <c r="N208">
        <v>1268028000</v>
      </c>
      <c r="O208" s="9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3">
      <c r="A209">
        <v>207</v>
      </c>
      <c r="B209" t="s">
        <v>466</v>
      </c>
      <c r="C209" s="4" t="s">
        <v>467</v>
      </c>
      <c r="D209">
        <v>1000</v>
      </c>
      <c r="E209">
        <v>4257</v>
      </c>
      <c r="F209" s="5">
        <f t="shared" si="12"/>
        <v>4.2569999999999997</v>
      </c>
      <c r="G209" t="s">
        <v>20</v>
      </c>
      <c r="H209">
        <v>43</v>
      </c>
      <c r="I209" s="3">
        <f t="shared" si="15"/>
        <v>99</v>
      </c>
      <c r="J209" t="s">
        <v>21</v>
      </c>
      <c r="K209" t="s">
        <v>22</v>
      </c>
      <c r="L209">
        <v>1535432400</v>
      </c>
      <c r="M209" s="9">
        <f t="shared" si="13"/>
        <v>43340.208333333328</v>
      </c>
      <c r="N209">
        <v>1537160400</v>
      </c>
      <c r="O209" s="9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4" t="s">
        <v>469</v>
      </c>
      <c r="D210">
        <v>196900</v>
      </c>
      <c r="E210">
        <v>199110</v>
      </c>
      <c r="F210" s="5">
        <f t="shared" si="12"/>
        <v>1.0112239715591671</v>
      </c>
      <c r="G210" t="s">
        <v>20</v>
      </c>
      <c r="H210">
        <v>2053</v>
      </c>
      <c r="I210" s="3">
        <f t="shared" si="15"/>
        <v>96.984900146127615</v>
      </c>
      <c r="J210" t="s">
        <v>21</v>
      </c>
      <c r="K210" t="s">
        <v>22</v>
      </c>
      <c r="L210">
        <v>1510207200</v>
      </c>
      <c r="M210" s="9">
        <f t="shared" si="13"/>
        <v>43048.25</v>
      </c>
      <c r="N210">
        <v>1512280800</v>
      </c>
      <c r="O210" s="9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">
      <c r="A211">
        <v>209</v>
      </c>
      <c r="B211" t="s">
        <v>470</v>
      </c>
      <c r="C211" s="4" t="s">
        <v>471</v>
      </c>
      <c r="D211">
        <v>194500</v>
      </c>
      <c r="E211">
        <v>41212</v>
      </c>
      <c r="F211" s="5">
        <f t="shared" si="12"/>
        <v>0.21188688946015424</v>
      </c>
      <c r="G211" t="s">
        <v>47</v>
      </c>
      <c r="H211">
        <v>808</v>
      </c>
      <c r="I211" s="3">
        <f t="shared" si="15"/>
        <v>51.004950495049506</v>
      </c>
      <c r="J211" t="s">
        <v>26</v>
      </c>
      <c r="K211" t="s">
        <v>27</v>
      </c>
      <c r="L211">
        <v>1462510800</v>
      </c>
      <c r="M211" s="9">
        <f t="shared" si="13"/>
        <v>42496.208333333328</v>
      </c>
      <c r="N211">
        <v>1463115600</v>
      </c>
      <c r="O211" s="9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4" t="s">
        <v>473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>
        <v>226</v>
      </c>
      <c r="I212" s="3">
        <f t="shared" si="15"/>
        <v>28.044247787610619</v>
      </c>
      <c r="J212" t="s">
        <v>36</v>
      </c>
      <c r="K212" t="s">
        <v>37</v>
      </c>
      <c r="L212">
        <v>1488520800</v>
      </c>
      <c r="M212" s="9">
        <f t="shared" si="13"/>
        <v>42797.25</v>
      </c>
      <c r="N212">
        <v>1490850000</v>
      </c>
      <c r="O212" s="9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3">
      <c r="A213">
        <v>211</v>
      </c>
      <c r="B213" t="s">
        <v>475</v>
      </c>
      <c r="C213" s="4" t="s">
        <v>476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>
        <v>1625</v>
      </c>
      <c r="I213" s="3">
        <f t="shared" si="15"/>
        <v>60.984615384615381</v>
      </c>
      <c r="J213" t="s">
        <v>21</v>
      </c>
      <c r="K213" t="s">
        <v>22</v>
      </c>
      <c r="L213">
        <v>1377579600</v>
      </c>
      <c r="M213" s="9">
        <f t="shared" si="13"/>
        <v>41513.208333333336</v>
      </c>
      <c r="N213">
        <v>1379653200</v>
      </c>
      <c r="O213" s="9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3">
      <c r="A214">
        <v>212</v>
      </c>
      <c r="B214" t="s">
        <v>477</v>
      </c>
      <c r="C214" s="4" t="s">
        <v>478</v>
      </c>
      <c r="D214">
        <v>8100</v>
      </c>
      <c r="E214">
        <v>12300</v>
      </c>
      <c r="F214" s="5">
        <f t="shared" si="12"/>
        <v>1.5185185185185186</v>
      </c>
      <c r="G214" t="s">
        <v>20</v>
      </c>
      <c r="H214">
        <v>168</v>
      </c>
      <c r="I214" s="3">
        <f t="shared" si="15"/>
        <v>73.214285714285708</v>
      </c>
      <c r="J214" t="s">
        <v>21</v>
      </c>
      <c r="K214" t="s">
        <v>22</v>
      </c>
      <c r="L214">
        <v>1576389600</v>
      </c>
      <c r="M214" s="9">
        <f t="shared" si="13"/>
        <v>43814.25</v>
      </c>
      <c r="N214">
        <v>1580364000</v>
      </c>
      <c r="O214" s="9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3">
      <c r="A215">
        <v>213</v>
      </c>
      <c r="B215" t="s">
        <v>479</v>
      </c>
      <c r="C215" s="4" t="s">
        <v>480</v>
      </c>
      <c r="D215">
        <v>87900</v>
      </c>
      <c r="E215">
        <v>171549</v>
      </c>
      <c r="F215" s="5">
        <f t="shared" si="12"/>
        <v>1.9516382252559727</v>
      </c>
      <c r="G215" t="s">
        <v>20</v>
      </c>
      <c r="H215">
        <v>4289</v>
      </c>
      <c r="I215" s="3">
        <f t="shared" si="15"/>
        <v>39.997435299603637</v>
      </c>
      <c r="J215" t="s">
        <v>21</v>
      </c>
      <c r="K215" t="s">
        <v>22</v>
      </c>
      <c r="L215">
        <v>1289019600</v>
      </c>
      <c r="M215" s="9">
        <f t="shared" si="13"/>
        <v>40488.208333333336</v>
      </c>
      <c r="N215">
        <v>1289714400</v>
      </c>
      <c r="O215" s="9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4" t="s">
        <v>482</v>
      </c>
      <c r="D216">
        <v>1400</v>
      </c>
      <c r="E216">
        <v>14324</v>
      </c>
      <c r="F216" s="5">
        <f t="shared" si="12"/>
        <v>10.231428571428571</v>
      </c>
      <c r="G216" t="s">
        <v>20</v>
      </c>
      <c r="H216">
        <v>165</v>
      </c>
      <c r="I216" s="3">
        <f t="shared" si="15"/>
        <v>86.812121212121212</v>
      </c>
      <c r="J216" t="s">
        <v>21</v>
      </c>
      <c r="K216" t="s">
        <v>22</v>
      </c>
      <c r="L216">
        <v>1282194000</v>
      </c>
      <c r="M216" s="9">
        <f t="shared" si="13"/>
        <v>40409.208333333336</v>
      </c>
      <c r="N216">
        <v>1282712400</v>
      </c>
      <c r="O216" s="9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4" t="s">
        <v>484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>
        <v>143</v>
      </c>
      <c r="I217" s="3">
        <f t="shared" si="15"/>
        <v>42.125874125874127</v>
      </c>
      <c r="J217" t="s">
        <v>21</v>
      </c>
      <c r="K217" t="s">
        <v>22</v>
      </c>
      <c r="L217">
        <v>1550037600</v>
      </c>
      <c r="M217" s="9">
        <f t="shared" si="13"/>
        <v>43509.25</v>
      </c>
      <c r="N217">
        <v>1550210400</v>
      </c>
      <c r="O217" s="9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4" t="s">
        <v>486</v>
      </c>
      <c r="D218">
        <v>121700</v>
      </c>
      <c r="E218">
        <v>188721</v>
      </c>
      <c r="F218" s="5">
        <f t="shared" si="12"/>
        <v>1.5507066557107643</v>
      </c>
      <c r="G218" t="s">
        <v>20</v>
      </c>
      <c r="H218">
        <v>1815</v>
      </c>
      <c r="I218" s="3">
        <f t="shared" si="15"/>
        <v>103.97851239669421</v>
      </c>
      <c r="J218" t="s">
        <v>21</v>
      </c>
      <c r="K218" t="s">
        <v>22</v>
      </c>
      <c r="L218">
        <v>1321941600</v>
      </c>
      <c r="M218" s="9">
        <f t="shared" si="13"/>
        <v>40869.25</v>
      </c>
      <c r="N218">
        <v>1322114400</v>
      </c>
      <c r="O218" s="9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4" t="s">
        <v>488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>
        <v>934</v>
      </c>
      <c r="I219" s="3">
        <f t="shared" si="15"/>
        <v>62.003211991434689</v>
      </c>
      <c r="J219" t="s">
        <v>21</v>
      </c>
      <c r="K219" t="s">
        <v>22</v>
      </c>
      <c r="L219">
        <v>1556427600</v>
      </c>
      <c r="M219" s="9">
        <f t="shared" si="13"/>
        <v>43583.208333333328</v>
      </c>
      <c r="N219">
        <v>1557205200</v>
      </c>
      <c r="O219" s="9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4" t="s">
        <v>490</v>
      </c>
      <c r="D220">
        <v>5700</v>
      </c>
      <c r="E220">
        <v>12309</v>
      </c>
      <c r="F220" s="5">
        <f t="shared" si="12"/>
        <v>2.1594736842105262</v>
      </c>
      <c r="G220" t="s">
        <v>20</v>
      </c>
      <c r="H220">
        <v>397</v>
      </c>
      <c r="I220" s="3">
        <f t="shared" si="15"/>
        <v>31.005037783375315</v>
      </c>
      <c r="J220" t="s">
        <v>40</v>
      </c>
      <c r="K220" t="s">
        <v>41</v>
      </c>
      <c r="L220">
        <v>1320991200</v>
      </c>
      <c r="M220" s="9">
        <f t="shared" si="13"/>
        <v>40858.25</v>
      </c>
      <c r="N220">
        <v>1323928800</v>
      </c>
      <c r="O220" s="9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4" t="s">
        <v>492</v>
      </c>
      <c r="D221">
        <v>41700</v>
      </c>
      <c r="E221">
        <v>138497</v>
      </c>
      <c r="F221" s="5">
        <f t="shared" si="12"/>
        <v>3.3212709832134291</v>
      </c>
      <c r="G221" t="s">
        <v>20</v>
      </c>
      <c r="H221">
        <v>1539</v>
      </c>
      <c r="I221" s="3">
        <f t="shared" si="15"/>
        <v>89.991552956465242</v>
      </c>
      <c r="J221" t="s">
        <v>21</v>
      </c>
      <c r="K221" t="s">
        <v>22</v>
      </c>
      <c r="L221">
        <v>1345093200</v>
      </c>
      <c r="M221" s="9">
        <f t="shared" si="13"/>
        <v>41137.208333333336</v>
      </c>
      <c r="N221">
        <v>1346130000</v>
      </c>
      <c r="O221" s="9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4" t="s">
        <v>494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>
        <v>17</v>
      </c>
      <c r="I222" s="3">
        <f t="shared" si="15"/>
        <v>39.235294117647058</v>
      </c>
      <c r="J222" t="s">
        <v>21</v>
      </c>
      <c r="K222" t="s">
        <v>22</v>
      </c>
      <c r="L222">
        <v>1309496400</v>
      </c>
      <c r="M222" s="9">
        <f t="shared" si="13"/>
        <v>40725.208333333336</v>
      </c>
      <c r="N222">
        <v>1311051600</v>
      </c>
      <c r="O222" s="9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x14ac:dyDescent="0.3">
      <c r="A223">
        <v>221</v>
      </c>
      <c r="B223" t="s">
        <v>495</v>
      </c>
      <c r="C223" s="4" t="s">
        <v>496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>
        <v>2179</v>
      </c>
      <c r="I223" s="3">
        <f t="shared" si="15"/>
        <v>54.993116108306566</v>
      </c>
      <c r="J223" t="s">
        <v>21</v>
      </c>
      <c r="K223" t="s">
        <v>22</v>
      </c>
      <c r="L223">
        <v>1340254800</v>
      </c>
      <c r="M223" s="9">
        <f t="shared" si="13"/>
        <v>41081.208333333336</v>
      </c>
      <c r="N223">
        <v>1340427600</v>
      </c>
      <c r="O223" s="9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4" t="s">
        <v>498</v>
      </c>
      <c r="D224">
        <v>4800</v>
      </c>
      <c r="E224">
        <v>6623</v>
      </c>
      <c r="F224" s="5">
        <f t="shared" si="12"/>
        <v>1.3797916666666667</v>
      </c>
      <c r="G224" t="s">
        <v>20</v>
      </c>
      <c r="H224">
        <v>138</v>
      </c>
      <c r="I224" s="3">
        <f t="shared" si="15"/>
        <v>47.992753623188406</v>
      </c>
      <c r="J224" t="s">
        <v>21</v>
      </c>
      <c r="K224" t="s">
        <v>22</v>
      </c>
      <c r="L224">
        <v>1412226000</v>
      </c>
      <c r="M224" s="9">
        <f t="shared" si="13"/>
        <v>41914.208333333336</v>
      </c>
      <c r="N224">
        <v>1412312400</v>
      </c>
      <c r="O224" s="9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4" t="s">
        <v>500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>
        <v>931</v>
      </c>
      <c r="I225" s="3">
        <f t="shared" si="15"/>
        <v>87.966702470461868</v>
      </c>
      <c r="J225" t="s">
        <v>21</v>
      </c>
      <c r="K225" t="s">
        <v>22</v>
      </c>
      <c r="L225">
        <v>1458104400</v>
      </c>
      <c r="M225" s="9">
        <f t="shared" si="13"/>
        <v>42445.208333333328</v>
      </c>
      <c r="N225">
        <v>1459314000</v>
      </c>
      <c r="O225" s="9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4" t="s">
        <v>502</v>
      </c>
      <c r="D226">
        <v>46300</v>
      </c>
      <c r="E226">
        <v>186885</v>
      </c>
      <c r="F226" s="5">
        <f t="shared" si="12"/>
        <v>4.0363930885529156</v>
      </c>
      <c r="G226" t="s">
        <v>20</v>
      </c>
      <c r="H226">
        <v>3594</v>
      </c>
      <c r="I226" s="3">
        <f t="shared" si="15"/>
        <v>51.999165275459099</v>
      </c>
      <c r="J226" t="s">
        <v>21</v>
      </c>
      <c r="K226" t="s">
        <v>22</v>
      </c>
      <c r="L226">
        <v>1411534800</v>
      </c>
      <c r="M226" s="9">
        <f t="shared" si="13"/>
        <v>41906.208333333336</v>
      </c>
      <c r="N226">
        <v>1415426400</v>
      </c>
      <c r="O226" s="9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4" t="s">
        <v>504</v>
      </c>
      <c r="D227">
        <v>67800</v>
      </c>
      <c r="E227">
        <v>176398</v>
      </c>
      <c r="F227" s="5">
        <f t="shared" si="12"/>
        <v>2.6017404129793511</v>
      </c>
      <c r="G227" t="s">
        <v>20</v>
      </c>
      <c r="H227">
        <v>5880</v>
      </c>
      <c r="I227" s="3">
        <f t="shared" si="15"/>
        <v>29.999659863945578</v>
      </c>
      <c r="J227" t="s">
        <v>21</v>
      </c>
      <c r="K227" t="s">
        <v>22</v>
      </c>
      <c r="L227">
        <v>1399093200</v>
      </c>
      <c r="M227" s="9">
        <f t="shared" si="13"/>
        <v>41762.208333333336</v>
      </c>
      <c r="N227">
        <v>1399093200</v>
      </c>
      <c r="O227" s="9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4" t="s">
        <v>505</v>
      </c>
      <c r="D228">
        <v>3000</v>
      </c>
      <c r="E228">
        <v>10999</v>
      </c>
      <c r="F228" s="5">
        <f t="shared" si="12"/>
        <v>3.6663333333333332</v>
      </c>
      <c r="G228" t="s">
        <v>20</v>
      </c>
      <c r="H228">
        <v>112</v>
      </c>
      <c r="I228" s="3">
        <f t="shared" si="15"/>
        <v>98.205357142857139</v>
      </c>
      <c r="J228" t="s">
        <v>21</v>
      </c>
      <c r="K228" t="s">
        <v>22</v>
      </c>
      <c r="L228">
        <v>1270702800</v>
      </c>
      <c r="M228" s="9">
        <f t="shared" si="13"/>
        <v>40276.208333333336</v>
      </c>
      <c r="N228">
        <v>1273899600</v>
      </c>
      <c r="O228" s="9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">
      <c r="A229">
        <v>227</v>
      </c>
      <c r="B229" t="s">
        <v>506</v>
      </c>
      <c r="C229" s="4" t="s">
        <v>507</v>
      </c>
      <c r="D229">
        <v>60900</v>
      </c>
      <c r="E229">
        <v>102751</v>
      </c>
      <c r="F229" s="5">
        <f t="shared" si="12"/>
        <v>1.687208538587849</v>
      </c>
      <c r="G229" t="s">
        <v>20</v>
      </c>
      <c r="H229">
        <v>943</v>
      </c>
      <c r="I229" s="3">
        <f t="shared" si="15"/>
        <v>108.96182396606575</v>
      </c>
      <c r="J229" t="s">
        <v>21</v>
      </c>
      <c r="K229" t="s">
        <v>22</v>
      </c>
      <c r="L229">
        <v>1431666000</v>
      </c>
      <c r="M229" s="9">
        <f t="shared" si="13"/>
        <v>42139.208333333328</v>
      </c>
      <c r="N229">
        <v>1432184400</v>
      </c>
      <c r="O229" s="9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4" t="s">
        <v>509</v>
      </c>
      <c r="D230">
        <v>137900</v>
      </c>
      <c r="E230">
        <v>165352</v>
      </c>
      <c r="F230" s="5">
        <f t="shared" si="12"/>
        <v>1.1990717911530093</v>
      </c>
      <c r="G230" t="s">
        <v>20</v>
      </c>
      <c r="H230">
        <v>2468</v>
      </c>
      <c r="I230" s="3">
        <f t="shared" si="15"/>
        <v>66.998379254457049</v>
      </c>
      <c r="J230" t="s">
        <v>21</v>
      </c>
      <c r="K230" t="s">
        <v>22</v>
      </c>
      <c r="L230">
        <v>1472619600</v>
      </c>
      <c r="M230" s="9">
        <f t="shared" si="13"/>
        <v>42613.208333333328</v>
      </c>
      <c r="N230">
        <v>1474779600</v>
      </c>
      <c r="O230" s="9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4" t="s">
        <v>511</v>
      </c>
      <c r="D231">
        <v>85600</v>
      </c>
      <c r="E231">
        <v>165798</v>
      </c>
      <c r="F231" s="5">
        <f t="shared" si="12"/>
        <v>1.936892523364486</v>
      </c>
      <c r="G231" t="s">
        <v>20</v>
      </c>
      <c r="H231">
        <v>2551</v>
      </c>
      <c r="I231" s="3">
        <f t="shared" si="15"/>
        <v>64.99333594668758</v>
      </c>
      <c r="J231" t="s">
        <v>21</v>
      </c>
      <c r="K231" t="s">
        <v>22</v>
      </c>
      <c r="L231">
        <v>1496293200</v>
      </c>
      <c r="M231" s="9">
        <f t="shared" si="13"/>
        <v>42887.208333333328</v>
      </c>
      <c r="N231">
        <v>1500440400</v>
      </c>
      <c r="O231" s="9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4" t="s">
        <v>513</v>
      </c>
      <c r="D232">
        <v>2400</v>
      </c>
      <c r="E232">
        <v>10084</v>
      </c>
      <c r="F232" s="5">
        <f t="shared" si="12"/>
        <v>4.2016666666666671</v>
      </c>
      <c r="G232" t="s">
        <v>20</v>
      </c>
      <c r="H232">
        <v>101</v>
      </c>
      <c r="I232" s="3">
        <f t="shared" si="15"/>
        <v>99.841584158415841</v>
      </c>
      <c r="J232" t="s">
        <v>21</v>
      </c>
      <c r="K232" t="s">
        <v>22</v>
      </c>
      <c r="L232">
        <v>1575612000</v>
      </c>
      <c r="M232" s="9">
        <f t="shared" si="13"/>
        <v>43805.25</v>
      </c>
      <c r="N232">
        <v>1575612000</v>
      </c>
      <c r="O232" s="9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4" t="s">
        <v>515</v>
      </c>
      <c r="D233">
        <v>7200</v>
      </c>
      <c r="E233">
        <v>5523</v>
      </c>
      <c r="F233" s="5">
        <f t="shared" si="12"/>
        <v>0.76708333333333334</v>
      </c>
      <c r="G233" t="s">
        <v>74</v>
      </c>
      <c r="H233">
        <v>67</v>
      </c>
      <c r="I233" s="3">
        <f t="shared" si="15"/>
        <v>82.432835820895519</v>
      </c>
      <c r="J233" t="s">
        <v>21</v>
      </c>
      <c r="K233" t="s">
        <v>22</v>
      </c>
      <c r="L233">
        <v>1369112400</v>
      </c>
      <c r="M233" s="9">
        <f t="shared" si="13"/>
        <v>41415.208333333336</v>
      </c>
      <c r="N233">
        <v>1374123600</v>
      </c>
      <c r="O233" s="9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4" t="s">
        <v>517</v>
      </c>
      <c r="D234">
        <v>3400</v>
      </c>
      <c r="E234">
        <v>5823</v>
      </c>
      <c r="F234" s="5">
        <f t="shared" si="12"/>
        <v>1.7126470588235294</v>
      </c>
      <c r="G234" t="s">
        <v>20</v>
      </c>
      <c r="H234">
        <v>92</v>
      </c>
      <c r="I234" s="3">
        <f t="shared" si="15"/>
        <v>63.293478260869563</v>
      </c>
      <c r="J234" t="s">
        <v>21</v>
      </c>
      <c r="K234" t="s">
        <v>22</v>
      </c>
      <c r="L234">
        <v>1469422800</v>
      </c>
      <c r="M234" s="9">
        <f t="shared" si="13"/>
        <v>42576.208333333328</v>
      </c>
      <c r="N234">
        <v>1469509200</v>
      </c>
      <c r="O234" s="9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4" t="s">
        <v>519</v>
      </c>
      <c r="D235">
        <v>3800</v>
      </c>
      <c r="E235">
        <v>6000</v>
      </c>
      <c r="F235" s="5">
        <f t="shared" si="12"/>
        <v>1.5789473684210527</v>
      </c>
      <c r="G235" t="s">
        <v>20</v>
      </c>
      <c r="H235">
        <v>62</v>
      </c>
      <c r="I235" s="3">
        <f t="shared" si="15"/>
        <v>96.774193548387103</v>
      </c>
      <c r="J235" t="s">
        <v>21</v>
      </c>
      <c r="K235" t="s">
        <v>22</v>
      </c>
      <c r="L235">
        <v>1307854800</v>
      </c>
      <c r="M235" s="9">
        <f t="shared" si="13"/>
        <v>40706.208333333336</v>
      </c>
      <c r="N235">
        <v>1309237200</v>
      </c>
      <c r="O235" s="9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4" t="s">
        <v>521</v>
      </c>
      <c r="D236">
        <v>7500</v>
      </c>
      <c r="E236">
        <v>8181</v>
      </c>
      <c r="F236" s="5">
        <f t="shared" si="12"/>
        <v>1.0908</v>
      </c>
      <c r="G236" t="s">
        <v>20</v>
      </c>
      <c r="H236">
        <v>149</v>
      </c>
      <c r="I236" s="3">
        <f t="shared" si="15"/>
        <v>54.906040268456373</v>
      </c>
      <c r="J236" t="s">
        <v>107</v>
      </c>
      <c r="K236" t="s">
        <v>108</v>
      </c>
      <c r="L236">
        <v>1503378000</v>
      </c>
      <c r="M236" s="9">
        <f t="shared" si="13"/>
        <v>42969.208333333328</v>
      </c>
      <c r="N236">
        <v>1503982800</v>
      </c>
      <c r="O236" s="9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x14ac:dyDescent="0.3">
      <c r="A237">
        <v>235</v>
      </c>
      <c r="B237" t="s">
        <v>522</v>
      </c>
      <c r="C237" s="4" t="s">
        <v>523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>
        <v>92</v>
      </c>
      <c r="I237" s="3">
        <f t="shared" si="15"/>
        <v>39.010869565217391</v>
      </c>
      <c r="J237" t="s">
        <v>21</v>
      </c>
      <c r="K237" t="s">
        <v>22</v>
      </c>
      <c r="L237">
        <v>1486965600</v>
      </c>
      <c r="M237" s="9">
        <f t="shared" si="13"/>
        <v>42779.25</v>
      </c>
      <c r="N237">
        <v>1487397600</v>
      </c>
      <c r="O237" s="9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4" t="s">
        <v>525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>
        <v>57</v>
      </c>
      <c r="I238" s="3">
        <f t="shared" si="15"/>
        <v>75.84210526315789</v>
      </c>
      <c r="J238" t="s">
        <v>26</v>
      </c>
      <c r="K238" t="s">
        <v>27</v>
      </c>
      <c r="L238">
        <v>1561438800</v>
      </c>
      <c r="M238" s="9">
        <f t="shared" si="13"/>
        <v>43641.208333333328</v>
      </c>
      <c r="N238">
        <v>1562043600</v>
      </c>
      <c r="O238" s="9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x14ac:dyDescent="0.3">
      <c r="A239">
        <v>237</v>
      </c>
      <c r="B239" t="s">
        <v>526</v>
      </c>
      <c r="C239" s="4" t="s">
        <v>527</v>
      </c>
      <c r="D239">
        <v>9300</v>
      </c>
      <c r="E239">
        <v>14822</v>
      </c>
      <c r="F239" s="5">
        <f t="shared" si="12"/>
        <v>1.593763440860215</v>
      </c>
      <c r="G239" t="s">
        <v>20</v>
      </c>
      <c r="H239">
        <v>329</v>
      </c>
      <c r="I239" s="3">
        <f t="shared" si="15"/>
        <v>45.051671732522799</v>
      </c>
      <c r="J239" t="s">
        <v>21</v>
      </c>
      <c r="K239" t="s">
        <v>22</v>
      </c>
      <c r="L239">
        <v>1398402000</v>
      </c>
      <c r="M239" s="9">
        <f t="shared" si="13"/>
        <v>41754.208333333336</v>
      </c>
      <c r="N239">
        <v>1398574800</v>
      </c>
      <c r="O239" s="9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4" t="s">
        <v>529</v>
      </c>
      <c r="D240">
        <v>2400</v>
      </c>
      <c r="E240">
        <v>10138</v>
      </c>
      <c r="F240" s="5">
        <f t="shared" si="12"/>
        <v>4.2241666666666671</v>
      </c>
      <c r="G240" t="s">
        <v>20</v>
      </c>
      <c r="H240">
        <v>97</v>
      </c>
      <c r="I240" s="3">
        <f t="shared" si="15"/>
        <v>104.51546391752578</v>
      </c>
      <c r="J240" t="s">
        <v>36</v>
      </c>
      <c r="K240" t="s">
        <v>37</v>
      </c>
      <c r="L240">
        <v>1513231200</v>
      </c>
      <c r="M240" s="9">
        <f t="shared" si="13"/>
        <v>43083.25</v>
      </c>
      <c r="N240">
        <v>1515391200</v>
      </c>
      <c r="O240" s="9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3">
      <c r="A241">
        <v>239</v>
      </c>
      <c r="B241" t="s">
        <v>530</v>
      </c>
      <c r="C241" s="4" t="s">
        <v>531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>
        <v>41</v>
      </c>
      <c r="I241" s="3">
        <f t="shared" si="15"/>
        <v>76.268292682926827</v>
      </c>
      <c r="J241" t="s">
        <v>21</v>
      </c>
      <c r="K241" t="s">
        <v>22</v>
      </c>
      <c r="L241">
        <v>1440824400</v>
      </c>
      <c r="M241" s="9">
        <f t="shared" si="13"/>
        <v>42245.208333333328</v>
      </c>
      <c r="N241">
        <v>1441170000</v>
      </c>
      <c r="O241" s="9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4" t="s">
        <v>533</v>
      </c>
      <c r="D242">
        <v>29400</v>
      </c>
      <c r="E242">
        <v>123124</v>
      </c>
      <c r="F242" s="5">
        <f t="shared" si="12"/>
        <v>4.1878911564625847</v>
      </c>
      <c r="G242" t="s">
        <v>20</v>
      </c>
      <c r="H242">
        <v>1784</v>
      </c>
      <c r="I242" s="3">
        <f t="shared" si="15"/>
        <v>69.015695067264573</v>
      </c>
      <c r="J242" t="s">
        <v>21</v>
      </c>
      <c r="K242" t="s">
        <v>22</v>
      </c>
      <c r="L242">
        <v>1281070800</v>
      </c>
      <c r="M242" s="9">
        <f t="shared" si="13"/>
        <v>40396.208333333336</v>
      </c>
      <c r="N242">
        <v>1281157200</v>
      </c>
      <c r="O242" s="9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">
      <c r="A243">
        <v>241</v>
      </c>
      <c r="B243" t="s">
        <v>534</v>
      </c>
      <c r="C243" s="4" t="s">
        <v>535</v>
      </c>
      <c r="D243">
        <v>168500</v>
      </c>
      <c r="E243">
        <v>171729</v>
      </c>
      <c r="F243" s="5">
        <f t="shared" si="12"/>
        <v>1.0191632047477746</v>
      </c>
      <c r="G243" t="s">
        <v>20</v>
      </c>
      <c r="H243">
        <v>1684</v>
      </c>
      <c r="I243" s="3">
        <f t="shared" si="15"/>
        <v>101.97684085510689</v>
      </c>
      <c r="J243" t="s">
        <v>26</v>
      </c>
      <c r="K243" t="s">
        <v>27</v>
      </c>
      <c r="L243">
        <v>1397365200</v>
      </c>
      <c r="M243" s="9">
        <f t="shared" si="13"/>
        <v>41742.208333333336</v>
      </c>
      <c r="N243">
        <v>1398229200</v>
      </c>
      <c r="O243" s="9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4" t="s">
        <v>537</v>
      </c>
      <c r="D244">
        <v>8400</v>
      </c>
      <c r="E244">
        <v>10729</v>
      </c>
      <c r="F244" s="5">
        <f t="shared" si="12"/>
        <v>1.2772619047619047</v>
      </c>
      <c r="G244" t="s">
        <v>20</v>
      </c>
      <c r="H244">
        <v>250</v>
      </c>
      <c r="I244" s="3">
        <f t="shared" si="15"/>
        <v>42.915999999999997</v>
      </c>
      <c r="J244" t="s">
        <v>21</v>
      </c>
      <c r="K244" t="s">
        <v>22</v>
      </c>
      <c r="L244">
        <v>1494392400</v>
      </c>
      <c r="M244" s="9">
        <f t="shared" si="13"/>
        <v>42865.208333333328</v>
      </c>
      <c r="N244">
        <v>1495256400</v>
      </c>
      <c r="O244" s="9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x14ac:dyDescent="0.3">
      <c r="A245">
        <v>243</v>
      </c>
      <c r="B245" t="s">
        <v>538</v>
      </c>
      <c r="C245" s="4" t="s">
        <v>539</v>
      </c>
      <c r="D245">
        <v>2300</v>
      </c>
      <c r="E245">
        <v>10240</v>
      </c>
      <c r="F245" s="5">
        <f t="shared" si="12"/>
        <v>4.4521739130434783</v>
      </c>
      <c r="G245" t="s">
        <v>20</v>
      </c>
      <c r="H245">
        <v>238</v>
      </c>
      <c r="I245" s="3">
        <f t="shared" si="15"/>
        <v>43.025210084033617</v>
      </c>
      <c r="J245" t="s">
        <v>21</v>
      </c>
      <c r="K245" t="s">
        <v>22</v>
      </c>
      <c r="L245">
        <v>1520143200</v>
      </c>
      <c r="M245" s="9">
        <f t="shared" si="13"/>
        <v>43163.25</v>
      </c>
      <c r="N245">
        <v>1520402400</v>
      </c>
      <c r="O245" s="9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x14ac:dyDescent="0.3">
      <c r="A246">
        <v>244</v>
      </c>
      <c r="B246" t="s">
        <v>540</v>
      </c>
      <c r="C246" s="4" t="s">
        <v>541</v>
      </c>
      <c r="D246">
        <v>700</v>
      </c>
      <c r="E246">
        <v>3988</v>
      </c>
      <c r="F246" s="5">
        <f t="shared" si="12"/>
        <v>5.6971428571428575</v>
      </c>
      <c r="G246" t="s">
        <v>20</v>
      </c>
      <c r="H246">
        <v>53</v>
      </c>
      <c r="I246" s="3">
        <f t="shared" si="15"/>
        <v>75.245283018867923</v>
      </c>
      <c r="J246" t="s">
        <v>21</v>
      </c>
      <c r="K246" t="s">
        <v>22</v>
      </c>
      <c r="L246">
        <v>1405314000</v>
      </c>
      <c r="M246" s="9">
        <f t="shared" si="13"/>
        <v>41834.208333333336</v>
      </c>
      <c r="N246">
        <v>1409806800</v>
      </c>
      <c r="O246" s="9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4" t="s">
        <v>543</v>
      </c>
      <c r="D247">
        <v>2900</v>
      </c>
      <c r="E247">
        <v>14771</v>
      </c>
      <c r="F247" s="5">
        <f t="shared" si="12"/>
        <v>5.0934482758620687</v>
      </c>
      <c r="G247" t="s">
        <v>20</v>
      </c>
      <c r="H247">
        <v>214</v>
      </c>
      <c r="I247" s="3">
        <f t="shared" si="15"/>
        <v>69.023364485981304</v>
      </c>
      <c r="J247" t="s">
        <v>21</v>
      </c>
      <c r="K247" t="s">
        <v>22</v>
      </c>
      <c r="L247">
        <v>1396846800</v>
      </c>
      <c r="M247" s="9">
        <f t="shared" si="13"/>
        <v>41736.208333333336</v>
      </c>
      <c r="N247">
        <v>1396933200</v>
      </c>
      <c r="O247" s="9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">
      <c r="A248">
        <v>246</v>
      </c>
      <c r="B248" t="s">
        <v>544</v>
      </c>
      <c r="C248" s="4" t="s">
        <v>545</v>
      </c>
      <c r="D248">
        <v>4500</v>
      </c>
      <c r="E248">
        <v>14649</v>
      </c>
      <c r="F248" s="5">
        <f t="shared" si="12"/>
        <v>3.2553333333333332</v>
      </c>
      <c r="G248" t="s">
        <v>20</v>
      </c>
      <c r="H248">
        <v>222</v>
      </c>
      <c r="I248" s="3">
        <f t="shared" si="15"/>
        <v>65.986486486486484</v>
      </c>
      <c r="J248" t="s">
        <v>21</v>
      </c>
      <c r="K248" t="s">
        <v>22</v>
      </c>
      <c r="L248">
        <v>1375678800</v>
      </c>
      <c r="M248" s="9">
        <f t="shared" si="13"/>
        <v>41491.208333333336</v>
      </c>
      <c r="N248">
        <v>1376024400</v>
      </c>
      <c r="O248" s="9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4" t="s">
        <v>547</v>
      </c>
      <c r="D249">
        <v>19800</v>
      </c>
      <c r="E249">
        <v>184658</v>
      </c>
      <c r="F249" s="5">
        <f t="shared" si="12"/>
        <v>9.3261616161616168</v>
      </c>
      <c r="G249" t="s">
        <v>20</v>
      </c>
      <c r="H249">
        <v>1884</v>
      </c>
      <c r="I249" s="3">
        <f t="shared" si="15"/>
        <v>98.013800424628457</v>
      </c>
      <c r="J249" t="s">
        <v>21</v>
      </c>
      <c r="K249" t="s">
        <v>22</v>
      </c>
      <c r="L249">
        <v>1482386400</v>
      </c>
      <c r="M249" s="9">
        <f t="shared" si="13"/>
        <v>42726.25</v>
      </c>
      <c r="N249">
        <v>1483682400</v>
      </c>
      <c r="O249" s="9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4" t="s">
        <v>549</v>
      </c>
      <c r="D250">
        <v>6200</v>
      </c>
      <c r="E250">
        <v>13103</v>
      </c>
      <c r="F250" s="5">
        <f t="shared" si="12"/>
        <v>2.1133870967741935</v>
      </c>
      <c r="G250" t="s">
        <v>20</v>
      </c>
      <c r="H250">
        <v>218</v>
      </c>
      <c r="I250" s="3">
        <f t="shared" si="15"/>
        <v>60.105504587155963</v>
      </c>
      <c r="J250" t="s">
        <v>26</v>
      </c>
      <c r="K250" t="s">
        <v>27</v>
      </c>
      <c r="L250">
        <v>1420005600</v>
      </c>
      <c r="M250" s="9">
        <f t="shared" si="13"/>
        <v>42004.25</v>
      </c>
      <c r="N250">
        <v>1420437600</v>
      </c>
      <c r="O250" s="9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4" t="s">
        <v>551</v>
      </c>
      <c r="D251">
        <v>61500</v>
      </c>
      <c r="E251">
        <v>168095</v>
      </c>
      <c r="F251" s="5">
        <f t="shared" si="12"/>
        <v>2.7332520325203253</v>
      </c>
      <c r="G251" t="s">
        <v>20</v>
      </c>
      <c r="H251">
        <v>6465</v>
      </c>
      <c r="I251" s="3">
        <f t="shared" si="15"/>
        <v>26.000773395204948</v>
      </c>
      <c r="J251" t="s">
        <v>21</v>
      </c>
      <c r="K251" t="s">
        <v>22</v>
      </c>
      <c r="L251">
        <v>1420178400</v>
      </c>
      <c r="M251" s="9">
        <f t="shared" si="13"/>
        <v>42006.25</v>
      </c>
      <c r="N251">
        <v>1420783200</v>
      </c>
      <c r="O251" s="9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4" t="s">
        <v>553</v>
      </c>
      <c r="D252">
        <v>100</v>
      </c>
      <c r="E252">
        <v>3</v>
      </c>
      <c r="F252" s="5">
        <f t="shared" si="12"/>
        <v>0.03</v>
      </c>
      <c r="G252" t="s">
        <v>14</v>
      </c>
      <c r="H252">
        <v>1</v>
      </c>
      <c r="I252" s="3">
        <f t="shared" si="15"/>
        <v>3</v>
      </c>
      <c r="J252" t="s">
        <v>21</v>
      </c>
      <c r="K252" t="s">
        <v>22</v>
      </c>
      <c r="L252">
        <v>1264399200</v>
      </c>
      <c r="M252" s="9">
        <f t="shared" si="13"/>
        <v>40203.25</v>
      </c>
      <c r="N252">
        <v>1267423200</v>
      </c>
      <c r="O252" s="9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4" t="s">
        <v>555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>
        <v>101</v>
      </c>
      <c r="I253" s="3">
        <f t="shared" si="15"/>
        <v>38.019801980198018</v>
      </c>
      <c r="J253" t="s">
        <v>21</v>
      </c>
      <c r="K253" t="s">
        <v>22</v>
      </c>
      <c r="L253">
        <v>1355032800</v>
      </c>
      <c r="M253" s="9">
        <f t="shared" si="13"/>
        <v>41252.25</v>
      </c>
      <c r="N253">
        <v>1355205600</v>
      </c>
      <c r="O253" s="9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x14ac:dyDescent="0.3">
      <c r="A254">
        <v>252</v>
      </c>
      <c r="B254" t="s">
        <v>556</v>
      </c>
      <c r="C254" s="4" t="s">
        <v>557</v>
      </c>
      <c r="D254">
        <v>1000</v>
      </c>
      <c r="E254">
        <v>6263</v>
      </c>
      <c r="F254" s="5">
        <f t="shared" si="12"/>
        <v>6.2629999999999999</v>
      </c>
      <c r="G254" t="s">
        <v>20</v>
      </c>
      <c r="H254">
        <v>59</v>
      </c>
      <c r="I254" s="3">
        <f t="shared" si="15"/>
        <v>106.15254237288136</v>
      </c>
      <c r="J254" t="s">
        <v>21</v>
      </c>
      <c r="K254" t="s">
        <v>22</v>
      </c>
      <c r="L254">
        <v>1382677200</v>
      </c>
      <c r="M254" s="9">
        <f t="shared" si="13"/>
        <v>41572.208333333336</v>
      </c>
      <c r="N254">
        <v>1383109200</v>
      </c>
      <c r="O254" s="9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4" t="s">
        <v>559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>
        <v>1335</v>
      </c>
      <c r="I255" s="3">
        <f t="shared" si="15"/>
        <v>81.019475655430711</v>
      </c>
      <c r="J255" t="s">
        <v>15</v>
      </c>
      <c r="K255" t="s">
        <v>16</v>
      </c>
      <c r="L255">
        <v>1302238800</v>
      </c>
      <c r="M255" s="9">
        <f t="shared" si="13"/>
        <v>40641.208333333336</v>
      </c>
      <c r="N255">
        <v>1303275600</v>
      </c>
      <c r="O255" s="9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x14ac:dyDescent="0.3">
      <c r="A256">
        <v>254</v>
      </c>
      <c r="B256" t="s">
        <v>560</v>
      </c>
      <c r="C256" s="4" t="s">
        <v>561</v>
      </c>
      <c r="D256">
        <v>4600</v>
      </c>
      <c r="E256">
        <v>8505</v>
      </c>
      <c r="F256" s="5">
        <f t="shared" si="12"/>
        <v>1.8489130434782608</v>
      </c>
      <c r="G256" t="s">
        <v>20</v>
      </c>
      <c r="H256">
        <v>88</v>
      </c>
      <c r="I256" s="3">
        <f t="shared" si="15"/>
        <v>96.647727272727266</v>
      </c>
      <c r="J256" t="s">
        <v>21</v>
      </c>
      <c r="K256" t="s">
        <v>22</v>
      </c>
      <c r="L256">
        <v>1487656800</v>
      </c>
      <c r="M256" s="9">
        <f t="shared" si="13"/>
        <v>42787.25</v>
      </c>
      <c r="N256">
        <v>1487829600</v>
      </c>
      <c r="O256" s="9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x14ac:dyDescent="0.3">
      <c r="A257">
        <v>255</v>
      </c>
      <c r="B257" t="s">
        <v>562</v>
      </c>
      <c r="C257" s="4" t="s">
        <v>563</v>
      </c>
      <c r="D257">
        <v>80500</v>
      </c>
      <c r="E257">
        <v>96735</v>
      </c>
      <c r="F257" s="5">
        <f t="shared" si="12"/>
        <v>1.2016770186335404</v>
      </c>
      <c r="G257" t="s">
        <v>20</v>
      </c>
      <c r="H257">
        <v>1697</v>
      </c>
      <c r="I257" s="3">
        <f t="shared" si="15"/>
        <v>57.003535651149086</v>
      </c>
      <c r="J257" t="s">
        <v>21</v>
      </c>
      <c r="K257" t="s">
        <v>22</v>
      </c>
      <c r="L257">
        <v>1297836000</v>
      </c>
      <c r="M257" s="9">
        <f t="shared" si="13"/>
        <v>40590.25</v>
      </c>
      <c r="N257">
        <v>1298268000</v>
      </c>
      <c r="O257" s="9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4" t="s">
        <v>565</v>
      </c>
      <c r="D258">
        <v>4100</v>
      </c>
      <c r="E258">
        <v>959</v>
      </c>
      <c r="F258" s="5">
        <f t="shared" ref="F258:F321" si="16">E258/D258</f>
        <v>0.23390243902439026</v>
      </c>
      <c r="G258" t="s">
        <v>14</v>
      </c>
      <c r="H258">
        <v>15</v>
      </c>
      <c r="I258" s="3">
        <f t="shared" si="15"/>
        <v>63.93333333333333</v>
      </c>
      <c r="J258" t="s">
        <v>40</v>
      </c>
      <c r="K258" t="s">
        <v>41</v>
      </c>
      <c r="L258">
        <v>1453615200</v>
      </c>
      <c r="M258" s="9">
        <f t="shared" ref="M258:M321" si="17">(L258/86400+DATE(1970,1,1))</f>
        <v>42393.25</v>
      </c>
      <c r="N258">
        <v>1456812000</v>
      </c>
      <c r="O258" s="9">
        <f t="shared" ref="O258:O321" si="18">(N258/86400+DATE(1970,1,1))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4" t="s">
        <v>567</v>
      </c>
      <c r="D259">
        <v>5700</v>
      </c>
      <c r="E259">
        <v>8322</v>
      </c>
      <c r="F259" s="5">
        <f t="shared" si="16"/>
        <v>1.46</v>
      </c>
      <c r="G259" t="s">
        <v>20</v>
      </c>
      <c r="H259">
        <v>92</v>
      </c>
      <c r="I259" s="3">
        <f t="shared" ref="I259:I322" si="19">E259/H259</f>
        <v>90.456521739130437</v>
      </c>
      <c r="J259" t="s">
        <v>21</v>
      </c>
      <c r="K259" t="s">
        <v>22</v>
      </c>
      <c r="L259">
        <v>1362463200</v>
      </c>
      <c r="M259" s="9">
        <f t="shared" si="17"/>
        <v>41338.25</v>
      </c>
      <c r="N259">
        <v>1363669200</v>
      </c>
      <c r="O259" s="9">
        <f t="shared" si="18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4" t="s">
        <v>569</v>
      </c>
      <c r="D260">
        <v>5000</v>
      </c>
      <c r="E260">
        <v>13424</v>
      </c>
      <c r="F260" s="5">
        <f t="shared" si="16"/>
        <v>2.6848000000000001</v>
      </c>
      <c r="G260" t="s">
        <v>20</v>
      </c>
      <c r="H260">
        <v>186</v>
      </c>
      <c r="I260" s="3">
        <f t="shared" si="19"/>
        <v>72.172043010752688</v>
      </c>
      <c r="J260" t="s">
        <v>21</v>
      </c>
      <c r="K260" t="s">
        <v>22</v>
      </c>
      <c r="L260">
        <v>1481176800</v>
      </c>
      <c r="M260" s="9">
        <f t="shared" si="17"/>
        <v>42712.25</v>
      </c>
      <c r="N260">
        <v>1482904800</v>
      </c>
      <c r="O260" s="9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x14ac:dyDescent="0.3">
      <c r="A261">
        <v>259</v>
      </c>
      <c r="B261" t="s">
        <v>570</v>
      </c>
      <c r="C261" s="4" t="s">
        <v>571</v>
      </c>
      <c r="D261">
        <v>1800</v>
      </c>
      <c r="E261">
        <v>10755</v>
      </c>
      <c r="F261" s="5">
        <f t="shared" si="16"/>
        <v>5.9749999999999996</v>
      </c>
      <c r="G261" t="s">
        <v>20</v>
      </c>
      <c r="H261">
        <v>138</v>
      </c>
      <c r="I261" s="3">
        <f t="shared" si="19"/>
        <v>77.934782608695656</v>
      </c>
      <c r="J261" t="s">
        <v>21</v>
      </c>
      <c r="K261" t="s">
        <v>22</v>
      </c>
      <c r="L261">
        <v>1354946400</v>
      </c>
      <c r="M261" s="9">
        <f t="shared" si="17"/>
        <v>41251.25</v>
      </c>
      <c r="N261">
        <v>1356588000</v>
      </c>
      <c r="O261" s="9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4" t="s">
        <v>573</v>
      </c>
      <c r="D262">
        <v>6300</v>
      </c>
      <c r="E262">
        <v>9935</v>
      </c>
      <c r="F262" s="5">
        <f t="shared" si="16"/>
        <v>1.5769841269841269</v>
      </c>
      <c r="G262" t="s">
        <v>20</v>
      </c>
      <c r="H262">
        <v>261</v>
      </c>
      <c r="I262" s="3">
        <f t="shared" si="19"/>
        <v>38.065134099616856</v>
      </c>
      <c r="J262" t="s">
        <v>21</v>
      </c>
      <c r="K262" t="s">
        <v>22</v>
      </c>
      <c r="L262">
        <v>1348808400</v>
      </c>
      <c r="M262" s="9">
        <f t="shared" si="17"/>
        <v>41180.208333333336</v>
      </c>
      <c r="N262">
        <v>1349845200</v>
      </c>
      <c r="O262" s="9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3">
      <c r="A263">
        <v>261</v>
      </c>
      <c r="B263" t="s">
        <v>574</v>
      </c>
      <c r="C263" s="4" t="s">
        <v>575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>
        <v>454</v>
      </c>
      <c r="I263" s="3">
        <f t="shared" si="19"/>
        <v>57.936123348017624</v>
      </c>
      <c r="J263" t="s">
        <v>21</v>
      </c>
      <c r="K263" t="s">
        <v>22</v>
      </c>
      <c r="L263">
        <v>1282712400</v>
      </c>
      <c r="M263" s="9">
        <f t="shared" si="17"/>
        <v>40415.208333333336</v>
      </c>
      <c r="N263">
        <v>1283058000</v>
      </c>
      <c r="O263" s="9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4" t="s">
        <v>577</v>
      </c>
      <c r="D264">
        <v>1700</v>
      </c>
      <c r="E264">
        <v>5328</v>
      </c>
      <c r="F264" s="5">
        <f t="shared" si="16"/>
        <v>3.1341176470588237</v>
      </c>
      <c r="G264" t="s">
        <v>20</v>
      </c>
      <c r="H264">
        <v>107</v>
      </c>
      <c r="I264" s="3">
        <f t="shared" si="19"/>
        <v>49.794392523364486</v>
      </c>
      <c r="J264" t="s">
        <v>21</v>
      </c>
      <c r="K264" t="s">
        <v>22</v>
      </c>
      <c r="L264">
        <v>1301979600</v>
      </c>
      <c r="M264" s="9">
        <f t="shared" si="17"/>
        <v>40638.208333333336</v>
      </c>
      <c r="N264">
        <v>1304226000</v>
      </c>
      <c r="O264" s="9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4" t="s">
        <v>579</v>
      </c>
      <c r="D265">
        <v>2900</v>
      </c>
      <c r="E265">
        <v>10756</v>
      </c>
      <c r="F265" s="5">
        <f t="shared" si="16"/>
        <v>3.7089655172413791</v>
      </c>
      <c r="G265" t="s">
        <v>20</v>
      </c>
      <c r="H265">
        <v>199</v>
      </c>
      <c r="I265" s="3">
        <f t="shared" si="19"/>
        <v>54.050251256281406</v>
      </c>
      <c r="J265" t="s">
        <v>21</v>
      </c>
      <c r="K265" t="s">
        <v>22</v>
      </c>
      <c r="L265">
        <v>1263016800</v>
      </c>
      <c r="M265" s="9">
        <f t="shared" si="17"/>
        <v>40187.25</v>
      </c>
      <c r="N265">
        <v>1263016800</v>
      </c>
      <c r="O265" s="9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4" t="s">
        <v>581</v>
      </c>
      <c r="D266">
        <v>45600</v>
      </c>
      <c r="E266">
        <v>165375</v>
      </c>
      <c r="F266" s="5">
        <f t="shared" si="16"/>
        <v>3.6266447368421053</v>
      </c>
      <c r="G266" t="s">
        <v>20</v>
      </c>
      <c r="H266">
        <v>5512</v>
      </c>
      <c r="I266" s="3">
        <f t="shared" si="19"/>
        <v>30.002721335268504</v>
      </c>
      <c r="J266" t="s">
        <v>21</v>
      </c>
      <c r="K266" t="s">
        <v>22</v>
      </c>
      <c r="L266">
        <v>1360648800</v>
      </c>
      <c r="M266" s="9">
        <f t="shared" si="17"/>
        <v>41317.25</v>
      </c>
      <c r="N266">
        <v>1362031200</v>
      </c>
      <c r="O266" s="9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4" t="s">
        <v>583</v>
      </c>
      <c r="D267">
        <v>4900</v>
      </c>
      <c r="E267">
        <v>6031</v>
      </c>
      <c r="F267" s="5">
        <f t="shared" si="16"/>
        <v>1.2308163265306122</v>
      </c>
      <c r="G267" t="s">
        <v>20</v>
      </c>
      <c r="H267">
        <v>86</v>
      </c>
      <c r="I267" s="3">
        <f t="shared" si="19"/>
        <v>70.127906976744185</v>
      </c>
      <c r="J267" t="s">
        <v>21</v>
      </c>
      <c r="K267" t="s">
        <v>22</v>
      </c>
      <c r="L267">
        <v>1451800800</v>
      </c>
      <c r="M267" s="9">
        <f t="shared" si="17"/>
        <v>42372.25</v>
      </c>
      <c r="N267">
        <v>1455602400</v>
      </c>
      <c r="O267" s="9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4" t="s">
        <v>585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>
        <v>3182</v>
      </c>
      <c r="I268" s="3">
        <f t="shared" si="19"/>
        <v>26.996228786926462</v>
      </c>
      <c r="J268" t="s">
        <v>107</v>
      </c>
      <c r="K268" t="s">
        <v>108</v>
      </c>
      <c r="L268">
        <v>1415340000</v>
      </c>
      <c r="M268" s="9">
        <f t="shared" si="17"/>
        <v>41950.25</v>
      </c>
      <c r="N268">
        <v>1418191200</v>
      </c>
      <c r="O268" s="9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4" t="s">
        <v>587</v>
      </c>
      <c r="D269">
        <v>61600</v>
      </c>
      <c r="E269">
        <v>143910</v>
      </c>
      <c r="F269" s="5">
        <f t="shared" si="16"/>
        <v>2.3362012987012988</v>
      </c>
      <c r="G269" t="s">
        <v>20</v>
      </c>
      <c r="H269">
        <v>2768</v>
      </c>
      <c r="I269" s="3">
        <f t="shared" si="19"/>
        <v>51.990606936416185</v>
      </c>
      <c r="J269" t="s">
        <v>26</v>
      </c>
      <c r="K269" t="s">
        <v>27</v>
      </c>
      <c r="L269">
        <v>1351054800</v>
      </c>
      <c r="M269" s="9">
        <f t="shared" si="17"/>
        <v>41206.208333333336</v>
      </c>
      <c r="N269">
        <v>1352440800</v>
      </c>
      <c r="O269" s="9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4" t="s">
        <v>589</v>
      </c>
      <c r="D270">
        <v>1500</v>
      </c>
      <c r="E270">
        <v>2708</v>
      </c>
      <c r="F270" s="5">
        <f t="shared" si="16"/>
        <v>1.8053333333333332</v>
      </c>
      <c r="G270" t="s">
        <v>20</v>
      </c>
      <c r="H270">
        <v>48</v>
      </c>
      <c r="I270" s="3">
        <f t="shared" si="19"/>
        <v>56.416666666666664</v>
      </c>
      <c r="J270" t="s">
        <v>21</v>
      </c>
      <c r="K270" t="s">
        <v>22</v>
      </c>
      <c r="L270">
        <v>1349326800</v>
      </c>
      <c r="M270" s="9">
        <f t="shared" si="17"/>
        <v>41186.208333333336</v>
      </c>
      <c r="N270">
        <v>1353304800</v>
      </c>
      <c r="O270" s="9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4" t="s">
        <v>591</v>
      </c>
      <c r="D271">
        <v>3500</v>
      </c>
      <c r="E271">
        <v>8842</v>
      </c>
      <c r="F271" s="5">
        <f t="shared" si="16"/>
        <v>2.5262857142857142</v>
      </c>
      <c r="G271" t="s">
        <v>20</v>
      </c>
      <c r="H271">
        <v>87</v>
      </c>
      <c r="I271" s="3">
        <f t="shared" si="19"/>
        <v>101.63218390804597</v>
      </c>
      <c r="J271" t="s">
        <v>21</v>
      </c>
      <c r="K271" t="s">
        <v>22</v>
      </c>
      <c r="L271">
        <v>1548914400</v>
      </c>
      <c r="M271" s="9">
        <f t="shared" si="17"/>
        <v>43496.25</v>
      </c>
      <c r="N271">
        <v>1550728800</v>
      </c>
      <c r="O271" s="9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4" t="s">
        <v>593</v>
      </c>
      <c r="D272">
        <v>173900</v>
      </c>
      <c r="E272">
        <v>47260</v>
      </c>
      <c r="F272" s="5">
        <f t="shared" si="16"/>
        <v>0.27176538240368026</v>
      </c>
      <c r="G272" t="s">
        <v>74</v>
      </c>
      <c r="H272">
        <v>1890</v>
      </c>
      <c r="I272" s="3">
        <f t="shared" si="19"/>
        <v>25.005291005291006</v>
      </c>
      <c r="J272" t="s">
        <v>21</v>
      </c>
      <c r="K272" t="s">
        <v>22</v>
      </c>
      <c r="L272">
        <v>1291269600</v>
      </c>
      <c r="M272" s="9">
        <f t="shared" si="17"/>
        <v>40514.25</v>
      </c>
      <c r="N272">
        <v>1291442400</v>
      </c>
      <c r="O272" s="9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x14ac:dyDescent="0.3">
      <c r="A273">
        <v>271</v>
      </c>
      <c r="B273" t="s">
        <v>594</v>
      </c>
      <c r="C273" s="4" t="s">
        <v>595</v>
      </c>
      <c r="D273">
        <v>153700</v>
      </c>
      <c r="E273">
        <v>1953</v>
      </c>
      <c r="F273" s="5">
        <f t="shared" si="16"/>
        <v>1.2706571242680547E-2</v>
      </c>
      <c r="G273" t="s">
        <v>47</v>
      </c>
      <c r="H273">
        <v>61</v>
      </c>
      <c r="I273" s="3">
        <f t="shared" si="19"/>
        <v>32.016393442622949</v>
      </c>
      <c r="J273" t="s">
        <v>21</v>
      </c>
      <c r="K273" t="s">
        <v>22</v>
      </c>
      <c r="L273">
        <v>1449468000</v>
      </c>
      <c r="M273" s="9">
        <f t="shared" si="17"/>
        <v>42345.25</v>
      </c>
      <c r="N273">
        <v>1452146400</v>
      </c>
      <c r="O273" s="9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4" t="s">
        <v>597</v>
      </c>
      <c r="D274">
        <v>51100</v>
      </c>
      <c r="E274">
        <v>155349</v>
      </c>
      <c r="F274" s="5">
        <f t="shared" si="16"/>
        <v>3.0400978473581213</v>
      </c>
      <c r="G274" t="s">
        <v>20</v>
      </c>
      <c r="H274">
        <v>1894</v>
      </c>
      <c r="I274" s="3">
        <f t="shared" si="19"/>
        <v>82.021647307286173</v>
      </c>
      <c r="J274" t="s">
        <v>21</v>
      </c>
      <c r="K274" t="s">
        <v>22</v>
      </c>
      <c r="L274">
        <v>1562734800</v>
      </c>
      <c r="M274" s="9">
        <f t="shared" si="17"/>
        <v>43656.208333333328</v>
      </c>
      <c r="N274">
        <v>1564894800</v>
      </c>
      <c r="O274" s="9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4" t="s">
        <v>599</v>
      </c>
      <c r="D275">
        <v>7800</v>
      </c>
      <c r="E275">
        <v>10704</v>
      </c>
      <c r="F275" s="5">
        <f t="shared" si="16"/>
        <v>1.3723076923076922</v>
      </c>
      <c r="G275" t="s">
        <v>20</v>
      </c>
      <c r="H275">
        <v>282</v>
      </c>
      <c r="I275" s="3">
        <f t="shared" si="19"/>
        <v>37.957446808510639</v>
      </c>
      <c r="J275" t="s">
        <v>15</v>
      </c>
      <c r="K275" t="s">
        <v>16</v>
      </c>
      <c r="L275">
        <v>1505624400</v>
      </c>
      <c r="M275" s="9">
        <f t="shared" si="17"/>
        <v>42995.208333333328</v>
      </c>
      <c r="N275">
        <v>1505883600</v>
      </c>
      <c r="O275" s="9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3">
      <c r="A276">
        <v>274</v>
      </c>
      <c r="B276" t="s">
        <v>600</v>
      </c>
      <c r="C276" s="4" t="s">
        <v>601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>
        <v>15</v>
      </c>
      <c r="I276" s="3">
        <f t="shared" si="19"/>
        <v>51.533333333333331</v>
      </c>
      <c r="J276" t="s">
        <v>21</v>
      </c>
      <c r="K276" t="s">
        <v>22</v>
      </c>
      <c r="L276">
        <v>1509948000</v>
      </c>
      <c r="M276" s="9">
        <f t="shared" si="17"/>
        <v>43045.25</v>
      </c>
      <c r="N276">
        <v>1510380000</v>
      </c>
      <c r="O276" s="9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x14ac:dyDescent="0.3">
      <c r="A277">
        <v>275</v>
      </c>
      <c r="B277" t="s">
        <v>602</v>
      </c>
      <c r="C277" s="4" t="s">
        <v>603</v>
      </c>
      <c r="D277">
        <v>3900</v>
      </c>
      <c r="E277">
        <v>9419</v>
      </c>
      <c r="F277" s="5">
        <f t="shared" si="16"/>
        <v>2.4151282051282053</v>
      </c>
      <c r="G277" t="s">
        <v>20</v>
      </c>
      <c r="H277">
        <v>116</v>
      </c>
      <c r="I277" s="3">
        <f t="shared" si="19"/>
        <v>81.198275862068968</v>
      </c>
      <c r="J277" t="s">
        <v>21</v>
      </c>
      <c r="K277" t="s">
        <v>22</v>
      </c>
      <c r="L277">
        <v>1554526800</v>
      </c>
      <c r="M277" s="9">
        <f t="shared" si="17"/>
        <v>43561.208333333328</v>
      </c>
      <c r="N277">
        <v>1555218000</v>
      </c>
      <c r="O277" s="9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4" t="s">
        <v>605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>
        <v>133</v>
      </c>
      <c r="I278" s="3">
        <f t="shared" si="19"/>
        <v>40.030075187969928</v>
      </c>
      <c r="J278" t="s">
        <v>21</v>
      </c>
      <c r="K278" t="s">
        <v>22</v>
      </c>
      <c r="L278">
        <v>1334811600</v>
      </c>
      <c r="M278" s="9">
        <f t="shared" si="17"/>
        <v>41018.208333333336</v>
      </c>
      <c r="N278">
        <v>1335243600</v>
      </c>
      <c r="O278" s="9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x14ac:dyDescent="0.3">
      <c r="A279">
        <v>277</v>
      </c>
      <c r="B279" t="s">
        <v>606</v>
      </c>
      <c r="C279" s="4" t="s">
        <v>607</v>
      </c>
      <c r="D279">
        <v>700</v>
      </c>
      <c r="E279">
        <v>7465</v>
      </c>
      <c r="F279" s="5">
        <f t="shared" si="16"/>
        <v>10.664285714285715</v>
      </c>
      <c r="G279" t="s">
        <v>20</v>
      </c>
      <c r="H279">
        <v>83</v>
      </c>
      <c r="I279" s="3">
        <f t="shared" si="19"/>
        <v>89.939759036144579</v>
      </c>
      <c r="J279" t="s">
        <v>21</v>
      </c>
      <c r="K279" t="s">
        <v>22</v>
      </c>
      <c r="L279">
        <v>1279515600</v>
      </c>
      <c r="M279" s="9">
        <f t="shared" si="17"/>
        <v>40378.208333333336</v>
      </c>
      <c r="N279">
        <v>1279688400</v>
      </c>
      <c r="O279" s="9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4" t="s">
        <v>609</v>
      </c>
      <c r="D280">
        <v>2700</v>
      </c>
      <c r="E280">
        <v>8799</v>
      </c>
      <c r="F280" s="5">
        <f t="shared" si="16"/>
        <v>3.2588888888888889</v>
      </c>
      <c r="G280" t="s">
        <v>20</v>
      </c>
      <c r="H280">
        <v>91</v>
      </c>
      <c r="I280" s="3">
        <f t="shared" si="19"/>
        <v>96.692307692307693</v>
      </c>
      <c r="J280" t="s">
        <v>21</v>
      </c>
      <c r="K280" t="s">
        <v>22</v>
      </c>
      <c r="L280">
        <v>1353909600</v>
      </c>
      <c r="M280" s="9">
        <f t="shared" si="17"/>
        <v>41239.25</v>
      </c>
      <c r="N280">
        <v>1356069600</v>
      </c>
      <c r="O280" s="9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">
      <c r="A281">
        <v>279</v>
      </c>
      <c r="B281" t="s">
        <v>610</v>
      </c>
      <c r="C281" s="4" t="s">
        <v>611</v>
      </c>
      <c r="D281">
        <v>8000</v>
      </c>
      <c r="E281">
        <v>13656</v>
      </c>
      <c r="F281" s="5">
        <f t="shared" si="16"/>
        <v>1.7070000000000001</v>
      </c>
      <c r="G281" t="s">
        <v>20</v>
      </c>
      <c r="H281">
        <v>546</v>
      </c>
      <c r="I281" s="3">
        <f t="shared" si="19"/>
        <v>25.010989010989011</v>
      </c>
      <c r="J281" t="s">
        <v>21</v>
      </c>
      <c r="K281" t="s">
        <v>22</v>
      </c>
      <c r="L281">
        <v>1535950800</v>
      </c>
      <c r="M281" s="9">
        <f t="shared" si="17"/>
        <v>43346.208333333328</v>
      </c>
      <c r="N281">
        <v>1536210000</v>
      </c>
      <c r="O281" s="9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3">
      <c r="A282">
        <v>280</v>
      </c>
      <c r="B282" t="s">
        <v>612</v>
      </c>
      <c r="C282" s="4" t="s">
        <v>613</v>
      </c>
      <c r="D282">
        <v>2500</v>
      </c>
      <c r="E282">
        <v>14536</v>
      </c>
      <c r="F282" s="5">
        <f t="shared" si="16"/>
        <v>5.8144</v>
      </c>
      <c r="G282" t="s">
        <v>20</v>
      </c>
      <c r="H282">
        <v>393</v>
      </c>
      <c r="I282" s="3">
        <f t="shared" si="19"/>
        <v>36.987277353689571</v>
      </c>
      <c r="J282" t="s">
        <v>21</v>
      </c>
      <c r="K282" t="s">
        <v>22</v>
      </c>
      <c r="L282">
        <v>1511244000</v>
      </c>
      <c r="M282" s="9">
        <f t="shared" si="17"/>
        <v>43060.25</v>
      </c>
      <c r="N282">
        <v>1511762400</v>
      </c>
      <c r="O282" s="9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4" t="s">
        <v>615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>
        <v>2062</v>
      </c>
      <c r="I283" s="3">
        <f t="shared" si="19"/>
        <v>73.012609117361791</v>
      </c>
      <c r="J283" t="s">
        <v>21</v>
      </c>
      <c r="K283" t="s">
        <v>22</v>
      </c>
      <c r="L283">
        <v>1331445600</v>
      </c>
      <c r="M283" s="9">
        <f t="shared" si="17"/>
        <v>40979.25</v>
      </c>
      <c r="N283">
        <v>1333256400</v>
      </c>
      <c r="O283" s="9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4" t="s">
        <v>617</v>
      </c>
      <c r="D284">
        <v>8400</v>
      </c>
      <c r="E284">
        <v>9076</v>
      </c>
      <c r="F284" s="5">
        <f t="shared" si="16"/>
        <v>1.0804761904761904</v>
      </c>
      <c r="G284" t="s">
        <v>20</v>
      </c>
      <c r="H284">
        <v>133</v>
      </c>
      <c r="I284" s="3">
        <f t="shared" si="19"/>
        <v>68.240601503759393</v>
      </c>
      <c r="J284" t="s">
        <v>21</v>
      </c>
      <c r="K284" t="s">
        <v>22</v>
      </c>
      <c r="L284">
        <v>1480226400</v>
      </c>
      <c r="M284" s="9">
        <f t="shared" si="17"/>
        <v>42701.25</v>
      </c>
      <c r="N284">
        <v>1480744800</v>
      </c>
      <c r="O284" s="9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3">
      <c r="A285">
        <v>283</v>
      </c>
      <c r="B285" t="s">
        <v>618</v>
      </c>
      <c r="C285" s="4" t="s">
        <v>619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>
        <v>29</v>
      </c>
      <c r="I285" s="3">
        <f t="shared" si="19"/>
        <v>52.310344827586206</v>
      </c>
      <c r="J285" t="s">
        <v>36</v>
      </c>
      <c r="K285" t="s">
        <v>37</v>
      </c>
      <c r="L285">
        <v>1464584400</v>
      </c>
      <c r="M285" s="9">
        <f t="shared" si="17"/>
        <v>42520.208333333328</v>
      </c>
      <c r="N285">
        <v>1465016400</v>
      </c>
      <c r="O285" s="9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4" t="s">
        <v>621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>
        <v>132</v>
      </c>
      <c r="I286" s="3">
        <f t="shared" si="19"/>
        <v>61.765151515151516</v>
      </c>
      <c r="J286" t="s">
        <v>21</v>
      </c>
      <c r="K286" t="s">
        <v>22</v>
      </c>
      <c r="L286">
        <v>1335848400</v>
      </c>
      <c r="M286" s="9">
        <f t="shared" si="17"/>
        <v>41030.208333333336</v>
      </c>
      <c r="N286">
        <v>1336280400</v>
      </c>
      <c r="O286" s="9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4" t="s">
        <v>623</v>
      </c>
      <c r="D287">
        <v>900</v>
      </c>
      <c r="E287">
        <v>6357</v>
      </c>
      <c r="F287" s="5">
        <f t="shared" si="16"/>
        <v>7.0633333333333335</v>
      </c>
      <c r="G287" t="s">
        <v>20</v>
      </c>
      <c r="H287">
        <v>254</v>
      </c>
      <c r="I287" s="3">
        <f t="shared" si="19"/>
        <v>25.027559055118111</v>
      </c>
      <c r="J287" t="s">
        <v>21</v>
      </c>
      <c r="K287" t="s">
        <v>22</v>
      </c>
      <c r="L287">
        <v>1473483600</v>
      </c>
      <c r="M287" s="9">
        <f t="shared" si="17"/>
        <v>42623.208333333328</v>
      </c>
      <c r="N287">
        <v>1476766800</v>
      </c>
      <c r="O287" s="9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4" t="s">
        <v>625</v>
      </c>
      <c r="D288">
        <v>112100</v>
      </c>
      <c r="E288">
        <v>19557</v>
      </c>
      <c r="F288" s="5">
        <f t="shared" si="16"/>
        <v>0.17446030330062445</v>
      </c>
      <c r="G288" t="s">
        <v>74</v>
      </c>
      <c r="H288">
        <v>184</v>
      </c>
      <c r="I288" s="3">
        <f t="shared" si="19"/>
        <v>106.28804347826087</v>
      </c>
      <c r="J288" t="s">
        <v>21</v>
      </c>
      <c r="K288" t="s">
        <v>22</v>
      </c>
      <c r="L288">
        <v>1479880800</v>
      </c>
      <c r="M288" s="9">
        <f t="shared" si="17"/>
        <v>42697.25</v>
      </c>
      <c r="N288">
        <v>1480485600</v>
      </c>
      <c r="O288" s="9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4" t="s">
        <v>627</v>
      </c>
      <c r="D289">
        <v>6300</v>
      </c>
      <c r="E289">
        <v>13213</v>
      </c>
      <c r="F289" s="5">
        <f t="shared" si="16"/>
        <v>2.0973015873015872</v>
      </c>
      <c r="G289" t="s">
        <v>20</v>
      </c>
      <c r="H289">
        <v>176</v>
      </c>
      <c r="I289" s="3">
        <f t="shared" si="19"/>
        <v>75.07386363636364</v>
      </c>
      <c r="J289" t="s">
        <v>21</v>
      </c>
      <c r="K289" t="s">
        <v>22</v>
      </c>
      <c r="L289">
        <v>1430197200</v>
      </c>
      <c r="M289" s="9">
        <f t="shared" si="17"/>
        <v>42122.208333333328</v>
      </c>
      <c r="N289">
        <v>1430197200</v>
      </c>
      <c r="O289" s="9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4" t="s">
        <v>629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>
        <v>137</v>
      </c>
      <c r="I290" s="3">
        <f t="shared" si="19"/>
        <v>39.970802919708028</v>
      </c>
      <c r="J290" t="s">
        <v>36</v>
      </c>
      <c r="K290" t="s">
        <v>37</v>
      </c>
      <c r="L290">
        <v>1331701200</v>
      </c>
      <c r="M290" s="9">
        <f t="shared" si="17"/>
        <v>40982.208333333336</v>
      </c>
      <c r="N290">
        <v>1331787600</v>
      </c>
      <c r="O290" s="9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4" t="s">
        <v>631</v>
      </c>
      <c r="D291">
        <v>800</v>
      </c>
      <c r="E291">
        <v>13474</v>
      </c>
      <c r="F291" s="5">
        <f t="shared" si="16"/>
        <v>16.842500000000001</v>
      </c>
      <c r="G291" t="s">
        <v>20</v>
      </c>
      <c r="H291">
        <v>337</v>
      </c>
      <c r="I291" s="3">
        <f t="shared" si="19"/>
        <v>39.982195845697326</v>
      </c>
      <c r="J291" t="s">
        <v>15</v>
      </c>
      <c r="K291" t="s">
        <v>16</v>
      </c>
      <c r="L291">
        <v>1438578000</v>
      </c>
      <c r="M291" s="9">
        <f t="shared" si="17"/>
        <v>42219.208333333328</v>
      </c>
      <c r="N291">
        <v>1438837200</v>
      </c>
      <c r="O291" s="9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4" t="s">
        <v>633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>
        <v>908</v>
      </c>
      <c r="I292" s="3">
        <f t="shared" si="19"/>
        <v>101.01541850220265</v>
      </c>
      <c r="J292" t="s">
        <v>21</v>
      </c>
      <c r="K292" t="s">
        <v>22</v>
      </c>
      <c r="L292">
        <v>1368162000</v>
      </c>
      <c r="M292" s="9">
        <f t="shared" si="17"/>
        <v>41404.208333333336</v>
      </c>
      <c r="N292">
        <v>1370926800</v>
      </c>
      <c r="O292" s="9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4" t="s">
        <v>635</v>
      </c>
      <c r="D293">
        <v>1800</v>
      </c>
      <c r="E293">
        <v>8219</v>
      </c>
      <c r="F293" s="5">
        <f t="shared" si="16"/>
        <v>4.5661111111111108</v>
      </c>
      <c r="G293" t="s">
        <v>20</v>
      </c>
      <c r="H293">
        <v>107</v>
      </c>
      <c r="I293" s="3">
        <f t="shared" si="19"/>
        <v>76.813084112149539</v>
      </c>
      <c r="J293" t="s">
        <v>21</v>
      </c>
      <c r="K293" t="s">
        <v>22</v>
      </c>
      <c r="L293">
        <v>1318654800</v>
      </c>
      <c r="M293" s="9">
        <f t="shared" si="17"/>
        <v>40831.208333333336</v>
      </c>
      <c r="N293">
        <v>1319000400</v>
      </c>
      <c r="O293" s="9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4" t="s">
        <v>637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>
        <v>10</v>
      </c>
      <c r="I294" s="3">
        <f t="shared" si="19"/>
        <v>71.7</v>
      </c>
      <c r="J294" t="s">
        <v>21</v>
      </c>
      <c r="K294" t="s">
        <v>22</v>
      </c>
      <c r="L294">
        <v>1331874000</v>
      </c>
      <c r="M294" s="9">
        <f t="shared" si="17"/>
        <v>40984.208333333336</v>
      </c>
      <c r="N294">
        <v>1333429200</v>
      </c>
      <c r="O294" s="9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4" t="s">
        <v>639</v>
      </c>
      <c r="D295">
        <v>6500</v>
      </c>
      <c r="E295">
        <v>1065</v>
      </c>
      <c r="F295" s="5">
        <f t="shared" si="16"/>
        <v>0.16384615384615384</v>
      </c>
      <c r="G295" t="s">
        <v>74</v>
      </c>
      <c r="H295">
        <v>32</v>
      </c>
      <c r="I295" s="3">
        <f t="shared" si="19"/>
        <v>33.28125</v>
      </c>
      <c r="J295" t="s">
        <v>107</v>
      </c>
      <c r="K295" t="s">
        <v>108</v>
      </c>
      <c r="L295">
        <v>1286254800</v>
      </c>
      <c r="M295" s="9">
        <f t="shared" si="17"/>
        <v>40456.208333333336</v>
      </c>
      <c r="N295">
        <v>1287032400</v>
      </c>
      <c r="O295" s="9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4" t="s">
        <v>641</v>
      </c>
      <c r="D296">
        <v>600</v>
      </c>
      <c r="E296">
        <v>8038</v>
      </c>
      <c r="F296" s="5">
        <f t="shared" si="16"/>
        <v>13.396666666666667</v>
      </c>
      <c r="G296" t="s">
        <v>20</v>
      </c>
      <c r="H296">
        <v>183</v>
      </c>
      <c r="I296" s="3">
        <f t="shared" si="19"/>
        <v>43.923497267759565</v>
      </c>
      <c r="J296" t="s">
        <v>21</v>
      </c>
      <c r="K296" t="s">
        <v>22</v>
      </c>
      <c r="L296">
        <v>1540530000</v>
      </c>
      <c r="M296" s="9">
        <f t="shared" si="17"/>
        <v>43399.208333333328</v>
      </c>
      <c r="N296">
        <v>1541570400</v>
      </c>
      <c r="O296" s="9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x14ac:dyDescent="0.3">
      <c r="A297">
        <v>295</v>
      </c>
      <c r="B297" t="s">
        <v>642</v>
      </c>
      <c r="C297" s="4" t="s">
        <v>643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>
        <v>1910</v>
      </c>
      <c r="I297" s="3">
        <f t="shared" si="19"/>
        <v>36.004712041884815</v>
      </c>
      <c r="J297" t="s">
        <v>98</v>
      </c>
      <c r="K297" t="s">
        <v>99</v>
      </c>
      <c r="L297">
        <v>1381813200</v>
      </c>
      <c r="M297" s="9">
        <f t="shared" si="17"/>
        <v>41562.208333333336</v>
      </c>
      <c r="N297">
        <v>1383976800</v>
      </c>
      <c r="O297" s="9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x14ac:dyDescent="0.3">
      <c r="A298">
        <v>296</v>
      </c>
      <c r="B298" t="s">
        <v>644</v>
      </c>
      <c r="C298" s="4" t="s">
        <v>645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>
        <v>38</v>
      </c>
      <c r="I298" s="3">
        <f t="shared" si="19"/>
        <v>88.21052631578948</v>
      </c>
      <c r="J298" t="s">
        <v>26</v>
      </c>
      <c r="K298" t="s">
        <v>27</v>
      </c>
      <c r="L298">
        <v>1548655200</v>
      </c>
      <c r="M298" s="9">
        <f t="shared" si="17"/>
        <v>43493.25</v>
      </c>
      <c r="N298">
        <v>1550556000</v>
      </c>
      <c r="O298" s="9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4" t="s">
        <v>647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>
        <v>104</v>
      </c>
      <c r="I299" s="3">
        <f t="shared" si="19"/>
        <v>65.240384615384613</v>
      </c>
      <c r="J299" t="s">
        <v>26</v>
      </c>
      <c r="K299" t="s">
        <v>27</v>
      </c>
      <c r="L299">
        <v>1389679200</v>
      </c>
      <c r="M299" s="9">
        <f t="shared" si="17"/>
        <v>41653.25</v>
      </c>
      <c r="N299">
        <v>1390456800</v>
      </c>
      <c r="O299" s="9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4" t="s">
        <v>649</v>
      </c>
      <c r="D300">
        <v>3500</v>
      </c>
      <c r="E300">
        <v>5037</v>
      </c>
      <c r="F300" s="5">
        <f t="shared" si="16"/>
        <v>1.4391428571428571</v>
      </c>
      <c r="G300" t="s">
        <v>20</v>
      </c>
      <c r="H300">
        <v>72</v>
      </c>
      <c r="I300" s="3">
        <f t="shared" si="19"/>
        <v>69.958333333333329</v>
      </c>
      <c r="J300" t="s">
        <v>21</v>
      </c>
      <c r="K300" t="s">
        <v>22</v>
      </c>
      <c r="L300">
        <v>1456466400</v>
      </c>
      <c r="M300" s="9">
        <f t="shared" si="17"/>
        <v>42426.25</v>
      </c>
      <c r="N300">
        <v>1458018000</v>
      </c>
      <c r="O300" s="9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x14ac:dyDescent="0.3">
      <c r="A301">
        <v>299</v>
      </c>
      <c r="B301" t="s">
        <v>650</v>
      </c>
      <c r="C301" s="4" t="s">
        <v>651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>
        <v>49</v>
      </c>
      <c r="I301" s="3">
        <f t="shared" si="19"/>
        <v>39.877551020408163</v>
      </c>
      <c r="J301" t="s">
        <v>21</v>
      </c>
      <c r="K301" t="s">
        <v>22</v>
      </c>
      <c r="L301">
        <v>1456984800</v>
      </c>
      <c r="M301" s="9">
        <f t="shared" si="17"/>
        <v>42432.25</v>
      </c>
      <c r="N301">
        <v>1461819600</v>
      </c>
      <c r="O301" s="9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4" t="s">
        <v>653</v>
      </c>
      <c r="D302">
        <v>100</v>
      </c>
      <c r="E302">
        <v>5</v>
      </c>
      <c r="F302" s="5">
        <f t="shared" si="16"/>
        <v>0.05</v>
      </c>
      <c r="G302" t="s">
        <v>14</v>
      </c>
      <c r="H302">
        <v>1</v>
      </c>
      <c r="I302" s="3">
        <f t="shared" si="19"/>
        <v>5</v>
      </c>
      <c r="J302" t="s">
        <v>36</v>
      </c>
      <c r="K302" t="s">
        <v>37</v>
      </c>
      <c r="L302">
        <v>1504069200</v>
      </c>
      <c r="M302" s="9">
        <f t="shared" si="17"/>
        <v>42977.208333333328</v>
      </c>
      <c r="N302">
        <v>1504155600</v>
      </c>
      <c r="O302" s="9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3">
      <c r="A303">
        <v>301</v>
      </c>
      <c r="B303" t="s">
        <v>654</v>
      </c>
      <c r="C303" s="4" t="s">
        <v>655</v>
      </c>
      <c r="D303">
        <v>900</v>
      </c>
      <c r="E303">
        <v>12102</v>
      </c>
      <c r="F303" s="5">
        <f t="shared" si="16"/>
        <v>13.446666666666667</v>
      </c>
      <c r="G303" t="s">
        <v>20</v>
      </c>
      <c r="H303">
        <v>295</v>
      </c>
      <c r="I303" s="3">
        <f t="shared" si="19"/>
        <v>41.023728813559323</v>
      </c>
      <c r="J303" t="s">
        <v>21</v>
      </c>
      <c r="K303" t="s">
        <v>22</v>
      </c>
      <c r="L303">
        <v>1424930400</v>
      </c>
      <c r="M303" s="9">
        <f t="shared" si="17"/>
        <v>42061.25</v>
      </c>
      <c r="N303">
        <v>1426395600</v>
      </c>
      <c r="O303" s="9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4" t="s">
        <v>657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>
        <v>245</v>
      </c>
      <c r="I304" s="3">
        <f t="shared" si="19"/>
        <v>98.914285714285711</v>
      </c>
      <c r="J304" t="s">
        <v>21</v>
      </c>
      <c r="K304" t="s">
        <v>22</v>
      </c>
      <c r="L304">
        <v>1535864400</v>
      </c>
      <c r="M304" s="9">
        <f t="shared" si="17"/>
        <v>43345.208333333328</v>
      </c>
      <c r="N304">
        <v>1537074000</v>
      </c>
      <c r="O304" s="9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4" t="s">
        <v>659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>
        <v>32</v>
      </c>
      <c r="I305" s="3">
        <f t="shared" si="19"/>
        <v>87.78125</v>
      </c>
      <c r="J305" t="s">
        <v>21</v>
      </c>
      <c r="K305" t="s">
        <v>22</v>
      </c>
      <c r="L305">
        <v>1452146400</v>
      </c>
      <c r="M305" s="9">
        <f t="shared" si="17"/>
        <v>42376.25</v>
      </c>
      <c r="N305">
        <v>1452578400</v>
      </c>
      <c r="O305" s="9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4" t="s">
        <v>661</v>
      </c>
      <c r="D306">
        <v>2100</v>
      </c>
      <c r="E306">
        <v>11469</v>
      </c>
      <c r="F306" s="5">
        <f t="shared" si="16"/>
        <v>5.4614285714285717</v>
      </c>
      <c r="G306" t="s">
        <v>20</v>
      </c>
      <c r="H306">
        <v>142</v>
      </c>
      <c r="I306" s="3">
        <f t="shared" si="19"/>
        <v>80.767605633802816</v>
      </c>
      <c r="J306" t="s">
        <v>21</v>
      </c>
      <c r="K306" t="s">
        <v>22</v>
      </c>
      <c r="L306">
        <v>1470546000</v>
      </c>
      <c r="M306" s="9">
        <f t="shared" si="17"/>
        <v>42589.208333333328</v>
      </c>
      <c r="N306">
        <v>1474088400</v>
      </c>
      <c r="O306" s="9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4" t="s">
        <v>663</v>
      </c>
      <c r="D307">
        <v>2800</v>
      </c>
      <c r="E307">
        <v>8014</v>
      </c>
      <c r="F307" s="5">
        <f t="shared" si="16"/>
        <v>2.8621428571428571</v>
      </c>
      <c r="G307" t="s">
        <v>20</v>
      </c>
      <c r="H307">
        <v>85</v>
      </c>
      <c r="I307" s="3">
        <f t="shared" si="19"/>
        <v>94.28235294117647</v>
      </c>
      <c r="J307" t="s">
        <v>21</v>
      </c>
      <c r="K307" t="s">
        <v>22</v>
      </c>
      <c r="L307">
        <v>1458363600</v>
      </c>
      <c r="M307" s="9">
        <f t="shared" si="17"/>
        <v>42448.208333333328</v>
      </c>
      <c r="N307">
        <v>1461906000</v>
      </c>
      <c r="O307" s="9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x14ac:dyDescent="0.3">
      <c r="A308">
        <v>306</v>
      </c>
      <c r="B308" t="s">
        <v>664</v>
      </c>
      <c r="C308" s="4" t="s">
        <v>665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>
        <v>7</v>
      </c>
      <c r="I308" s="3">
        <f t="shared" si="19"/>
        <v>73.428571428571431</v>
      </c>
      <c r="J308" t="s">
        <v>21</v>
      </c>
      <c r="K308" t="s">
        <v>22</v>
      </c>
      <c r="L308">
        <v>1500008400</v>
      </c>
      <c r="M308" s="9">
        <f t="shared" si="17"/>
        <v>42930.208333333328</v>
      </c>
      <c r="N308">
        <v>1500267600</v>
      </c>
      <c r="O308" s="9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">
      <c r="A309">
        <v>307</v>
      </c>
      <c r="B309" t="s">
        <v>666</v>
      </c>
      <c r="C309" s="4" t="s">
        <v>667</v>
      </c>
      <c r="D309">
        <v>32900</v>
      </c>
      <c r="E309">
        <v>43473</v>
      </c>
      <c r="F309" s="5">
        <f t="shared" si="16"/>
        <v>1.3213677811550153</v>
      </c>
      <c r="G309" t="s">
        <v>20</v>
      </c>
      <c r="H309">
        <v>659</v>
      </c>
      <c r="I309" s="3">
        <f t="shared" si="19"/>
        <v>65.968133535660087</v>
      </c>
      <c r="J309" t="s">
        <v>36</v>
      </c>
      <c r="K309" t="s">
        <v>37</v>
      </c>
      <c r="L309">
        <v>1338958800</v>
      </c>
      <c r="M309" s="9">
        <f t="shared" si="17"/>
        <v>41066.208333333336</v>
      </c>
      <c r="N309">
        <v>1340686800</v>
      </c>
      <c r="O309" s="9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4" t="s">
        <v>669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>
        <v>803</v>
      </c>
      <c r="I310" s="3">
        <f t="shared" si="19"/>
        <v>109.04109589041096</v>
      </c>
      <c r="J310" t="s">
        <v>21</v>
      </c>
      <c r="K310" t="s">
        <v>22</v>
      </c>
      <c r="L310">
        <v>1303102800</v>
      </c>
      <c r="M310" s="9">
        <f t="shared" si="17"/>
        <v>40651.208333333336</v>
      </c>
      <c r="N310">
        <v>1303189200</v>
      </c>
      <c r="O310" s="9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4" t="s">
        <v>671</v>
      </c>
      <c r="D311">
        <v>4100</v>
      </c>
      <c r="E311">
        <v>3087</v>
      </c>
      <c r="F311" s="5">
        <f t="shared" si="16"/>
        <v>0.75292682926829269</v>
      </c>
      <c r="G311" t="s">
        <v>74</v>
      </c>
      <c r="H311">
        <v>75</v>
      </c>
      <c r="I311" s="3">
        <f t="shared" si="19"/>
        <v>41.16</v>
      </c>
      <c r="J311" t="s">
        <v>21</v>
      </c>
      <c r="K311" t="s">
        <v>22</v>
      </c>
      <c r="L311">
        <v>1316581200</v>
      </c>
      <c r="M311" s="9">
        <f t="shared" si="17"/>
        <v>40807.208333333336</v>
      </c>
      <c r="N311">
        <v>1318309200</v>
      </c>
      <c r="O311" s="9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4" t="s">
        <v>673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>
        <v>16</v>
      </c>
      <c r="I312" s="3">
        <f t="shared" si="19"/>
        <v>99.125</v>
      </c>
      <c r="J312" t="s">
        <v>21</v>
      </c>
      <c r="K312" t="s">
        <v>22</v>
      </c>
      <c r="L312">
        <v>1270789200</v>
      </c>
      <c r="M312" s="9">
        <f t="shared" si="17"/>
        <v>40277.208333333336</v>
      </c>
      <c r="N312">
        <v>1272171600</v>
      </c>
      <c r="O312" s="9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4" t="s">
        <v>675</v>
      </c>
      <c r="D313">
        <v>6300</v>
      </c>
      <c r="E313">
        <v>12812</v>
      </c>
      <c r="F313" s="5">
        <f t="shared" si="16"/>
        <v>2.0336507936507937</v>
      </c>
      <c r="G313" t="s">
        <v>20</v>
      </c>
      <c r="H313">
        <v>121</v>
      </c>
      <c r="I313" s="3">
        <f t="shared" si="19"/>
        <v>105.88429752066116</v>
      </c>
      <c r="J313" t="s">
        <v>21</v>
      </c>
      <c r="K313" t="s">
        <v>22</v>
      </c>
      <c r="L313">
        <v>1297836000</v>
      </c>
      <c r="M313" s="9">
        <f t="shared" si="17"/>
        <v>40590.25</v>
      </c>
      <c r="N313">
        <v>1298872800</v>
      </c>
      <c r="O313" s="9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4" t="s">
        <v>677</v>
      </c>
      <c r="D314">
        <v>59100</v>
      </c>
      <c r="E314">
        <v>183345</v>
      </c>
      <c r="F314" s="5">
        <f t="shared" si="16"/>
        <v>3.1022842639593908</v>
      </c>
      <c r="G314" t="s">
        <v>20</v>
      </c>
      <c r="H314">
        <v>3742</v>
      </c>
      <c r="I314" s="3">
        <f t="shared" si="19"/>
        <v>48.996525921966864</v>
      </c>
      <c r="J314" t="s">
        <v>21</v>
      </c>
      <c r="K314" t="s">
        <v>22</v>
      </c>
      <c r="L314">
        <v>1382677200</v>
      </c>
      <c r="M314" s="9">
        <f t="shared" si="17"/>
        <v>41572.208333333336</v>
      </c>
      <c r="N314">
        <v>1383282000</v>
      </c>
      <c r="O314" s="9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4" t="s">
        <v>679</v>
      </c>
      <c r="D315">
        <v>2200</v>
      </c>
      <c r="E315">
        <v>8697</v>
      </c>
      <c r="F315" s="5">
        <f t="shared" si="16"/>
        <v>3.9531818181818181</v>
      </c>
      <c r="G315" t="s">
        <v>20</v>
      </c>
      <c r="H315">
        <v>223</v>
      </c>
      <c r="I315" s="3">
        <f t="shared" si="19"/>
        <v>39</v>
      </c>
      <c r="J315" t="s">
        <v>21</v>
      </c>
      <c r="K315" t="s">
        <v>22</v>
      </c>
      <c r="L315">
        <v>1330322400</v>
      </c>
      <c r="M315" s="9">
        <f t="shared" si="17"/>
        <v>40966.25</v>
      </c>
      <c r="N315">
        <v>1330495200</v>
      </c>
      <c r="O315" s="9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4" t="s">
        <v>681</v>
      </c>
      <c r="D316">
        <v>1400</v>
      </c>
      <c r="E316">
        <v>4126</v>
      </c>
      <c r="F316" s="5">
        <f t="shared" si="16"/>
        <v>2.9471428571428571</v>
      </c>
      <c r="G316" t="s">
        <v>20</v>
      </c>
      <c r="H316">
        <v>133</v>
      </c>
      <c r="I316" s="3">
        <f t="shared" si="19"/>
        <v>31.022556390977442</v>
      </c>
      <c r="J316" t="s">
        <v>21</v>
      </c>
      <c r="K316" t="s">
        <v>22</v>
      </c>
      <c r="L316">
        <v>1552366800</v>
      </c>
      <c r="M316" s="9">
        <f t="shared" si="17"/>
        <v>43536.208333333328</v>
      </c>
      <c r="N316">
        <v>1552798800</v>
      </c>
      <c r="O316" s="9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3">
      <c r="A317">
        <v>315</v>
      </c>
      <c r="B317" t="s">
        <v>682</v>
      </c>
      <c r="C317" s="4" t="s">
        <v>683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>
        <v>31</v>
      </c>
      <c r="I317" s="3">
        <f t="shared" si="19"/>
        <v>103.87096774193549</v>
      </c>
      <c r="J317" t="s">
        <v>21</v>
      </c>
      <c r="K317" t="s">
        <v>22</v>
      </c>
      <c r="L317">
        <v>1400907600</v>
      </c>
      <c r="M317" s="9">
        <f t="shared" si="17"/>
        <v>41783.208333333336</v>
      </c>
      <c r="N317">
        <v>1403413200</v>
      </c>
      <c r="O317" s="9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4" t="s">
        <v>685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>
        <v>108</v>
      </c>
      <c r="I318" s="3">
        <f t="shared" si="19"/>
        <v>59.268518518518519</v>
      </c>
      <c r="J318" t="s">
        <v>107</v>
      </c>
      <c r="K318" t="s">
        <v>108</v>
      </c>
      <c r="L318">
        <v>1574143200</v>
      </c>
      <c r="M318" s="9">
        <f t="shared" si="17"/>
        <v>43788.25</v>
      </c>
      <c r="N318">
        <v>1574229600</v>
      </c>
      <c r="O318" s="9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4" t="s">
        <v>687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>
        <v>30</v>
      </c>
      <c r="I319" s="3">
        <f t="shared" si="19"/>
        <v>42.3</v>
      </c>
      <c r="J319" t="s">
        <v>21</v>
      </c>
      <c r="K319" t="s">
        <v>22</v>
      </c>
      <c r="L319">
        <v>1494738000</v>
      </c>
      <c r="M319" s="9">
        <f t="shared" si="17"/>
        <v>42869.208333333328</v>
      </c>
      <c r="N319">
        <v>1495861200</v>
      </c>
      <c r="O319" s="9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x14ac:dyDescent="0.3">
      <c r="A320">
        <v>318</v>
      </c>
      <c r="B320" t="s">
        <v>688</v>
      </c>
      <c r="C320" s="4" t="s">
        <v>689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>
        <v>17</v>
      </c>
      <c r="I320" s="3">
        <f t="shared" si="19"/>
        <v>53.117647058823529</v>
      </c>
      <c r="J320" t="s">
        <v>21</v>
      </c>
      <c r="K320" t="s">
        <v>22</v>
      </c>
      <c r="L320">
        <v>1392357600</v>
      </c>
      <c r="M320" s="9">
        <f t="shared" si="17"/>
        <v>41684.25</v>
      </c>
      <c r="N320">
        <v>1392530400</v>
      </c>
      <c r="O320" s="9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4" t="s">
        <v>691</v>
      </c>
      <c r="D321">
        <v>8400</v>
      </c>
      <c r="E321">
        <v>3251</v>
      </c>
      <c r="F321" s="5">
        <f t="shared" si="16"/>
        <v>0.38702380952380955</v>
      </c>
      <c r="G321" t="s">
        <v>74</v>
      </c>
      <c r="H321">
        <v>64</v>
      </c>
      <c r="I321" s="3">
        <f t="shared" si="19"/>
        <v>50.796875</v>
      </c>
      <c r="J321" t="s">
        <v>21</v>
      </c>
      <c r="K321" t="s">
        <v>22</v>
      </c>
      <c r="L321">
        <v>1281589200</v>
      </c>
      <c r="M321" s="9">
        <f t="shared" si="17"/>
        <v>40402.208333333336</v>
      </c>
      <c r="N321">
        <v>1283662800</v>
      </c>
      <c r="O321" s="9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4" t="s">
        <v>693</v>
      </c>
      <c r="D322">
        <v>84400</v>
      </c>
      <c r="E322">
        <v>8092</v>
      </c>
      <c r="F322" s="5">
        <f t="shared" ref="F322:F385" si="20">E322/D322</f>
        <v>9.5876777251184833E-2</v>
      </c>
      <c r="G322" t="s">
        <v>14</v>
      </c>
      <c r="H322">
        <v>80</v>
      </c>
      <c r="I322" s="3">
        <f t="shared" si="19"/>
        <v>101.15</v>
      </c>
      <c r="J322" t="s">
        <v>21</v>
      </c>
      <c r="K322" t="s">
        <v>22</v>
      </c>
      <c r="L322">
        <v>1305003600</v>
      </c>
      <c r="M322" s="9">
        <f t="shared" ref="M322:M385" si="21">(L322/86400+DATE(1970,1,1))</f>
        <v>40673.208333333336</v>
      </c>
      <c r="N322">
        <v>1305781200</v>
      </c>
      <c r="O322" s="9">
        <f t="shared" ref="O322:O385" si="22">(N322/86400+DATE(1970,1,1))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x14ac:dyDescent="0.3">
      <c r="A323">
        <v>321</v>
      </c>
      <c r="B323" t="s">
        <v>694</v>
      </c>
      <c r="C323" s="4" t="s">
        <v>695</v>
      </c>
      <c r="D323">
        <v>170400</v>
      </c>
      <c r="E323">
        <v>160422</v>
      </c>
      <c r="F323" s="5">
        <f t="shared" si="20"/>
        <v>0.94144366197183094</v>
      </c>
      <c r="G323" t="s">
        <v>14</v>
      </c>
      <c r="H323">
        <v>2468</v>
      </c>
      <c r="I323" s="3">
        <f t="shared" ref="I323:I386" si="23">E323/H323</f>
        <v>65.000810372771468</v>
      </c>
      <c r="J323" t="s">
        <v>21</v>
      </c>
      <c r="K323" t="s">
        <v>22</v>
      </c>
      <c r="L323">
        <v>1301634000</v>
      </c>
      <c r="M323" s="9">
        <f t="shared" si="21"/>
        <v>40634.208333333336</v>
      </c>
      <c r="N323">
        <v>1302325200</v>
      </c>
      <c r="O323" s="9">
        <f t="shared" si="22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x14ac:dyDescent="0.3">
      <c r="A324">
        <v>322</v>
      </c>
      <c r="B324" t="s">
        <v>696</v>
      </c>
      <c r="C324" s="4" t="s">
        <v>697</v>
      </c>
      <c r="D324">
        <v>117900</v>
      </c>
      <c r="E324">
        <v>196377</v>
      </c>
      <c r="F324" s="5">
        <f t="shared" si="20"/>
        <v>1.6656234096692113</v>
      </c>
      <c r="G324" t="s">
        <v>20</v>
      </c>
      <c r="H324">
        <v>5168</v>
      </c>
      <c r="I324" s="3">
        <f t="shared" si="23"/>
        <v>37.998645510835914</v>
      </c>
      <c r="J324" t="s">
        <v>21</v>
      </c>
      <c r="K324" t="s">
        <v>22</v>
      </c>
      <c r="L324">
        <v>1290664800</v>
      </c>
      <c r="M324" s="9">
        <f t="shared" si="21"/>
        <v>40507.25</v>
      </c>
      <c r="N324">
        <v>1291788000</v>
      </c>
      <c r="O324" s="9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4" t="s">
        <v>699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>
        <v>26</v>
      </c>
      <c r="I325" s="3">
        <f t="shared" si="23"/>
        <v>82.615384615384613</v>
      </c>
      <c r="J325" t="s">
        <v>40</v>
      </c>
      <c r="K325" t="s">
        <v>41</v>
      </c>
      <c r="L325">
        <v>1395896400</v>
      </c>
      <c r="M325" s="9">
        <f t="shared" si="21"/>
        <v>41725.208333333336</v>
      </c>
      <c r="N325">
        <v>1396069200</v>
      </c>
      <c r="O325" s="9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4" t="s">
        <v>701</v>
      </c>
      <c r="D326">
        <v>7100</v>
      </c>
      <c r="E326">
        <v>11648</v>
      </c>
      <c r="F326" s="5">
        <f t="shared" si="20"/>
        <v>1.6405633802816901</v>
      </c>
      <c r="G326" t="s">
        <v>20</v>
      </c>
      <c r="H326">
        <v>307</v>
      </c>
      <c r="I326" s="3">
        <f t="shared" si="23"/>
        <v>37.941368078175898</v>
      </c>
      <c r="J326" t="s">
        <v>21</v>
      </c>
      <c r="K326" t="s">
        <v>22</v>
      </c>
      <c r="L326">
        <v>1434862800</v>
      </c>
      <c r="M326" s="9">
        <f t="shared" si="21"/>
        <v>42176.208333333328</v>
      </c>
      <c r="N326">
        <v>1435899600</v>
      </c>
      <c r="O326" s="9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x14ac:dyDescent="0.3">
      <c r="A327">
        <v>325</v>
      </c>
      <c r="B327" t="s">
        <v>702</v>
      </c>
      <c r="C327" s="4" t="s">
        <v>703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>
        <v>73</v>
      </c>
      <c r="I327" s="3">
        <f t="shared" si="23"/>
        <v>80.780821917808225</v>
      </c>
      <c r="J327" t="s">
        <v>21</v>
      </c>
      <c r="K327" t="s">
        <v>22</v>
      </c>
      <c r="L327">
        <v>1529125200</v>
      </c>
      <c r="M327" s="9">
        <f t="shared" si="21"/>
        <v>43267.208333333328</v>
      </c>
      <c r="N327">
        <v>1531112400</v>
      </c>
      <c r="O327" s="9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x14ac:dyDescent="0.3">
      <c r="A328">
        <v>326</v>
      </c>
      <c r="B328" t="s">
        <v>704</v>
      </c>
      <c r="C328" s="4" t="s">
        <v>705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>
        <v>128</v>
      </c>
      <c r="I328" s="3">
        <f t="shared" si="23"/>
        <v>25.984375</v>
      </c>
      <c r="J328" t="s">
        <v>21</v>
      </c>
      <c r="K328" t="s">
        <v>22</v>
      </c>
      <c r="L328">
        <v>1451109600</v>
      </c>
      <c r="M328" s="9">
        <f t="shared" si="21"/>
        <v>42364.25</v>
      </c>
      <c r="N328">
        <v>1451628000</v>
      </c>
      <c r="O328" s="9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4" t="s">
        <v>707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>
        <v>33</v>
      </c>
      <c r="I329" s="3">
        <f t="shared" si="23"/>
        <v>30.363636363636363</v>
      </c>
      <c r="J329" t="s">
        <v>21</v>
      </c>
      <c r="K329" t="s">
        <v>22</v>
      </c>
      <c r="L329">
        <v>1566968400</v>
      </c>
      <c r="M329" s="9">
        <f t="shared" si="21"/>
        <v>43705.208333333328</v>
      </c>
      <c r="N329">
        <v>1567314000</v>
      </c>
      <c r="O329" s="9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x14ac:dyDescent="0.3">
      <c r="A330">
        <v>328</v>
      </c>
      <c r="B330" t="s">
        <v>708</v>
      </c>
      <c r="C330" s="4" t="s">
        <v>709</v>
      </c>
      <c r="D330">
        <v>98700</v>
      </c>
      <c r="E330">
        <v>131826</v>
      </c>
      <c r="F330" s="5">
        <f t="shared" si="20"/>
        <v>1.3356231003039514</v>
      </c>
      <c r="G330" t="s">
        <v>20</v>
      </c>
      <c r="H330">
        <v>2441</v>
      </c>
      <c r="I330" s="3">
        <f t="shared" si="23"/>
        <v>54.004916018025398</v>
      </c>
      <c r="J330" t="s">
        <v>21</v>
      </c>
      <c r="K330" t="s">
        <v>22</v>
      </c>
      <c r="L330">
        <v>1543557600</v>
      </c>
      <c r="M330" s="9">
        <f t="shared" si="21"/>
        <v>43434.25</v>
      </c>
      <c r="N330">
        <v>1544508000</v>
      </c>
      <c r="O330" s="9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4" t="s">
        <v>711</v>
      </c>
      <c r="D331">
        <v>93800</v>
      </c>
      <c r="E331">
        <v>21477</v>
      </c>
      <c r="F331" s="5">
        <f t="shared" si="20"/>
        <v>0.22896588486140726</v>
      </c>
      <c r="G331" t="s">
        <v>47</v>
      </c>
      <c r="H331">
        <v>211</v>
      </c>
      <c r="I331" s="3">
        <f t="shared" si="23"/>
        <v>101.78672985781991</v>
      </c>
      <c r="J331" t="s">
        <v>21</v>
      </c>
      <c r="K331" t="s">
        <v>22</v>
      </c>
      <c r="L331">
        <v>1481522400</v>
      </c>
      <c r="M331" s="9">
        <f t="shared" si="21"/>
        <v>42716.25</v>
      </c>
      <c r="N331">
        <v>1482472800</v>
      </c>
      <c r="O331" s="9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x14ac:dyDescent="0.3">
      <c r="A332">
        <v>330</v>
      </c>
      <c r="B332" t="s">
        <v>712</v>
      </c>
      <c r="C332" s="4" t="s">
        <v>713</v>
      </c>
      <c r="D332">
        <v>33700</v>
      </c>
      <c r="E332">
        <v>62330</v>
      </c>
      <c r="F332" s="5">
        <f t="shared" si="20"/>
        <v>1.8495548961424333</v>
      </c>
      <c r="G332" t="s">
        <v>20</v>
      </c>
      <c r="H332">
        <v>1385</v>
      </c>
      <c r="I332" s="3">
        <f t="shared" si="23"/>
        <v>45.003610108303249</v>
      </c>
      <c r="J332" t="s">
        <v>40</v>
      </c>
      <c r="K332" t="s">
        <v>41</v>
      </c>
      <c r="L332">
        <v>1512712800</v>
      </c>
      <c r="M332" s="9">
        <f t="shared" si="21"/>
        <v>43077.25</v>
      </c>
      <c r="N332">
        <v>1512799200</v>
      </c>
      <c r="O332" s="9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4" t="s">
        <v>715</v>
      </c>
      <c r="D333">
        <v>3300</v>
      </c>
      <c r="E333">
        <v>14643</v>
      </c>
      <c r="F333" s="5">
        <f t="shared" si="20"/>
        <v>4.4372727272727275</v>
      </c>
      <c r="G333" t="s">
        <v>20</v>
      </c>
      <c r="H333">
        <v>190</v>
      </c>
      <c r="I333" s="3">
        <f t="shared" si="23"/>
        <v>77.068421052631578</v>
      </c>
      <c r="J333" t="s">
        <v>21</v>
      </c>
      <c r="K333" t="s">
        <v>22</v>
      </c>
      <c r="L333">
        <v>1324274400</v>
      </c>
      <c r="M333" s="9">
        <f t="shared" si="21"/>
        <v>40896.25</v>
      </c>
      <c r="N333">
        <v>1324360800</v>
      </c>
      <c r="O333" s="9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x14ac:dyDescent="0.3">
      <c r="A334">
        <v>332</v>
      </c>
      <c r="B334" t="s">
        <v>716</v>
      </c>
      <c r="C334" s="4" t="s">
        <v>717</v>
      </c>
      <c r="D334">
        <v>20700</v>
      </c>
      <c r="E334">
        <v>41396</v>
      </c>
      <c r="F334" s="5">
        <f t="shared" si="20"/>
        <v>1.999806763285024</v>
      </c>
      <c r="G334" t="s">
        <v>20</v>
      </c>
      <c r="H334">
        <v>470</v>
      </c>
      <c r="I334" s="3">
        <f t="shared" si="23"/>
        <v>88.076595744680844</v>
      </c>
      <c r="J334" t="s">
        <v>21</v>
      </c>
      <c r="K334" t="s">
        <v>22</v>
      </c>
      <c r="L334">
        <v>1364446800</v>
      </c>
      <c r="M334" s="9">
        <f t="shared" si="21"/>
        <v>41361.208333333336</v>
      </c>
      <c r="N334">
        <v>1364533200</v>
      </c>
      <c r="O334" s="9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4" t="s">
        <v>719</v>
      </c>
      <c r="D335">
        <v>9600</v>
      </c>
      <c r="E335">
        <v>11900</v>
      </c>
      <c r="F335" s="5">
        <f t="shared" si="20"/>
        <v>1.2395833333333333</v>
      </c>
      <c r="G335" t="s">
        <v>20</v>
      </c>
      <c r="H335">
        <v>253</v>
      </c>
      <c r="I335" s="3">
        <f t="shared" si="23"/>
        <v>47.035573122529641</v>
      </c>
      <c r="J335" t="s">
        <v>21</v>
      </c>
      <c r="K335" t="s">
        <v>22</v>
      </c>
      <c r="L335">
        <v>1542693600</v>
      </c>
      <c r="M335" s="9">
        <f t="shared" si="21"/>
        <v>43424.25</v>
      </c>
      <c r="N335">
        <v>1545112800</v>
      </c>
      <c r="O335" s="9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4" t="s">
        <v>721</v>
      </c>
      <c r="D336">
        <v>66200</v>
      </c>
      <c r="E336">
        <v>123538</v>
      </c>
      <c r="F336" s="5">
        <f t="shared" si="20"/>
        <v>1.8661329305135952</v>
      </c>
      <c r="G336" t="s">
        <v>20</v>
      </c>
      <c r="H336">
        <v>1113</v>
      </c>
      <c r="I336" s="3">
        <f t="shared" si="23"/>
        <v>110.99550763701707</v>
      </c>
      <c r="J336" t="s">
        <v>21</v>
      </c>
      <c r="K336" t="s">
        <v>22</v>
      </c>
      <c r="L336">
        <v>1515564000</v>
      </c>
      <c r="M336" s="9">
        <f t="shared" si="21"/>
        <v>43110.25</v>
      </c>
      <c r="N336">
        <v>1516168800</v>
      </c>
      <c r="O336" s="9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4" t="s">
        <v>723</v>
      </c>
      <c r="D337">
        <v>173800</v>
      </c>
      <c r="E337">
        <v>198628</v>
      </c>
      <c r="F337" s="5">
        <f t="shared" si="20"/>
        <v>1.1428538550057536</v>
      </c>
      <c r="G337" t="s">
        <v>20</v>
      </c>
      <c r="H337">
        <v>2283</v>
      </c>
      <c r="I337" s="3">
        <f t="shared" si="23"/>
        <v>87.003066141042481</v>
      </c>
      <c r="J337" t="s">
        <v>21</v>
      </c>
      <c r="K337" t="s">
        <v>22</v>
      </c>
      <c r="L337">
        <v>1573797600</v>
      </c>
      <c r="M337" s="9">
        <f t="shared" si="21"/>
        <v>43784.25</v>
      </c>
      <c r="N337">
        <v>1574920800</v>
      </c>
      <c r="O337" s="9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4" t="s">
        <v>725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>
        <v>1072</v>
      </c>
      <c r="I338" s="3">
        <f t="shared" si="23"/>
        <v>63.994402985074629</v>
      </c>
      <c r="J338" t="s">
        <v>21</v>
      </c>
      <c r="K338" t="s">
        <v>22</v>
      </c>
      <c r="L338">
        <v>1292392800</v>
      </c>
      <c r="M338" s="9">
        <f t="shared" si="21"/>
        <v>40527.25</v>
      </c>
      <c r="N338">
        <v>1292479200</v>
      </c>
      <c r="O338" s="9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4" t="s">
        <v>727</v>
      </c>
      <c r="D339">
        <v>94500</v>
      </c>
      <c r="E339">
        <v>116064</v>
      </c>
      <c r="F339" s="5">
        <f t="shared" si="20"/>
        <v>1.2281904761904763</v>
      </c>
      <c r="G339" t="s">
        <v>20</v>
      </c>
      <c r="H339">
        <v>1095</v>
      </c>
      <c r="I339" s="3">
        <f t="shared" si="23"/>
        <v>105.9945205479452</v>
      </c>
      <c r="J339" t="s">
        <v>21</v>
      </c>
      <c r="K339" t="s">
        <v>22</v>
      </c>
      <c r="L339">
        <v>1573452000</v>
      </c>
      <c r="M339" s="9">
        <f t="shared" si="21"/>
        <v>43780.25</v>
      </c>
      <c r="N339">
        <v>1573538400</v>
      </c>
      <c r="O339" s="9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4" t="s">
        <v>729</v>
      </c>
      <c r="D340">
        <v>69800</v>
      </c>
      <c r="E340">
        <v>125042</v>
      </c>
      <c r="F340" s="5">
        <f t="shared" si="20"/>
        <v>1.7914326647564469</v>
      </c>
      <c r="G340" t="s">
        <v>20</v>
      </c>
      <c r="H340">
        <v>1690</v>
      </c>
      <c r="I340" s="3">
        <f t="shared" si="23"/>
        <v>73.989349112426041</v>
      </c>
      <c r="J340" t="s">
        <v>21</v>
      </c>
      <c r="K340" t="s">
        <v>22</v>
      </c>
      <c r="L340">
        <v>1317790800</v>
      </c>
      <c r="M340" s="9">
        <f t="shared" si="21"/>
        <v>40821.208333333336</v>
      </c>
      <c r="N340">
        <v>1320382800</v>
      </c>
      <c r="O340" s="9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4" t="s">
        <v>731</v>
      </c>
      <c r="D341">
        <v>136300</v>
      </c>
      <c r="E341">
        <v>108974</v>
      </c>
      <c r="F341" s="5">
        <f t="shared" si="20"/>
        <v>0.79951577402787966</v>
      </c>
      <c r="G341" t="s">
        <v>74</v>
      </c>
      <c r="H341">
        <v>1297</v>
      </c>
      <c r="I341" s="3">
        <f t="shared" si="23"/>
        <v>84.02004626060139</v>
      </c>
      <c r="J341" t="s">
        <v>15</v>
      </c>
      <c r="K341" t="s">
        <v>16</v>
      </c>
      <c r="L341">
        <v>1501650000</v>
      </c>
      <c r="M341" s="9">
        <f t="shared" si="21"/>
        <v>42949.208333333328</v>
      </c>
      <c r="N341">
        <v>1502859600</v>
      </c>
      <c r="O341" s="9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4" t="s">
        <v>733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>
        <v>393</v>
      </c>
      <c r="I342" s="3">
        <f t="shared" si="23"/>
        <v>88.966921119592882</v>
      </c>
      <c r="J342" t="s">
        <v>21</v>
      </c>
      <c r="K342" t="s">
        <v>22</v>
      </c>
      <c r="L342">
        <v>1323669600</v>
      </c>
      <c r="M342" s="9">
        <f t="shared" si="21"/>
        <v>40889.25</v>
      </c>
      <c r="N342">
        <v>1323756000</v>
      </c>
      <c r="O342" s="9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3">
      <c r="A343">
        <v>341</v>
      </c>
      <c r="B343" t="s">
        <v>734</v>
      </c>
      <c r="C343" s="4" t="s">
        <v>735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>
        <v>1257</v>
      </c>
      <c r="I343" s="3">
        <f t="shared" si="23"/>
        <v>76.990453460620529</v>
      </c>
      <c r="J343" t="s">
        <v>21</v>
      </c>
      <c r="K343" t="s">
        <v>22</v>
      </c>
      <c r="L343">
        <v>1440738000</v>
      </c>
      <c r="M343" s="9">
        <f t="shared" si="21"/>
        <v>42244.208333333328</v>
      </c>
      <c r="N343">
        <v>1441342800</v>
      </c>
      <c r="O343" s="9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4" t="s">
        <v>737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>
        <v>328</v>
      </c>
      <c r="I344" s="3">
        <f t="shared" si="23"/>
        <v>97.146341463414629</v>
      </c>
      <c r="J344" t="s">
        <v>21</v>
      </c>
      <c r="K344" t="s">
        <v>22</v>
      </c>
      <c r="L344">
        <v>1374296400</v>
      </c>
      <c r="M344" s="9">
        <f t="shared" si="21"/>
        <v>41475.208333333336</v>
      </c>
      <c r="N344">
        <v>1375333200</v>
      </c>
      <c r="O344" s="9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4" t="s">
        <v>739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>
        <v>147</v>
      </c>
      <c r="I345" s="3">
        <f t="shared" si="23"/>
        <v>33.013605442176868</v>
      </c>
      <c r="J345" t="s">
        <v>21</v>
      </c>
      <c r="K345" t="s">
        <v>22</v>
      </c>
      <c r="L345">
        <v>1384840800</v>
      </c>
      <c r="M345" s="9">
        <f t="shared" si="21"/>
        <v>41597.25</v>
      </c>
      <c r="N345">
        <v>1389420000</v>
      </c>
      <c r="O345" s="9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4" t="s">
        <v>741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>
        <v>830</v>
      </c>
      <c r="I346" s="3">
        <f t="shared" si="23"/>
        <v>99.950602409638549</v>
      </c>
      <c r="J346" t="s">
        <v>21</v>
      </c>
      <c r="K346" t="s">
        <v>22</v>
      </c>
      <c r="L346">
        <v>1516600800</v>
      </c>
      <c r="M346" s="9">
        <f t="shared" si="21"/>
        <v>43122.25</v>
      </c>
      <c r="N346">
        <v>1520056800</v>
      </c>
      <c r="O346" s="9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4" t="s">
        <v>743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>
        <v>331</v>
      </c>
      <c r="I347" s="3">
        <f t="shared" si="23"/>
        <v>69.966767371601208</v>
      </c>
      <c r="J347" t="s">
        <v>40</v>
      </c>
      <c r="K347" t="s">
        <v>41</v>
      </c>
      <c r="L347">
        <v>1436418000</v>
      </c>
      <c r="M347" s="9">
        <f t="shared" si="21"/>
        <v>42194.208333333328</v>
      </c>
      <c r="N347">
        <v>1436504400</v>
      </c>
      <c r="O347" s="9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4" t="s">
        <v>745</v>
      </c>
      <c r="D348">
        <v>8000</v>
      </c>
      <c r="E348">
        <v>2758</v>
      </c>
      <c r="F348" s="5">
        <f t="shared" si="20"/>
        <v>0.34475</v>
      </c>
      <c r="G348" t="s">
        <v>14</v>
      </c>
      <c r="H348">
        <v>25</v>
      </c>
      <c r="I348" s="3">
        <f t="shared" si="23"/>
        <v>110.32</v>
      </c>
      <c r="J348" t="s">
        <v>21</v>
      </c>
      <c r="K348" t="s">
        <v>22</v>
      </c>
      <c r="L348">
        <v>1503550800</v>
      </c>
      <c r="M348" s="9">
        <f t="shared" si="21"/>
        <v>42971.208333333328</v>
      </c>
      <c r="N348">
        <v>1508302800</v>
      </c>
      <c r="O348" s="9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4" t="s">
        <v>747</v>
      </c>
      <c r="D349">
        <v>900</v>
      </c>
      <c r="E349">
        <v>12607</v>
      </c>
      <c r="F349" s="5">
        <f t="shared" si="20"/>
        <v>14.007777777777777</v>
      </c>
      <c r="G349" t="s">
        <v>20</v>
      </c>
      <c r="H349">
        <v>191</v>
      </c>
      <c r="I349" s="3">
        <f t="shared" si="23"/>
        <v>66.005235602094245</v>
      </c>
      <c r="J349" t="s">
        <v>21</v>
      </c>
      <c r="K349" t="s">
        <v>22</v>
      </c>
      <c r="L349">
        <v>1423634400</v>
      </c>
      <c r="M349" s="9">
        <f t="shared" si="21"/>
        <v>42046.25</v>
      </c>
      <c r="N349">
        <v>1425708000</v>
      </c>
      <c r="O349" s="9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4" t="s">
        <v>749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>
        <v>3483</v>
      </c>
      <c r="I350" s="3">
        <f t="shared" si="23"/>
        <v>41.005742176284812</v>
      </c>
      <c r="J350" t="s">
        <v>21</v>
      </c>
      <c r="K350" t="s">
        <v>22</v>
      </c>
      <c r="L350">
        <v>1487224800</v>
      </c>
      <c r="M350" s="9">
        <f t="shared" si="21"/>
        <v>42782.25</v>
      </c>
      <c r="N350">
        <v>1488348000</v>
      </c>
      <c r="O350" s="9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4" t="s">
        <v>751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>
        <v>923</v>
      </c>
      <c r="I351" s="3">
        <f t="shared" si="23"/>
        <v>103.96316359696641</v>
      </c>
      <c r="J351" t="s">
        <v>21</v>
      </c>
      <c r="K351" t="s">
        <v>22</v>
      </c>
      <c r="L351">
        <v>1500008400</v>
      </c>
      <c r="M351" s="9">
        <f t="shared" si="21"/>
        <v>42930.208333333328</v>
      </c>
      <c r="N351">
        <v>1502600400</v>
      </c>
      <c r="O351" s="9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4" t="s">
        <v>753</v>
      </c>
      <c r="D352">
        <v>100</v>
      </c>
      <c r="E352">
        <v>5</v>
      </c>
      <c r="F352" s="5">
        <f t="shared" si="20"/>
        <v>0.05</v>
      </c>
      <c r="G352" t="s">
        <v>14</v>
      </c>
      <c r="H352">
        <v>1</v>
      </c>
      <c r="I352" s="3">
        <f t="shared" si="23"/>
        <v>5</v>
      </c>
      <c r="J352" t="s">
        <v>21</v>
      </c>
      <c r="K352" t="s">
        <v>22</v>
      </c>
      <c r="L352">
        <v>1432098000</v>
      </c>
      <c r="M352" s="9">
        <f t="shared" si="21"/>
        <v>42144.208333333328</v>
      </c>
      <c r="N352">
        <v>1433653200</v>
      </c>
      <c r="O352" s="9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4" t="s">
        <v>755</v>
      </c>
      <c r="D353">
        <v>74100</v>
      </c>
      <c r="E353">
        <v>94631</v>
      </c>
      <c r="F353" s="5">
        <f t="shared" si="20"/>
        <v>1.2770715249662619</v>
      </c>
      <c r="G353" t="s">
        <v>20</v>
      </c>
      <c r="H353">
        <v>2013</v>
      </c>
      <c r="I353" s="3">
        <f t="shared" si="23"/>
        <v>47.009935419771487</v>
      </c>
      <c r="J353" t="s">
        <v>21</v>
      </c>
      <c r="K353" t="s">
        <v>22</v>
      </c>
      <c r="L353">
        <v>1440392400</v>
      </c>
      <c r="M353" s="9">
        <f t="shared" si="21"/>
        <v>42240.208333333328</v>
      </c>
      <c r="N353">
        <v>1441602000</v>
      </c>
      <c r="O353" s="9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4" t="s">
        <v>757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>
        <v>33</v>
      </c>
      <c r="I354" s="3">
        <f t="shared" si="23"/>
        <v>29.606060606060606</v>
      </c>
      <c r="J354" t="s">
        <v>15</v>
      </c>
      <c r="K354" t="s">
        <v>16</v>
      </c>
      <c r="L354">
        <v>1446876000</v>
      </c>
      <c r="M354" s="9">
        <f t="shared" si="21"/>
        <v>42315.25</v>
      </c>
      <c r="N354">
        <v>1447567200</v>
      </c>
      <c r="O354" s="9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4" t="s">
        <v>759</v>
      </c>
      <c r="D355">
        <v>33600</v>
      </c>
      <c r="E355">
        <v>137961</v>
      </c>
      <c r="F355" s="5">
        <f t="shared" si="20"/>
        <v>4.105982142857143</v>
      </c>
      <c r="G355" t="s">
        <v>20</v>
      </c>
      <c r="H355">
        <v>1703</v>
      </c>
      <c r="I355" s="3">
        <f t="shared" si="23"/>
        <v>81.010569583088667</v>
      </c>
      <c r="J355" t="s">
        <v>21</v>
      </c>
      <c r="K355" t="s">
        <v>22</v>
      </c>
      <c r="L355">
        <v>1562302800</v>
      </c>
      <c r="M355" s="9">
        <f t="shared" si="21"/>
        <v>43651.208333333328</v>
      </c>
      <c r="N355">
        <v>1562389200</v>
      </c>
      <c r="O355" s="9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4" t="s">
        <v>761</v>
      </c>
      <c r="D356">
        <v>6100</v>
      </c>
      <c r="E356">
        <v>7548</v>
      </c>
      <c r="F356" s="5">
        <f t="shared" si="20"/>
        <v>1.2373770491803278</v>
      </c>
      <c r="G356" t="s">
        <v>20</v>
      </c>
      <c r="H356">
        <v>80</v>
      </c>
      <c r="I356" s="3">
        <f t="shared" si="23"/>
        <v>94.35</v>
      </c>
      <c r="J356" t="s">
        <v>36</v>
      </c>
      <c r="K356" t="s">
        <v>37</v>
      </c>
      <c r="L356">
        <v>1378184400</v>
      </c>
      <c r="M356" s="9">
        <f t="shared" si="21"/>
        <v>41520.208333333336</v>
      </c>
      <c r="N356">
        <v>1378789200</v>
      </c>
      <c r="O356" s="9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4" t="s">
        <v>763</v>
      </c>
      <c r="D357">
        <v>3800</v>
      </c>
      <c r="E357">
        <v>2241</v>
      </c>
      <c r="F357" s="5">
        <f t="shared" si="20"/>
        <v>0.58973684210526311</v>
      </c>
      <c r="G357" t="s">
        <v>47</v>
      </c>
      <c r="H357">
        <v>86</v>
      </c>
      <c r="I357" s="3">
        <f t="shared" si="23"/>
        <v>26.058139534883722</v>
      </c>
      <c r="J357" t="s">
        <v>21</v>
      </c>
      <c r="K357" t="s">
        <v>22</v>
      </c>
      <c r="L357">
        <v>1485064800</v>
      </c>
      <c r="M357" s="9">
        <f t="shared" si="21"/>
        <v>42757.25</v>
      </c>
      <c r="N357">
        <v>1488520800</v>
      </c>
      <c r="O357" s="9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4" t="s">
        <v>765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>
        <v>40</v>
      </c>
      <c r="I358" s="3">
        <f t="shared" si="23"/>
        <v>85.775000000000006</v>
      </c>
      <c r="J358" t="s">
        <v>107</v>
      </c>
      <c r="K358" t="s">
        <v>108</v>
      </c>
      <c r="L358">
        <v>1326520800</v>
      </c>
      <c r="M358" s="9">
        <f t="shared" si="21"/>
        <v>40922.25</v>
      </c>
      <c r="N358">
        <v>1327298400</v>
      </c>
      <c r="O358" s="9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4" t="s">
        <v>767</v>
      </c>
      <c r="D359">
        <v>2300</v>
      </c>
      <c r="E359">
        <v>4253</v>
      </c>
      <c r="F359" s="5">
        <f t="shared" si="20"/>
        <v>1.8491304347826087</v>
      </c>
      <c r="G359" t="s">
        <v>20</v>
      </c>
      <c r="H359">
        <v>41</v>
      </c>
      <c r="I359" s="3">
        <f t="shared" si="23"/>
        <v>103.73170731707317</v>
      </c>
      <c r="J359" t="s">
        <v>21</v>
      </c>
      <c r="K359" t="s">
        <v>22</v>
      </c>
      <c r="L359">
        <v>1441256400</v>
      </c>
      <c r="M359" s="9">
        <f t="shared" si="21"/>
        <v>42250.208333333328</v>
      </c>
      <c r="N359">
        <v>1443416400</v>
      </c>
      <c r="O359" s="9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4" t="s">
        <v>769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>
        <v>23</v>
      </c>
      <c r="I360" s="3">
        <f t="shared" si="23"/>
        <v>49.826086956521742</v>
      </c>
      <c r="J360" t="s">
        <v>15</v>
      </c>
      <c r="K360" t="s">
        <v>16</v>
      </c>
      <c r="L360">
        <v>1533877200</v>
      </c>
      <c r="M360" s="9">
        <f t="shared" si="21"/>
        <v>43322.208333333328</v>
      </c>
      <c r="N360">
        <v>1534136400</v>
      </c>
      <c r="O360" s="9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4" t="s">
        <v>771</v>
      </c>
      <c r="D361">
        <v>4000</v>
      </c>
      <c r="E361">
        <v>11948</v>
      </c>
      <c r="F361" s="5">
        <f t="shared" si="20"/>
        <v>2.9870000000000001</v>
      </c>
      <c r="G361" t="s">
        <v>20</v>
      </c>
      <c r="H361">
        <v>187</v>
      </c>
      <c r="I361" s="3">
        <f t="shared" si="23"/>
        <v>63.893048128342244</v>
      </c>
      <c r="J361" t="s">
        <v>21</v>
      </c>
      <c r="K361" t="s">
        <v>22</v>
      </c>
      <c r="L361">
        <v>1314421200</v>
      </c>
      <c r="M361" s="9">
        <f t="shared" si="21"/>
        <v>40782.208333333336</v>
      </c>
      <c r="N361">
        <v>1315026000</v>
      </c>
      <c r="O361" s="9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4" t="s">
        <v>773</v>
      </c>
      <c r="D362">
        <v>59700</v>
      </c>
      <c r="E362">
        <v>135132</v>
      </c>
      <c r="F362" s="5">
        <f t="shared" si="20"/>
        <v>2.2635175879396985</v>
      </c>
      <c r="G362" t="s">
        <v>20</v>
      </c>
      <c r="H362">
        <v>2875</v>
      </c>
      <c r="I362" s="3">
        <f t="shared" si="23"/>
        <v>47.002434782608695</v>
      </c>
      <c r="J362" t="s">
        <v>40</v>
      </c>
      <c r="K362" t="s">
        <v>41</v>
      </c>
      <c r="L362">
        <v>1293861600</v>
      </c>
      <c r="M362" s="9">
        <f t="shared" si="21"/>
        <v>40544.25</v>
      </c>
      <c r="N362">
        <v>1295071200</v>
      </c>
      <c r="O362" s="9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4" t="s">
        <v>775</v>
      </c>
      <c r="D363">
        <v>5500</v>
      </c>
      <c r="E363">
        <v>9546</v>
      </c>
      <c r="F363" s="5">
        <f t="shared" si="20"/>
        <v>1.7356363636363636</v>
      </c>
      <c r="G363" t="s">
        <v>20</v>
      </c>
      <c r="H363">
        <v>88</v>
      </c>
      <c r="I363" s="3">
        <f t="shared" si="23"/>
        <v>108.47727272727273</v>
      </c>
      <c r="J363" t="s">
        <v>21</v>
      </c>
      <c r="K363" t="s">
        <v>22</v>
      </c>
      <c r="L363">
        <v>1507352400</v>
      </c>
      <c r="M363" s="9">
        <f t="shared" si="21"/>
        <v>43015.208333333328</v>
      </c>
      <c r="N363">
        <v>1509426000</v>
      </c>
      <c r="O363" s="9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4" t="s">
        <v>777</v>
      </c>
      <c r="D364">
        <v>3700</v>
      </c>
      <c r="E364">
        <v>13755</v>
      </c>
      <c r="F364" s="5">
        <f t="shared" si="20"/>
        <v>3.7175675675675675</v>
      </c>
      <c r="G364" t="s">
        <v>20</v>
      </c>
      <c r="H364">
        <v>191</v>
      </c>
      <c r="I364" s="3">
        <f t="shared" si="23"/>
        <v>72.015706806282722</v>
      </c>
      <c r="J364" t="s">
        <v>21</v>
      </c>
      <c r="K364" t="s">
        <v>22</v>
      </c>
      <c r="L364">
        <v>1296108000</v>
      </c>
      <c r="M364" s="9">
        <f t="shared" si="21"/>
        <v>40570.25</v>
      </c>
      <c r="N364">
        <v>1299391200</v>
      </c>
      <c r="O364" s="9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4" t="s">
        <v>779</v>
      </c>
      <c r="D365">
        <v>5200</v>
      </c>
      <c r="E365">
        <v>8330</v>
      </c>
      <c r="F365" s="5">
        <f t="shared" si="20"/>
        <v>1.601923076923077</v>
      </c>
      <c r="G365" t="s">
        <v>20</v>
      </c>
      <c r="H365">
        <v>139</v>
      </c>
      <c r="I365" s="3">
        <f t="shared" si="23"/>
        <v>59.928057553956833</v>
      </c>
      <c r="J365" t="s">
        <v>21</v>
      </c>
      <c r="K365" t="s">
        <v>22</v>
      </c>
      <c r="L365">
        <v>1324965600</v>
      </c>
      <c r="M365" s="9">
        <f t="shared" si="21"/>
        <v>40904.25</v>
      </c>
      <c r="N365">
        <v>1325052000</v>
      </c>
      <c r="O365" s="9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4" t="s">
        <v>781</v>
      </c>
      <c r="D366">
        <v>900</v>
      </c>
      <c r="E366">
        <v>14547</v>
      </c>
      <c r="F366" s="5">
        <f t="shared" si="20"/>
        <v>16.163333333333334</v>
      </c>
      <c r="G366" t="s">
        <v>20</v>
      </c>
      <c r="H366">
        <v>186</v>
      </c>
      <c r="I366" s="3">
        <f t="shared" si="23"/>
        <v>78.209677419354833</v>
      </c>
      <c r="J366" t="s">
        <v>21</v>
      </c>
      <c r="K366" t="s">
        <v>22</v>
      </c>
      <c r="L366">
        <v>1520229600</v>
      </c>
      <c r="M366" s="9">
        <f t="shared" si="21"/>
        <v>43164.25</v>
      </c>
      <c r="N366">
        <v>1522818000</v>
      </c>
      <c r="O366" s="9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4" t="s">
        <v>783</v>
      </c>
      <c r="D367">
        <v>1600</v>
      </c>
      <c r="E367">
        <v>11735</v>
      </c>
      <c r="F367" s="5">
        <f t="shared" si="20"/>
        <v>7.3343749999999996</v>
      </c>
      <c r="G367" t="s">
        <v>20</v>
      </c>
      <c r="H367">
        <v>112</v>
      </c>
      <c r="I367" s="3">
        <f t="shared" si="23"/>
        <v>104.77678571428571</v>
      </c>
      <c r="J367" t="s">
        <v>26</v>
      </c>
      <c r="K367" t="s">
        <v>27</v>
      </c>
      <c r="L367">
        <v>1482991200</v>
      </c>
      <c r="M367" s="9">
        <f t="shared" si="21"/>
        <v>42733.25</v>
      </c>
      <c r="N367">
        <v>1485324000</v>
      </c>
      <c r="O367" s="9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4" t="s">
        <v>785</v>
      </c>
      <c r="D368">
        <v>1800</v>
      </c>
      <c r="E368">
        <v>10658</v>
      </c>
      <c r="F368" s="5">
        <f t="shared" si="20"/>
        <v>5.9211111111111112</v>
      </c>
      <c r="G368" t="s">
        <v>20</v>
      </c>
      <c r="H368">
        <v>101</v>
      </c>
      <c r="I368" s="3">
        <f t="shared" si="23"/>
        <v>105.52475247524752</v>
      </c>
      <c r="J368" t="s">
        <v>21</v>
      </c>
      <c r="K368" t="s">
        <v>22</v>
      </c>
      <c r="L368">
        <v>1294034400</v>
      </c>
      <c r="M368" s="9">
        <f t="shared" si="21"/>
        <v>40546.25</v>
      </c>
      <c r="N368">
        <v>1294120800</v>
      </c>
      <c r="O368" s="9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4" t="s">
        <v>787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>
        <v>75</v>
      </c>
      <c r="I369" s="3">
        <f t="shared" si="23"/>
        <v>24.933333333333334</v>
      </c>
      <c r="J369" t="s">
        <v>21</v>
      </c>
      <c r="K369" t="s">
        <v>22</v>
      </c>
      <c r="L369">
        <v>1413608400</v>
      </c>
      <c r="M369" s="9">
        <f t="shared" si="21"/>
        <v>41930.208333333336</v>
      </c>
      <c r="N369">
        <v>1415685600</v>
      </c>
      <c r="O369" s="9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4" t="s">
        <v>789</v>
      </c>
      <c r="D370">
        <v>5200</v>
      </c>
      <c r="E370">
        <v>14394</v>
      </c>
      <c r="F370" s="5">
        <f t="shared" si="20"/>
        <v>2.7680769230769231</v>
      </c>
      <c r="G370" t="s">
        <v>20</v>
      </c>
      <c r="H370">
        <v>206</v>
      </c>
      <c r="I370" s="3">
        <f t="shared" si="23"/>
        <v>69.873786407766985</v>
      </c>
      <c r="J370" t="s">
        <v>40</v>
      </c>
      <c r="K370" t="s">
        <v>41</v>
      </c>
      <c r="L370">
        <v>1286946000</v>
      </c>
      <c r="M370" s="9">
        <f t="shared" si="21"/>
        <v>40464.208333333336</v>
      </c>
      <c r="N370">
        <v>1288933200</v>
      </c>
      <c r="O370" s="9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4" t="s">
        <v>791</v>
      </c>
      <c r="D371">
        <v>5400</v>
      </c>
      <c r="E371">
        <v>14743</v>
      </c>
      <c r="F371" s="5">
        <f t="shared" si="20"/>
        <v>2.730185185185185</v>
      </c>
      <c r="G371" t="s">
        <v>20</v>
      </c>
      <c r="H371">
        <v>154</v>
      </c>
      <c r="I371" s="3">
        <f t="shared" si="23"/>
        <v>95.733766233766232</v>
      </c>
      <c r="J371" t="s">
        <v>21</v>
      </c>
      <c r="K371" t="s">
        <v>22</v>
      </c>
      <c r="L371">
        <v>1359871200</v>
      </c>
      <c r="M371" s="9">
        <f t="shared" si="21"/>
        <v>41308.25</v>
      </c>
      <c r="N371">
        <v>1363237200</v>
      </c>
      <c r="O371" s="9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4" t="s">
        <v>793</v>
      </c>
      <c r="D372">
        <v>112300</v>
      </c>
      <c r="E372">
        <v>178965</v>
      </c>
      <c r="F372" s="5">
        <f t="shared" si="20"/>
        <v>1.593633125556545</v>
      </c>
      <c r="G372" t="s">
        <v>20</v>
      </c>
      <c r="H372">
        <v>5966</v>
      </c>
      <c r="I372" s="3">
        <f t="shared" si="23"/>
        <v>29.997485752598056</v>
      </c>
      <c r="J372" t="s">
        <v>21</v>
      </c>
      <c r="K372" t="s">
        <v>22</v>
      </c>
      <c r="L372">
        <v>1555304400</v>
      </c>
      <c r="M372" s="9">
        <f t="shared" si="21"/>
        <v>43570.208333333328</v>
      </c>
      <c r="N372">
        <v>1555822800</v>
      </c>
      <c r="O372" s="9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4" t="s">
        <v>795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>
        <v>2176</v>
      </c>
      <c r="I373" s="3">
        <f t="shared" si="23"/>
        <v>59.011948529411768</v>
      </c>
      <c r="J373" t="s">
        <v>21</v>
      </c>
      <c r="K373" t="s">
        <v>22</v>
      </c>
      <c r="L373">
        <v>1423375200</v>
      </c>
      <c r="M373" s="9">
        <f t="shared" si="21"/>
        <v>42043.25</v>
      </c>
      <c r="N373">
        <v>1427778000</v>
      </c>
      <c r="O373" s="9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x14ac:dyDescent="0.3">
      <c r="A374">
        <v>372</v>
      </c>
      <c r="B374" t="s">
        <v>796</v>
      </c>
      <c r="C374" s="4" t="s">
        <v>797</v>
      </c>
      <c r="D374">
        <v>900</v>
      </c>
      <c r="E374">
        <v>14324</v>
      </c>
      <c r="F374" s="5">
        <f t="shared" si="20"/>
        <v>15.915555555555555</v>
      </c>
      <c r="G374" t="s">
        <v>20</v>
      </c>
      <c r="H374">
        <v>169</v>
      </c>
      <c r="I374" s="3">
        <f t="shared" si="23"/>
        <v>84.757396449704146</v>
      </c>
      <c r="J374" t="s">
        <v>21</v>
      </c>
      <c r="K374" t="s">
        <v>22</v>
      </c>
      <c r="L374">
        <v>1420696800</v>
      </c>
      <c r="M374" s="9">
        <f t="shared" si="21"/>
        <v>42012.25</v>
      </c>
      <c r="N374">
        <v>1422424800</v>
      </c>
      <c r="O374" s="9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4" t="s">
        <v>799</v>
      </c>
      <c r="D375">
        <v>22500</v>
      </c>
      <c r="E375">
        <v>164291</v>
      </c>
      <c r="F375" s="5">
        <f t="shared" si="20"/>
        <v>7.3018222222222224</v>
      </c>
      <c r="G375" t="s">
        <v>20</v>
      </c>
      <c r="H375">
        <v>2106</v>
      </c>
      <c r="I375" s="3">
        <f t="shared" si="23"/>
        <v>78.010921177587846</v>
      </c>
      <c r="J375" t="s">
        <v>21</v>
      </c>
      <c r="K375" t="s">
        <v>22</v>
      </c>
      <c r="L375">
        <v>1502946000</v>
      </c>
      <c r="M375" s="9">
        <f t="shared" si="21"/>
        <v>42964.208333333328</v>
      </c>
      <c r="N375">
        <v>1503637200</v>
      </c>
      <c r="O375" s="9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x14ac:dyDescent="0.3">
      <c r="A376">
        <v>374</v>
      </c>
      <c r="B376" t="s">
        <v>800</v>
      </c>
      <c r="C376" s="4" t="s">
        <v>801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>
        <v>441</v>
      </c>
      <c r="I376" s="3">
        <f t="shared" si="23"/>
        <v>50.05215419501134</v>
      </c>
      <c r="J376" t="s">
        <v>21</v>
      </c>
      <c r="K376" t="s">
        <v>22</v>
      </c>
      <c r="L376">
        <v>1547186400</v>
      </c>
      <c r="M376" s="9">
        <f t="shared" si="21"/>
        <v>43476.25</v>
      </c>
      <c r="N376">
        <v>1547618400</v>
      </c>
      <c r="O376" s="9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x14ac:dyDescent="0.3">
      <c r="A377">
        <v>375</v>
      </c>
      <c r="B377" t="s">
        <v>802</v>
      </c>
      <c r="C377" s="4" t="s">
        <v>803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>
        <v>25</v>
      </c>
      <c r="I377" s="3">
        <f t="shared" si="23"/>
        <v>59.16</v>
      </c>
      <c r="J377" t="s">
        <v>21</v>
      </c>
      <c r="K377" t="s">
        <v>22</v>
      </c>
      <c r="L377">
        <v>1444971600</v>
      </c>
      <c r="M377" s="9">
        <f t="shared" si="21"/>
        <v>42293.208333333328</v>
      </c>
      <c r="N377">
        <v>1449900000</v>
      </c>
      <c r="O377" s="9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4" t="s">
        <v>805</v>
      </c>
      <c r="D378">
        <v>3400</v>
      </c>
      <c r="E378">
        <v>12275</v>
      </c>
      <c r="F378" s="5">
        <f t="shared" si="20"/>
        <v>3.6102941176470589</v>
      </c>
      <c r="G378" t="s">
        <v>20</v>
      </c>
      <c r="H378">
        <v>131</v>
      </c>
      <c r="I378" s="3">
        <f t="shared" si="23"/>
        <v>93.702290076335885</v>
      </c>
      <c r="J378" t="s">
        <v>21</v>
      </c>
      <c r="K378" t="s">
        <v>22</v>
      </c>
      <c r="L378">
        <v>1404622800</v>
      </c>
      <c r="M378" s="9">
        <f t="shared" si="21"/>
        <v>41826.208333333336</v>
      </c>
      <c r="N378">
        <v>1405141200</v>
      </c>
      <c r="O378" s="9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4" t="s">
        <v>807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>
        <v>127</v>
      </c>
      <c r="I379" s="3">
        <f t="shared" si="23"/>
        <v>40.14173228346457</v>
      </c>
      <c r="J379" t="s">
        <v>21</v>
      </c>
      <c r="K379" t="s">
        <v>22</v>
      </c>
      <c r="L379">
        <v>1571720400</v>
      </c>
      <c r="M379" s="9">
        <f t="shared" si="21"/>
        <v>43760.208333333328</v>
      </c>
      <c r="N379">
        <v>1572933600</v>
      </c>
      <c r="O379" s="9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4" t="s">
        <v>809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>
        <v>355</v>
      </c>
      <c r="I380" s="3">
        <f t="shared" si="23"/>
        <v>70.090140845070422</v>
      </c>
      <c r="J380" t="s">
        <v>21</v>
      </c>
      <c r="K380" t="s">
        <v>22</v>
      </c>
      <c r="L380">
        <v>1526878800</v>
      </c>
      <c r="M380" s="9">
        <f t="shared" si="21"/>
        <v>43241.208333333328</v>
      </c>
      <c r="N380">
        <v>1530162000</v>
      </c>
      <c r="O380" s="9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4" t="s">
        <v>811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>
        <v>44</v>
      </c>
      <c r="I381" s="3">
        <f t="shared" si="23"/>
        <v>66.181818181818187</v>
      </c>
      <c r="J381" t="s">
        <v>40</v>
      </c>
      <c r="K381" t="s">
        <v>41</v>
      </c>
      <c r="L381">
        <v>1319691600</v>
      </c>
      <c r="M381" s="9">
        <f t="shared" si="21"/>
        <v>40843.208333333336</v>
      </c>
      <c r="N381">
        <v>1320904800</v>
      </c>
      <c r="O381" s="9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x14ac:dyDescent="0.3">
      <c r="A382">
        <v>380</v>
      </c>
      <c r="B382" t="s">
        <v>812</v>
      </c>
      <c r="C382" s="4" t="s">
        <v>813</v>
      </c>
      <c r="D382">
        <v>2500</v>
      </c>
      <c r="E382">
        <v>4008</v>
      </c>
      <c r="F382" s="5">
        <f t="shared" si="20"/>
        <v>1.6032</v>
      </c>
      <c r="G382" t="s">
        <v>20</v>
      </c>
      <c r="H382">
        <v>84</v>
      </c>
      <c r="I382" s="3">
        <f t="shared" si="23"/>
        <v>47.714285714285715</v>
      </c>
      <c r="J382" t="s">
        <v>21</v>
      </c>
      <c r="K382" t="s">
        <v>22</v>
      </c>
      <c r="L382">
        <v>1371963600</v>
      </c>
      <c r="M382" s="9">
        <f t="shared" si="21"/>
        <v>41448.208333333336</v>
      </c>
      <c r="N382">
        <v>1372395600</v>
      </c>
      <c r="O382" s="9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4" t="s">
        <v>815</v>
      </c>
      <c r="D383">
        <v>5300</v>
      </c>
      <c r="E383">
        <v>9749</v>
      </c>
      <c r="F383" s="5">
        <f t="shared" si="20"/>
        <v>1.8394339622641509</v>
      </c>
      <c r="G383" t="s">
        <v>20</v>
      </c>
      <c r="H383">
        <v>155</v>
      </c>
      <c r="I383" s="3">
        <f t="shared" si="23"/>
        <v>62.896774193548389</v>
      </c>
      <c r="J383" t="s">
        <v>21</v>
      </c>
      <c r="K383" t="s">
        <v>22</v>
      </c>
      <c r="L383">
        <v>1433739600</v>
      </c>
      <c r="M383" s="9">
        <f t="shared" si="21"/>
        <v>42163.208333333328</v>
      </c>
      <c r="N383">
        <v>1437714000</v>
      </c>
      <c r="O383" s="9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x14ac:dyDescent="0.3">
      <c r="A384">
        <v>382</v>
      </c>
      <c r="B384" t="s">
        <v>816</v>
      </c>
      <c r="C384" s="4" t="s">
        <v>817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>
        <v>67</v>
      </c>
      <c r="I384" s="3">
        <f t="shared" si="23"/>
        <v>86.611940298507463</v>
      </c>
      <c r="J384" t="s">
        <v>21</v>
      </c>
      <c r="K384" t="s">
        <v>22</v>
      </c>
      <c r="L384">
        <v>1508130000</v>
      </c>
      <c r="M384" s="9">
        <f t="shared" si="21"/>
        <v>43024.208333333328</v>
      </c>
      <c r="N384">
        <v>1509771600</v>
      </c>
      <c r="O384" s="9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4" t="s">
        <v>819</v>
      </c>
      <c r="D385">
        <v>6300</v>
      </c>
      <c r="E385">
        <v>14199</v>
      </c>
      <c r="F385" s="5">
        <f t="shared" si="20"/>
        <v>2.2538095238095237</v>
      </c>
      <c r="G385" t="s">
        <v>20</v>
      </c>
      <c r="H385">
        <v>189</v>
      </c>
      <c r="I385" s="3">
        <f t="shared" si="23"/>
        <v>75.126984126984127</v>
      </c>
      <c r="J385" t="s">
        <v>21</v>
      </c>
      <c r="K385" t="s">
        <v>22</v>
      </c>
      <c r="L385">
        <v>1550037600</v>
      </c>
      <c r="M385" s="9">
        <f t="shared" si="21"/>
        <v>43509.25</v>
      </c>
      <c r="N385">
        <v>1550556000</v>
      </c>
      <c r="O385" s="9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4" t="s">
        <v>821</v>
      </c>
      <c r="D386">
        <v>114400</v>
      </c>
      <c r="E386">
        <v>196779</v>
      </c>
      <c r="F386" s="5">
        <f t="shared" ref="F386:F449" si="24">E386/D386</f>
        <v>1.7200961538461539</v>
      </c>
      <c r="G386" t="s">
        <v>20</v>
      </c>
      <c r="H386">
        <v>4799</v>
      </c>
      <c r="I386" s="3">
        <f t="shared" si="23"/>
        <v>41.004167534903104</v>
      </c>
      <c r="J386" t="s">
        <v>21</v>
      </c>
      <c r="K386" t="s">
        <v>22</v>
      </c>
      <c r="L386">
        <v>1486706400</v>
      </c>
      <c r="M386" s="9">
        <f t="shared" ref="M386:M449" si="25">(L386/86400+DATE(1970,1,1))</f>
        <v>42776.25</v>
      </c>
      <c r="N386">
        <v>1489039200</v>
      </c>
      <c r="O386" s="9">
        <f t="shared" ref="O386:O449" si="26">(N386/86400+DATE(1970,1,1))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3">
      <c r="A387">
        <v>385</v>
      </c>
      <c r="B387" t="s">
        <v>822</v>
      </c>
      <c r="C387" s="4" t="s">
        <v>823</v>
      </c>
      <c r="D387">
        <v>38900</v>
      </c>
      <c r="E387">
        <v>56859</v>
      </c>
      <c r="F387" s="5">
        <f t="shared" si="24"/>
        <v>1.4616709511568124</v>
      </c>
      <c r="G387" t="s">
        <v>20</v>
      </c>
      <c r="H387">
        <v>1137</v>
      </c>
      <c r="I387" s="3">
        <f t="shared" ref="I387:I450" si="27">E387/H387</f>
        <v>50.007915567282325</v>
      </c>
      <c r="J387" t="s">
        <v>21</v>
      </c>
      <c r="K387" t="s">
        <v>22</v>
      </c>
      <c r="L387">
        <v>1553835600</v>
      </c>
      <c r="M387" s="9">
        <f t="shared" si="25"/>
        <v>43553.208333333328</v>
      </c>
      <c r="N387">
        <v>1556600400</v>
      </c>
      <c r="O387" s="9">
        <f t="shared" si="26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x14ac:dyDescent="0.3">
      <c r="A388">
        <v>386</v>
      </c>
      <c r="B388" t="s">
        <v>824</v>
      </c>
      <c r="C388" s="4" t="s">
        <v>825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>
        <v>1068</v>
      </c>
      <c r="I388" s="3">
        <f t="shared" si="27"/>
        <v>96.960674157303373</v>
      </c>
      <c r="J388" t="s">
        <v>21</v>
      </c>
      <c r="K388" t="s">
        <v>22</v>
      </c>
      <c r="L388">
        <v>1277528400</v>
      </c>
      <c r="M388" s="9">
        <f t="shared" si="25"/>
        <v>40355.208333333336</v>
      </c>
      <c r="N388">
        <v>1278565200</v>
      </c>
      <c r="O388" s="9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4" t="s">
        <v>827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>
        <v>424</v>
      </c>
      <c r="I389" s="3">
        <f t="shared" si="27"/>
        <v>100.93160377358491</v>
      </c>
      <c r="J389" t="s">
        <v>21</v>
      </c>
      <c r="K389" t="s">
        <v>22</v>
      </c>
      <c r="L389">
        <v>1339477200</v>
      </c>
      <c r="M389" s="9">
        <f t="shared" si="25"/>
        <v>41072.208333333336</v>
      </c>
      <c r="N389">
        <v>1339909200</v>
      </c>
      <c r="O389" s="9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4" t="s">
        <v>829</v>
      </c>
      <c r="D390">
        <v>114800</v>
      </c>
      <c r="E390">
        <v>12938</v>
      </c>
      <c r="F390" s="5">
        <f t="shared" si="24"/>
        <v>0.11270034843205574</v>
      </c>
      <c r="G390" t="s">
        <v>74</v>
      </c>
      <c r="H390">
        <v>145</v>
      </c>
      <c r="I390" s="3">
        <f t="shared" si="27"/>
        <v>89.227586206896547</v>
      </c>
      <c r="J390" t="s">
        <v>98</v>
      </c>
      <c r="K390" t="s">
        <v>99</v>
      </c>
      <c r="L390">
        <v>1325656800</v>
      </c>
      <c r="M390" s="9">
        <f t="shared" si="25"/>
        <v>40912.25</v>
      </c>
      <c r="N390">
        <v>1325829600</v>
      </c>
      <c r="O390" s="9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4" t="s">
        <v>831</v>
      </c>
      <c r="D391">
        <v>83000</v>
      </c>
      <c r="E391">
        <v>101352</v>
      </c>
      <c r="F391" s="5">
        <f t="shared" si="24"/>
        <v>1.2211084337349398</v>
      </c>
      <c r="G391" t="s">
        <v>20</v>
      </c>
      <c r="H391">
        <v>1152</v>
      </c>
      <c r="I391" s="3">
        <f t="shared" si="27"/>
        <v>87.979166666666671</v>
      </c>
      <c r="J391" t="s">
        <v>21</v>
      </c>
      <c r="K391" t="s">
        <v>22</v>
      </c>
      <c r="L391">
        <v>1288242000</v>
      </c>
      <c r="M391" s="9">
        <f t="shared" si="25"/>
        <v>40479.208333333336</v>
      </c>
      <c r="N391">
        <v>1290578400</v>
      </c>
      <c r="O391" s="9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4" t="s">
        <v>833</v>
      </c>
      <c r="D392">
        <v>2400</v>
      </c>
      <c r="E392">
        <v>4477</v>
      </c>
      <c r="F392" s="5">
        <f t="shared" si="24"/>
        <v>1.8654166666666667</v>
      </c>
      <c r="G392" t="s">
        <v>20</v>
      </c>
      <c r="H392">
        <v>50</v>
      </c>
      <c r="I392" s="3">
        <f t="shared" si="27"/>
        <v>89.54</v>
      </c>
      <c r="J392" t="s">
        <v>21</v>
      </c>
      <c r="K392" t="s">
        <v>22</v>
      </c>
      <c r="L392">
        <v>1379048400</v>
      </c>
      <c r="M392" s="9">
        <f t="shared" si="25"/>
        <v>41530.208333333336</v>
      </c>
      <c r="N392">
        <v>1380344400</v>
      </c>
      <c r="O392" s="9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4" t="s">
        <v>835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>
        <v>151</v>
      </c>
      <c r="I393" s="3">
        <f t="shared" si="27"/>
        <v>29.09271523178808</v>
      </c>
      <c r="J393" t="s">
        <v>21</v>
      </c>
      <c r="K393" t="s">
        <v>22</v>
      </c>
      <c r="L393">
        <v>1389679200</v>
      </c>
      <c r="M393" s="9">
        <f t="shared" si="25"/>
        <v>41653.25</v>
      </c>
      <c r="N393">
        <v>1389852000</v>
      </c>
      <c r="O393" s="9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x14ac:dyDescent="0.3">
      <c r="A394">
        <v>392</v>
      </c>
      <c r="B394" t="s">
        <v>836</v>
      </c>
      <c r="C394" s="4" t="s">
        <v>837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>
        <v>1608</v>
      </c>
      <c r="I394" s="3">
        <f t="shared" si="27"/>
        <v>42.006218905472636</v>
      </c>
      <c r="J394" t="s">
        <v>21</v>
      </c>
      <c r="K394" t="s">
        <v>22</v>
      </c>
      <c r="L394">
        <v>1294293600</v>
      </c>
      <c r="M394" s="9">
        <f t="shared" si="25"/>
        <v>40549.25</v>
      </c>
      <c r="N394">
        <v>1294466400</v>
      </c>
      <c r="O394" s="9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4" t="s">
        <v>839</v>
      </c>
      <c r="D395">
        <v>62800</v>
      </c>
      <c r="E395">
        <v>143788</v>
      </c>
      <c r="F395" s="5">
        <f t="shared" si="24"/>
        <v>2.2896178343949045</v>
      </c>
      <c r="G395" t="s">
        <v>20</v>
      </c>
      <c r="H395">
        <v>3059</v>
      </c>
      <c r="I395" s="3">
        <f t="shared" si="27"/>
        <v>47.004903563255965</v>
      </c>
      <c r="J395" t="s">
        <v>15</v>
      </c>
      <c r="K395" t="s">
        <v>16</v>
      </c>
      <c r="L395">
        <v>1500267600</v>
      </c>
      <c r="M395" s="9">
        <f t="shared" si="25"/>
        <v>42933.208333333328</v>
      </c>
      <c r="N395">
        <v>1500354000</v>
      </c>
      <c r="O395" s="9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4" t="s">
        <v>841</v>
      </c>
      <c r="D396">
        <v>800</v>
      </c>
      <c r="E396">
        <v>3755</v>
      </c>
      <c r="F396" s="5">
        <f t="shared" si="24"/>
        <v>4.6937499999999996</v>
      </c>
      <c r="G396" t="s">
        <v>20</v>
      </c>
      <c r="H396">
        <v>34</v>
      </c>
      <c r="I396" s="3">
        <f t="shared" si="27"/>
        <v>110.44117647058823</v>
      </c>
      <c r="J396" t="s">
        <v>21</v>
      </c>
      <c r="K396" t="s">
        <v>22</v>
      </c>
      <c r="L396">
        <v>1375074000</v>
      </c>
      <c r="M396" s="9">
        <f t="shared" si="25"/>
        <v>41484.208333333336</v>
      </c>
      <c r="N396">
        <v>1375938000</v>
      </c>
      <c r="O396" s="9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x14ac:dyDescent="0.3">
      <c r="A397">
        <v>395</v>
      </c>
      <c r="B397" t="s">
        <v>295</v>
      </c>
      <c r="C397" s="4" t="s">
        <v>842</v>
      </c>
      <c r="D397">
        <v>7100</v>
      </c>
      <c r="E397">
        <v>9238</v>
      </c>
      <c r="F397" s="5">
        <f t="shared" si="24"/>
        <v>1.3011267605633803</v>
      </c>
      <c r="G397" t="s">
        <v>20</v>
      </c>
      <c r="H397">
        <v>220</v>
      </c>
      <c r="I397" s="3">
        <f t="shared" si="27"/>
        <v>41.990909090909092</v>
      </c>
      <c r="J397" t="s">
        <v>21</v>
      </c>
      <c r="K397" t="s">
        <v>22</v>
      </c>
      <c r="L397">
        <v>1323324000</v>
      </c>
      <c r="M397" s="9">
        <f t="shared" si="25"/>
        <v>40885.25</v>
      </c>
      <c r="N397">
        <v>1323410400</v>
      </c>
      <c r="O397" s="9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4" t="s">
        <v>844</v>
      </c>
      <c r="D398">
        <v>46100</v>
      </c>
      <c r="E398">
        <v>77012</v>
      </c>
      <c r="F398" s="5">
        <f t="shared" si="24"/>
        <v>1.6705422993492407</v>
      </c>
      <c r="G398" t="s">
        <v>20</v>
      </c>
      <c r="H398">
        <v>1604</v>
      </c>
      <c r="I398" s="3">
        <f t="shared" si="27"/>
        <v>48.012468827930178</v>
      </c>
      <c r="J398" t="s">
        <v>26</v>
      </c>
      <c r="K398" t="s">
        <v>27</v>
      </c>
      <c r="L398">
        <v>1538715600</v>
      </c>
      <c r="M398" s="9">
        <f t="shared" si="25"/>
        <v>43378.208333333328</v>
      </c>
      <c r="N398">
        <v>1539406800</v>
      </c>
      <c r="O398" s="9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4" t="s">
        <v>846</v>
      </c>
      <c r="D399">
        <v>8100</v>
      </c>
      <c r="E399">
        <v>14083</v>
      </c>
      <c r="F399" s="5">
        <f t="shared" si="24"/>
        <v>1.738641975308642</v>
      </c>
      <c r="G399" t="s">
        <v>20</v>
      </c>
      <c r="H399">
        <v>454</v>
      </c>
      <c r="I399" s="3">
        <f t="shared" si="27"/>
        <v>31.019823788546255</v>
      </c>
      <c r="J399" t="s">
        <v>21</v>
      </c>
      <c r="K399" t="s">
        <v>22</v>
      </c>
      <c r="L399">
        <v>1369285200</v>
      </c>
      <c r="M399" s="9">
        <f t="shared" si="25"/>
        <v>41417.208333333336</v>
      </c>
      <c r="N399">
        <v>1369803600</v>
      </c>
      <c r="O399" s="9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3">
      <c r="A400">
        <v>398</v>
      </c>
      <c r="B400" t="s">
        <v>847</v>
      </c>
      <c r="C400" s="4" t="s">
        <v>848</v>
      </c>
      <c r="D400">
        <v>1700</v>
      </c>
      <c r="E400">
        <v>12202</v>
      </c>
      <c r="F400" s="5">
        <f t="shared" si="24"/>
        <v>7.1776470588235295</v>
      </c>
      <c r="G400" t="s">
        <v>20</v>
      </c>
      <c r="H400">
        <v>123</v>
      </c>
      <c r="I400" s="3">
        <f t="shared" si="27"/>
        <v>99.203252032520325</v>
      </c>
      <c r="J400" t="s">
        <v>107</v>
      </c>
      <c r="K400" t="s">
        <v>108</v>
      </c>
      <c r="L400">
        <v>1525755600</v>
      </c>
      <c r="M400" s="9">
        <f t="shared" si="25"/>
        <v>43228.208333333328</v>
      </c>
      <c r="N400">
        <v>1525928400</v>
      </c>
      <c r="O400" s="9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4" t="s">
        <v>850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>
        <v>941</v>
      </c>
      <c r="I401" s="3">
        <f t="shared" si="27"/>
        <v>66.022316684378325</v>
      </c>
      <c r="J401" t="s">
        <v>21</v>
      </c>
      <c r="K401" t="s">
        <v>22</v>
      </c>
      <c r="L401">
        <v>1296626400</v>
      </c>
      <c r="M401" s="9">
        <f t="shared" si="25"/>
        <v>40576.25</v>
      </c>
      <c r="N401">
        <v>1297231200</v>
      </c>
      <c r="O401" s="9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x14ac:dyDescent="0.3">
      <c r="A402">
        <v>400</v>
      </c>
      <c r="B402" t="s">
        <v>851</v>
      </c>
      <c r="C402" s="4" t="s">
        <v>852</v>
      </c>
      <c r="D402">
        <v>100</v>
      </c>
      <c r="E402">
        <v>2</v>
      </c>
      <c r="F402" s="5">
        <f t="shared" si="24"/>
        <v>0.02</v>
      </c>
      <c r="G402" t="s">
        <v>14</v>
      </c>
      <c r="H402">
        <v>1</v>
      </c>
      <c r="I402" s="3">
        <f t="shared" si="27"/>
        <v>2</v>
      </c>
      <c r="J402" t="s">
        <v>21</v>
      </c>
      <c r="K402" t="s">
        <v>22</v>
      </c>
      <c r="L402">
        <v>1376629200</v>
      </c>
      <c r="M402" s="9">
        <f t="shared" si="25"/>
        <v>41502.208333333336</v>
      </c>
      <c r="N402">
        <v>1378530000</v>
      </c>
      <c r="O402" s="9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4" t="s">
        <v>854</v>
      </c>
      <c r="D403">
        <v>900</v>
      </c>
      <c r="E403">
        <v>13772</v>
      </c>
      <c r="F403" s="5">
        <f t="shared" si="24"/>
        <v>15.302222222222222</v>
      </c>
      <c r="G403" t="s">
        <v>20</v>
      </c>
      <c r="H403">
        <v>299</v>
      </c>
      <c r="I403" s="3">
        <f t="shared" si="27"/>
        <v>46.060200668896321</v>
      </c>
      <c r="J403" t="s">
        <v>21</v>
      </c>
      <c r="K403" t="s">
        <v>22</v>
      </c>
      <c r="L403">
        <v>1572152400</v>
      </c>
      <c r="M403" s="9">
        <f t="shared" si="25"/>
        <v>43765.208333333328</v>
      </c>
      <c r="N403">
        <v>1572152400</v>
      </c>
      <c r="O403" s="9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4" t="s">
        <v>856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>
        <v>40</v>
      </c>
      <c r="I404" s="3">
        <f t="shared" si="27"/>
        <v>73.650000000000006</v>
      </c>
      <c r="J404" t="s">
        <v>21</v>
      </c>
      <c r="K404" t="s">
        <v>22</v>
      </c>
      <c r="L404">
        <v>1325829600</v>
      </c>
      <c r="M404" s="9">
        <f t="shared" si="25"/>
        <v>40914.25</v>
      </c>
      <c r="N404">
        <v>1329890400</v>
      </c>
      <c r="O404" s="9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4" t="s">
        <v>858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>
        <v>3015</v>
      </c>
      <c r="I405" s="3">
        <f t="shared" si="27"/>
        <v>55.99336650082919</v>
      </c>
      <c r="J405" t="s">
        <v>15</v>
      </c>
      <c r="K405" t="s">
        <v>16</v>
      </c>
      <c r="L405">
        <v>1273640400</v>
      </c>
      <c r="M405" s="9">
        <f t="shared" si="25"/>
        <v>40310.208333333336</v>
      </c>
      <c r="N405">
        <v>1276750800</v>
      </c>
      <c r="O405" s="9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4" t="s">
        <v>860</v>
      </c>
      <c r="D406">
        <v>48900</v>
      </c>
      <c r="E406">
        <v>154321</v>
      </c>
      <c r="F406" s="5">
        <f t="shared" si="24"/>
        <v>3.1558486707566464</v>
      </c>
      <c r="G406" t="s">
        <v>20</v>
      </c>
      <c r="H406">
        <v>2237</v>
      </c>
      <c r="I406" s="3">
        <f t="shared" si="27"/>
        <v>68.985695127402778</v>
      </c>
      <c r="J406" t="s">
        <v>21</v>
      </c>
      <c r="K406" t="s">
        <v>22</v>
      </c>
      <c r="L406">
        <v>1510639200</v>
      </c>
      <c r="M406" s="9">
        <f t="shared" si="25"/>
        <v>43053.25</v>
      </c>
      <c r="N406">
        <v>1510898400</v>
      </c>
      <c r="O406" s="9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4" t="s">
        <v>862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>
        <v>435</v>
      </c>
      <c r="I407" s="3">
        <f t="shared" si="27"/>
        <v>60.981609195402299</v>
      </c>
      <c r="J407" t="s">
        <v>21</v>
      </c>
      <c r="K407" t="s">
        <v>22</v>
      </c>
      <c r="L407">
        <v>1528088400</v>
      </c>
      <c r="M407" s="9">
        <f t="shared" si="25"/>
        <v>43255.208333333328</v>
      </c>
      <c r="N407">
        <v>1532408400</v>
      </c>
      <c r="O407" s="9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">
      <c r="A408">
        <v>406</v>
      </c>
      <c r="B408" t="s">
        <v>863</v>
      </c>
      <c r="C408" s="4" t="s">
        <v>864</v>
      </c>
      <c r="D408">
        <v>39300</v>
      </c>
      <c r="E408">
        <v>71583</v>
      </c>
      <c r="F408" s="5">
        <f t="shared" si="24"/>
        <v>1.8214503816793892</v>
      </c>
      <c r="G408" t="s">
        <v>20</v>
      </c>
      <c r="H408">
        <v>645</v>
      </c>
      <c r="I408" s="3">
        <f t="shared" si="27"/>
        <v>110.98139534883721</v>
      </c>
      <c r="J408" t="s">
        <v>21</v>
      </c>
      <c r="K408" t="s">
        <v>22</v>
      </c>
      <c r="L408">
        <v>1359525600</v>
      </c>
      <c r="M408" s="9">
        <f t="shared" si="25"/>
        <v>41304.25</v>
      </c>
      <c r="N408">
        <v>1360562400</v>
      </c>
      <c r="O408" s="9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4" t="s">
        <v>866</v>
      </c>
      <c r="D409">
        <v>3400</v>
      </c>
      <c r="E409">
        <v>12100</v>
      </c>
      <c r="F409" s="5">
        <f t="shared" si="24"/>
        <v>3.5588235294117645</v>
      </c>
      <c r="G409" t="s">
        <v>20</v>
      </c>
      <c r="H409">
        <v>484</v>
      </c>
      <c r="I409" s="3">
        <f t="shared" si="27"/>
        <v>25</v>
      </c>
      <c r="J409" t="s">
        <v>36</v>
      </c>
      <c r="K409" t="s">
        <v>37</v>
      </c>
      <c r="L409">
        <v>1570942800</v>
      </c>
      <c r="M409" s="9">
        <f t="shared" si="25"/>
        <v>43751.208333333328</v>
      </c>
      <c r="N409">
        <v>1571547600</v>
      </c>
      <c r="O409" s="9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4" t="s">
        <v>868</v>
      </c>
      <c r="D410">
        <v>9200</v>
      </c>
      <c r="E410">
        <v>12129</v>
      </c>
      <c r="F410" s="5">
        <f t="shared" si="24"/>
        <v>1.3183695652173912</v>
      </c>
      <c r="G410" t="s">
        <v>20</v>
      </c>
      <c r="H410">
        <v>154</v>
      </c>
      <c r="I410" s="3">
        <f t="shared" si="27"/>
        <v>78.759740259740255</v>
      </c>
      <c r="J410" t="s">
        <v>15</v>
      </c>
      <c r="K410" t="s">
        <v>16</v>
      </c>
      <c r="L410">
        <v>1466398800</v>
      </c>
      <c r="M410" s="9">
        <f t="shared" si="25"/>
        <v>42541.208333333328</v>
      </c>
      <c r="N410">
        <v>1468126800</v>
      </c>
      <c r="O410" s="9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4" t="s">
        <v>869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>
        <v>714</v>
      </c>
      <c r="I411" s="3">
        <f t="shared" si="27"/>
        <v>87.960784313725483</v>
      </c>
      <c r="J411" t="s">
        <v>21</v>
      </c>
      <c r="K411" t="s">
        <v>22</v>
      </c>
      <c r="L411">
        <v>1492491600</v>
      </c>
      <c r="M411" s="9">
        <f t="shared" si="25"/>
        <v>42843.208333333328</v>
      </c>
      <c r="N411">
        <v>1492837200</v>
      </c>
      <c r="O411" s="9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4" t="s">
        <v>871</v>
      </c>
      <c r="D412">
        <v>153700</v>
      </c>
      <c r="E412">
        <v>55536</v>
      </c>
      <c r="F412" s="5">
        <f t="shared" si="24"/>
        <v>0.36132726089785294</v>
      </c>
      <c r="G412" t="s">
        <v>47</v>
      </c>
      <c r="H412">
        <v>1111</v>
      </c>
      <c r="I412" s="3">
        <f t="shared" si="27"/>
        <v>49.987398739873989</v>
      </c>
      <c r="J412" t="s">
        <v>21</v>
      </c>
      <c r="K412" t="s">
        <v>22</v>
      </c>
      <c r="L412">
        <v>1430197200</v>
      </c>
      <c r="M412" s="9">
        <f t="shared" si="25"/>
        <v>42122.208333333328</v>
      </c>
      <c r="N412">
        <v>1430197200</v>
      </c>
      <c r="O412" s="9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4" t="s">
        <v>873</v>
      </c>
      <c r="D413">
        <v>7800</v>
      </c>
      <c r="E413">
        <v>8161</v>
      </c>
      <c r="F413" s="5">
        <f t="shared" si="24"/>
        <v>1.0462820512820512</v>
      </c>
      <c r="G413" t="s">
        <v>20</v>
      </c>
      <c r="H413">
        <v>82</v>
      </c>
      <c r="I413" s="3">
        <f t="shared" si="27"/>
        <v>99.524390243902445</v>
      </c>
      <c r="J413" t="s">
        <v>21</v>
      </c>
      <c r="K413" t="s">
        <v>22</v>
      </c>
      <c r="L413">
        <v>1496034000</v>
      </c>
      <c r="M413" s="9">
        <f t="shared" si="25"/>
        <v>42884.208333333328</v>
      </c>
      <c r="N413">
        <v>1496206800</v>
      </c>
      <c r="O413" s="9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4" t="s">
        <v>875</v>
      </c>
      <c r="D414">
        <v>2100</v>
      </c>
      <c r="E414">
        <v>14046</v>
      </c>
      <c r="F414" s="5">
        <f t="shared" si="24"/>
        <v>6.6885714285714286</v>
      </c>
      <c r="G414" t="s">
        <v>20</v>
      </c>
      <c r="H414">
        <v>134</v>
      </c>
      <c r="I414" s="3">
        <f t="shared" si="27"/>
        <v>104.82089552238806</v>
      </c>
      <c r="J414" t="s">
        <v>21</v>
      </c>
      <c r="K414" t="s">
        <v>22</v>
      </c>
      <c r="L414">
        <v>1388728800</v>
      </c>
      <c r="M414" s="9">
        <f t="shared" si="25"/>
        <v>41642.25</v>
      </c>
      <c r="N414">
        <v>1389592800</v>
      </c>
      <c r="O414" s="9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4" t="s">
        <v>877</v>
      </c>
      <c r="D415">
        <v>189500</v>
      </c>
      <c r="E415">
        <v>117628</v>
      </c>
      <c r="F415" s="5">
        <f t="shared" si="24"/>
        <v>0.62072823218997364</v>
      </c>
      <c r="G415" t="s">
        <v>47</v>
      </c>
      <c r="H415">
        <v>1089</v>
      </c>
      <c r="I415" s="3">
        <f t="shared" si="27"/>
        <v>108.01469237832875</v>
      </c>
      <c r="J415" t="s">
        <v>21</v>
      </c>
      <c r="K415" t="s">
        <v>22</v>
      </c>
      <c r="L415">
        <v>1543298400</v>
      </c>
      <c r="M415" s="9">
        <f t="shared" si="25"/>
        <v>43431.25</v>
      </c>
      <c r="N415">
        <v>1545631200</v>
      </c>
      <c r="O415" s="9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4" t="s">
        <v>879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>
        <v>5497</v>
      </c>
      <c r="I416" s="3">
        <f t="shared" si="27"/>
        <v>28.998544660724033</v>
      </c>
      <c r="J416" t="s">
        <v>21</v>
      </c>
      <c r="K416" t="s">
        <v>22</v>
      </c>
      <c r="L416">
        <v>1271739600</v>
      </c>
      <c r="M416" s="9">
        <f t="shared" si="25"/>
        <v>40288.208333333336</v>
      </c>
      <c r="N416">
        <v>1272430800</v>
      </c>
      <c r="O416" s="9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4" t="s">
        <v>881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>
        <v>418</v>
      </c>
      <c r="I417" s="3">
        <f t="shared" si="27"/>
        <v>30.028708133971293</v>
      </c>
      <c r="J417" t="s">
        <v>21</v>
      </c>
      <c r="K417" t="s">
        <v>22</v>
      </c>
      <c r="L417">
        <v>1326434400</v>
      </c>
      <c r="M417" s="9">
        <f t="shared" si="25"/>
        <v>40921.25</v>
      </c>
      <c r="N417">
        <v>1327903200</v>
      </c>
      <c r="O417" s="9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3">
      <c r="A418">
        <v>416</v>
      </c>
      <c r="B418" t="s">
        <v>882</v>
      </c>
      <c r="C418" s="4" t="s">
        <v>883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>
        <v>1439</v>
      </c>
      <c r="I418" s="3">
        <f t="shared" si="27"/>
        <v>41.005559416261292</v>
      </c>
      <c r="J418" t="s">
        <v>21</v>
      </c>
      <c r="K418" t="s">
        <v>22</v>
      </c>
      <c r="L418">
        <v>1295244000</v>
      </c>
      <c r="M418" s="9">
        <f t="shared" si="25"/>
        <v>40560.25</v>
      </c>
      <c r="N418">
        <v>1296021600</v>
      </c>
      <c r="O418" s="9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4" t="s">
        <v>885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>
        <v>15</v>
      </c>
      <c r="I419" s="3">
        <f t="shared" si="27"/>
        <v>62.866666666666667</v>
      </c>
      <c r="J419" t="s">
        <v>21</v>
      </c>
      <c r="K419" t="s">
        <v>22</v>
      </c>
      <c r="L419">
        <v>1541221200</v>
      </c>
      <c r="M419" s="9">
        <f t="shared" si="25"/>
        <v>43407.208333333328</v>
      </c>
      <c r="N419">
        <v>1543298400</v>
      </c>
      <c r="O419" s="9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4" t="s">
        <v>886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>
        <v>1999</v>
      </c>
      <c r="I420" s="3">
        <f t="shared" si="27"/>
        <v>47.005002501250623</v>
      </c>
      <c r="J420" t="s">
        <v>15</v>
      </c>
      <c r="K420" t="s">
        <v>16</v>
      </c>
      <c r="L420">
        <v>1336280400</v>
      </c>
      <c r="M420" s="9">
        <f t="shared" si="25"/>
        <v>41035.208333333336</v>
      </c>
      <c r="N420">
        <v>1336366800</v>
      </c>
      <c r="O420" s="9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4" t="s">
        <v>888</v>
      </c>
      <c r="D421">
        <v>113800</v>
      </c>
      <c r="E421">
        <v>140469</v>
      </c>
      <c r="F421" s="5">
        <f t="shared" si="24"/>
        <v>1.2343497363796134</v>
      </c>
      <c r="G421" t="s">
        <v>20</v>
      </c>
      <c r="H421">
        <v>5203</v>
      </c>
      <c r="I421" s="3">
        <f t="shared" si="27"/>
        <v>26.997693638285604</v>
      </c>
      <c r="J421" t="s">
        <v>21</v>
      </c>
      <c r="K421" t="s">
        <v>22</v>
      </c>
      <c r="L421">
        <v>1324533600</v>
      </c>
      <c r="M421" s="9">
        <f t="shared" si="25"/>
        <v>40899.25</v>
      </c>
      <c r="N421">
        <v>1325052000</v>
      </c>
      <c r="O421" s="9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4" t="s">
        <v>890</v>
      </c>
      <c r="D422">
        <v>5000</v>
      </c>
      <c r="E422">
        <v>6423</v>
      </c>
      <c r="F422" s="5">
        <f t="shared" si="24"/>
        <v>1.2846</v>
      </c>
      <c r="G422" t="s">
        <v>20</v>
      </c>
      <c r="H422">
        <v>94</v>
      </c>
      <c r="I422" s="3">
        <f t="shared" si="27"/>
        <v>68.329787234042556</v>
      </c>
      <c r="J422" t="s">
        <v>21</v>
      </c>
      <c r="K422" t="s">
        <v>22</v>
      </c>
      <c r="L422">
        <v>1498366800</v>
      </c>
      <c r="M422" s="9">
        <f t="shared" si="25"/>
        <v>42911.208333333328</v>
      </c>
      <c r="N422">
        <v>1499576400</v>
      </c>
      <c r="O422" s="9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4" t="s">
        <v>892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>
        <v>118</v>
      </c>
      <c r="I423" s="3">
        <f t="shared" si="27"/>
        <v>50.974576271186443</v>
      </c>
      <c r="J423" t="s">
        <v>21</v>
      </c>
      <c r="K423" t="s">
        <v>22</v>
      </c>
      <c r="L423">
        <v>1498712400</v>
      </c>
      <c r="M423" s="9">
        <f t="shared" si="25"/>
        <v>42915.208333333328</v>
      </c>
      <c r="N423">
        <v>1501304400</v>
      </c>
      <c r="O423" s="9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x14ac:dyDescent="0.3">
      <c r="A424">
        <v>422</v>
      </c>
      <c r="B424" t="s">
        <v>893</v>
      </c>
      <c r="C424" s="4" t="s">
        <v>894</v>
      </c>
      <c r="D424">
        <v>8700</v>
      </c>
      <c r="E424">
        <v>11075</v>
      </c>
      <c r="F424" s="5">
        <f t="shared" si="24"/>
        <v>1.2729885057471264</v>
      </c>
      <c r="G424" t="s">
        <v>20</v>
      </c>
      <c r="H424">
        <v>205</v>
      </c>
      <c r="I424" s="3">
        <f t="shared" si="27"/>
        <v>54.024390243902438</v>
      </c>
      <c r="J424" t="s">
        <v>21</v>
      </c>
      <c r="K424" t="s">
        <v>22</v>
      </c>
      <c r="L424">
        <v>1271480400</v>
      </c>
      <c r="M424" s="9">
        <f t="shared" si="25"/>
        <v>40285.208333333336</v>
      </c>
      <c r="N424">
        <v>1273208400</v>
      </c>
      <c r="O424" s="9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4" t="s">
        <v>896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>
        <v>162</v>
      </c>
      <c r="I425" s="3">
        <f t="shared" si="27"/>
        <v>97.055555555555557</v>
      </c>
      <c r="J425" t="s">
        <v>21</v>
      </c>
      <c r="K425" t="s">
        <v>22</v>
      </c>
      <c r="L425">
        <v>1316667600</v>
      </c>
      <c r="M425" s="9">
        <f t="shared" si="25"/>
        <v>40808.208333333336</v>
      </c>
      <c r="N425">
        <v>1316840400</v>
      </c>
      <c r="O425" s="9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4" t="s">
        <v>898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>
        <v>83</v>
      </c>
      <c r="I426" s="3">
        <f t="shared" si="27"/>
        <v>24.867469879518072</v>
      </c>
      <c r="J426" t="s">
        <v>21</v>
      </c>
      <c r="K426" t="s">
        <v>22</v>
      </c>
      <c r="L426">
        <v>1524027600</v>
      </c>
      <c r="M426" s="9">
        <f t="shared" si="25"/>
        <v>43208.208333333328</v>
      </c>
      <c r="N426">
        <v>1524546000</v>
      </c>
      <c r="O426" s="9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4" t="s">
        <v>900</v>
      </c>
      <c r="D427">
        <v>2700</v>
      </c>
      <c r="E427">
        <v>7767</v>
      </c>
      <c r="F427" s="5">
        <f t="shared" si="24"/>
        <v>2.8766666666666665</v>
      </c>
      <c r="G427" t="s">
        <v>20</v>
      </c>
      <c r="H427">
        <v>92</v>
      </c>
      <c r="I427" s="3">
        <f t="shared" si="27"/>
        <v>84.423913043478265</v>
      </c>
      <c r="J427" t="s">
        <v>21</v>
      </c>
      <c r="K427" t="s">
        <v>22</v>
      </c>
      <c r="L427">
        <v>1438059600</v>
      </c>
      <c r="M427" s="9">
        <f t="shared" si="25"/>
        <v>42213.208333333328</v>
      </c>
      <c r="N427">
        <v>1438578000</v>
      </c>
      <c r="O427" s="9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4" t="s">
        <v>902</v>
      </c>
      <c r="D428">
        <v>1800</v>
      </c>
      <c r="E428">
        <v>10313</v>
      </c>
      <c r="F428" s="5">
        <f t="shared" si="24"/>
        <v>5.7294444444444448</v>
      </c>
      <c r="G428" t="s">
        <v>20</v>
      </c>
      <c r="H428">
        <v>219</v>
      </c>
      <c r="I428" s="3">
        <f t="shared" si="27"/>
        <v>47.091324200913242</v>
      </c>
      <c r="J428" t="s">
        <v>21</v>
      </c>
      <c r="K428" t="s">
        <v>22</v>
      </c>
      <c r="L428">
        <v>1361944800</v>
      </c>
      <c r="M428" s="9">
        <f t="shared" si="25"/>
        <v>41332.25</v>
      </c>
      <c r="N428">
        <v>1362549600</v>
      </c>
      <c r="O428" s="9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4" t="s">
        <v>904</v>
      </c>
      <c r="D429">
        <v>174500</v>
      </c>
      <c r="E429">
        <v>197018</v>
      </c>
      <c r="F429" s="5">
        <f t="shared" si="24"/>
        <v>1.1290429799426933</v>
      </c>
      <c r="G429" t="s">
        <v>20</v>
      </c>
      <c r="H429">
        <v>2526</v>
      </c>
      <c r="I429" s="3">
        <f t="shared" si="27"/>
        <v>77.996041171813147</v>
      </c>
      <c r="J429" t="s">
        <v>21</v>
      </c>
      <c r="K429" t="s">
        <v>22</v>
      </c>
      <c r="L429">
        <v>1410584400</v>
      </c>
      <c r="M429" s="9">
        <f t="shared" si="25"/>
        <v>41895.208333333336</v>
      </c>
      <c r="N429">
        <v>1413349200</v>
      </c>
      <c r="O429" s="9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4" t="s">
        <v>906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>
        <v>747</v>
      </c>
      <c r="I430" s="3">
        <f t="shared" si="27"/>
        <v>62.967871485943775</v>
      </c>
      <c r="J430" t="s">
        <v>21</v>
      </c>
      <c r="K430" t="s">
        <v>22</v>
      </c>
      <c r="L430">
        <v>1297404000</v>
      </c>
      <c r="M430" s="9">
        <f t="shared" si="25"/>
        <v>40585.25</v>
      </c>
      <c r="N430">
        <v>1298008800</v>
      </c>
      <c r="O430" s="9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4" t="s">
        <v>908</v>
      </c>
      <c r="D431">
        <v>191000</v>
      </c>
      <c r="E431">
        <v>173191</v>
      </c>
      <c r="F431" s="5">
        <f t="shared" si="24"/>
        <v>0.90675916230366493</v>
      </c>
      <c r="G431" t="s">
        <v>74</v>
      </c>
      <c r="H431">
        <v>2138</v>
      </c>
      <c r="I431" s="3">
        <f t="shared" si="27"/>
        <v>81.006080449017773</v>
      </c>
      <c r="J431" t="s">
        <v>21</v>
      </c>
      <c r="K431" t="s">
        <v>22</v>
      </c>
      <c r="L431">
        <v>1392012000</v>
      </c>
      <c r="M431" s="9">
        <f t="shared" si="25"/>
        <v>41680.25</v>
      </c>
      <c r="N431">
        <v>1394427600</v>
      </c>
      <c r="O431" s="9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">
      <c r="A432">
        <v>430</v>
      </c>
      <c r="B432" t="s">
        <v>909</v>
      </c>
      <c r="C432" s="4" t="s">
        <v>910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>
        <v>84</v>
      </c>
      <c r="I432" s="3">
        <f t="shared" si="27"/>
        <v>65.321428571428569</v>
      </c>
      <c r="J432" t="s">
        <v>21</v>
      </c>
      <c r="K432" t="s">
        <v>22</v>
      </c>
      <c r="L432">
        <v>1569733200</v>
      </c>
      <c r="M432" s="9">
        <f t="shared" si="25"/>
        <v>43737.208333333328</v>
      </c>
      <c r="N432">
        <v>1572670800</v>
      </c>
      <c r="O432" s="9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4" t="s">
        <v>912</v>
      </c>
      <c r="D433">
        <v>5100</v>
      </c>
      <c r="E433">
        <v>9817</v>
      </c>
      <c r="F433" s="5">
        <f t="shared" si="24"/>
        <v>1.9249019607843136</v>
      </c>
      <c r="G433" t="s">
        <v>20</v>
      </c>
      <c r="H433">
        <v>94</v>
      </c>
      <c r="I433" s="3">
        <f t="shared" si="27"/>
        <v>104.43617021276596</v>
      </c>
      <c r="J433" t="s">
        <v>21</v>
      </c>
      <c r="K433" t="s">
        <v>22</v>
      </c>
      <c r="L433">
        <v>1529643600</v>
      </c>
      <c r="M433" s="9">
        <f t="shared" si="25"/>
        <v>43273.208333333328</v>
      </c>
      <c r="N433">
        <v>1531112400</v>
      </c>
      <c r="O433" s="9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">
      <c r="A434">
        <v>432</v>
      </c>
      <c r="B434" t="s">
        <v>913</v>
      </c>
      <c r="C434" s="4" t="s">
        <v>914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>
        <v>91</v>
      </c>
      <c r="I434" s="3">
        <f t="shared" si="27"/>
        <v>69.989010989010993</v>
      </c>
      <c r="J434" t="s">
        <v>21</v>
      </c>
      <c r="K434" t="s">
        <v>22</v>
      </c>
      <c r="L434">
        <v>1399006800</v>
      </c>
      <c r="M434" s="9">
        <f t="shared" si="25"/>
        <v>41761.208333333336</v>
      </c>
      <c r="N434">
        <v>1400734800</v>
      </c>
      <c r="O434" s="9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4" t="s">
        <v>916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>
        <v>792</v>
      </c>
      <c r="I435" s="3">
        <f t="shared" si="27"/>
        <v>83.023989898989896</v>
      </c>
      <c r="J435" t="s">
        <v>21</v>
      </c>
      <c r="K435" t="s">
        <v>22</v>
      </c>
      <c r="L435">
        <v>1385359200</v>
      </c>
      <c r="M435" s="9">
        <f t="shared" si="25"/>
        <v>41603.25</v>
      </c>
      <c r="N435">
        <v>1386741600</v>
      </c>
      <c r="O435" s="9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4" t="s">
        <v>918</v>
      </c>
      <c r="D436">
        <v>5400</v>
      </c>
      <c r="E436">
        <v>903</v>
      </c>
      <c r="F436" s="5">
        <f t="shared" si="24"/>
        <v>0.16722222222222222</v>
      </c>
      <c r="G436" t="s">
        <v>74</v>
      </c>
      <c r="H436">
        <v>10</v>
      </c>
      <c r="I436" s="3">
        <f t="shared" si="27"/>
        <v>90.3</v>
      </c>
      <c r="J436" t="s">
        <v>15</v>
      </c>
      <c r="K436" t="s">
        <v>16</v>
      </c>
      <c r="L436">
        <v>1480572000</v>
      </c>
      <c r="M436" s="9">
        <f t="shared" si="25"/>
        <v>42705.25</v>
      </c>
      <c r="N436">
        <v>1481781600</v>
      </c>
      <c r="O436" s="9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4" t="s">
        <v>920</v>
      </c>
      <c r="D437">
        <v>152400</v>
      </c>
      <c r="E437">
        <v>178120</v>
      </c>
      <c r="F437" s="5">
        <f t="shared" si="24"/>
        <v>1.168766404199475</v>
      </c>
      <c r="G437" t="s">
        <v>20</v>
      </c>
      <c r="H437">
        <v>1713</v>
      </c>
      <c r="I437" s="3">
        <f t="shared" si="27"/>
        <v>103.98131932282546</v>
      </c>
      <c r="J437" t="s">
        <v>107</v>
      </c>
      <c r="K437" t="s">
        <v>108</v>
      </c>
      <c r="L437">
        <v>1418623200</v>
      </c>
      <c r="M437" s="9">
        <f t="shared" si="25"/>
        <v>41988.25</v>
      </c>
      <c r="N437">
        <v>1419660000</v>
      </c>
      <c r="O437" s="9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4" t="s">
        <v>922</v>
      </c>
      <c r="D438">
        <v>1300</v>
      </c>
      <c r="E438">
        <v>13678</v>
      </c>
      <c r="F438" s="5">
        <f t="shared" si="24"/>
        <v>10.521538461538462</v>
      </c>
      <c r="G438" t="s">
        <v>20</v>
      </c>
      <c r="H438">
        <v>249</v>
      </c>
      <c r="I438" s="3">
        <f t="shared" si="27"/>
        <v>54.931726907630519</v>
      </c>
      <c r="J438" t="s">
        <v>21</v>
      </c>
      <c r="K438" t="s">
        <v>22</v>
      </c>
      <c r="L438">
        <v>1555736400</v>
      </c>
      <c r="M438" s="9">
        <f t="shared" si="25"/>
        <v>43575.208333333328</v>
      </c>
      <c r="N438">
        <v>1555822800</v>
      </c>
      <c r="O438" s="9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4" t="s">
        <v>924</v>
      </c>
      <c r="D439">
        <v>8100</v>
      </c>
      <c r="E439">
        <v>9969</v>
      </c>
      <c r="F439" s="5">
        <f t="shared" si="24"/>
        <v>1.2307407407407407</v>
      </c>
      <c r="G439" t="s">
        <v>20</v>
      </c>
      <c r="H439">
        <v>192</v>
      </c>
      <c r="I439" s="3">
        <f t="shared" si="27"/>
        <v>51.921875</v>
      </c>
      <c r="J439" t="s">
        <v>21</v>
      </c>
      <c r="K439" t="s">
        <v>22</v>
      </c>
      <c r="L439">
        <v>1442120400</v>
      </c>
      <c r="M439" s="9">
        <f t="shared" si="25"/>
        <v>42260.208333333328</v>
      </c>
      <c r="N439">
        <v>1442379600</v>
      </c>
      <c r="O439" s="9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3">
      <c r="A440">
        <v>438</v>
      </c>
      <c r="B440" t="s">
        <v>925</v>
      </c>
      <c r="C440" s="4" t="s">
        <v>926</v>
      </c>
      <c r="D440">
        <v>8300</v>
      </c>
      <c r="E440">
        <v>14827</v>
      </c>
      <c r="F440" s="5">
        <f t="shared" si="24"/>
        <v>1.7863855421686747</v>
      </c>
      <c r="G440" t="s">
        <v>20</v>
      </c>
      <c r="H440">
        <v>247</v>
      </c>
      <c r="I440" s="3">
        <f t="shared" si="27"/>
        <v>60.02834008097166</v>
      </c>
      <c r="J440" t="s">
        <v>21</v>
      </c>
      <c r="K440" t="s">
        <v>22</v>
      </c>
      <c r="L440">
        <v>1362376800</v>
      </c>
      <c r="M440" s="9">
        <f t="shared" si="25"/>
        <v>41337.25</v>
      </c>
      <c r="N440">
        <v>1364965200</v>
      </c>
      <c r="O440" s="9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4" t="s">
        <v>928</v>
      </c>
      <c r="D441">
        <v>28400</v>
      </c>
      <c r="E441">
        <v>100900</v>
      </c>
      <c r="F441" s="5">
        <f t="shared" si="24"/>
        <v>3.5528169014084505</v>
      </c>
      <c r="G441" t="s">
        <v>20</v>
      </c>
      <c r="H441">
        <v>2293</v>
      </c>
      <c r="I441" s="3">
        <f t="shared" si="27"/>
        <v>44.003488879197555</v>
      </c>
      <c r="J441" t="s">
        <v>21</v>
      </c>
      <c r="K441" t="s">
        <v>22</v>
      </c>
      <c r="L441">
        <v>1478408400</v>
      </c>
      <c r="M441" s="9">
        <f t="shared" si="25"/>
        <v>42680.208333333328</v>
      </c>
      <c r="N441">
        <v>1479016800</v>
      </c>
      <c r="O441" s="9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4" t="s">
        <v>930</v>
      </c>
      <c r="D442">
        <v>102500</v>
      </c>
      <c r="E442">
        <v>165954</v>
      </c>
      <c r="F442" s="5">
        <f t="shared" si="24"/>
        <v>1.6190634146341463</v>
      </c>
      <c r="G442" t="s">
        <v>20</v>
      </c>
      <c r="H442">
        <v>3131</v>
      </c>
      <c r="I442" s="3">
        <f t="shared" si="27"/>
        <v>53.003513254551258</v>
      </c>
      <c r="J442" t="s">
        <v>21</v>
      </c>
      <c r="K442" t="s">
        <v>22</v>
      </c>
      <c r="L442">
        <v>1498798800</v>
      </c>
      <c r="M442" s="9">
        <f t="shared" si="25"/>
        <v>42916.208333333328</v>
      </c>
      <c r="N442">
        <v>1499662800</v>
      </c>
      <c r="O442" s="9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4" t="s">
        <v>932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>
        <v>32</v>
      </c>
      <c r="I443" s="3">
        <f t="shared" si="27"/>
        <v>54.5</v>
      </c>
      <c r="J443" t="s">
        <v>21</v>
      </c>
      <c r="K443" t="s">
        <v>22</v>
      </c>
      <c r="L443">
        <v>1335416400</v>
      </c>
      <c r="M443" s="9">
        <f t="shared" si="25"/>
        <v>41025.208333333336</v>
      </c>
      <c r="N443">
        <v>1337835600</v>
      </c>
      <c r="O443" s="9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4" t="s">
        <v>934</v>
      </c>
      <c r="D444">
        <v>5400</v>
      </c>
      <c r="E444">
        <v>10731</v>
      </c>
      <c r="F444" s="5">
        <f t="shared" si="24"/>
        <v>1.9872222222222222</v>
      </c>
      <c r="G444" t="s">
        <v>20</v>
      </c>
      <c r="H444">
        <v>143</v>
      </c>
      <c r="I444" s="3">
        <f t="shared" si="27"/>
        <v>75.04195804195804</v>
      </c>
      <c r="J444" t="s">
        <v>107</v>
      </c>
      <c r="K444" t="s">
        <v>108</v>
      </c>
      <c r="L444">
        <v>1504328400</v>
      </c>
      <c r="M444" s="9">
        <f t="shared" si="25"/>
        <v>42980.208333333328</v>
      </c>
      <c r="N444">
        <v>1505710800</v>
      </c>
      <c r="O444" s="9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4" t="s">
        <v>936</v>
      </c>
      <c r="D445">
        <v>9300</v>
      </c>
      <c r="E445">
        <v>3232</v>
      </c>
      <c r="F445" s="5">
        <f t="shared" si="24"/>
        <v>0.34752688172043011</v>
      </c>
      <c r="G445" t="s">
        <v>74</v>
      </c>
      <c r="H445">
        <v>90</v>
      </c>
      <c r="I445" s="3">
        <f t="shared" si="27"/>
        <v>35.911111111111111</v>
      </c>
      <c r="J445" t="s">
        <v>21</v>
      </c>
      <c r="K445" t="s">
        <v>22</v>
      </c>
      <c r="L445">
        <v>1285822800</v>
      </c>
      <c r="M445" s="9">
        <f t="shared" si="25"/>
        <v>40451.208333333336</v>
      </c>
      <c r="N445">
        <v>1287464400</v>
      </c>
      <c r="O445" s="9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4" t="s">
        <v>937</v>
      </c>
      <c r="D446">
        <v>6200</v>
      </c>
      <c r="E446">
        <v>10938</v>
      </c>
      <c r="F446" s="5">
        <f t="shared" si="24"/>
        <v>1.7641935483870967</v>
      </c>
      <c r="G446" t="s">
        <v>20</v>
      </c>
      <c r="H446">
        <v>296</v>
      </c>
      <c r="I446" s="3">
        <f t="shared" si="27"/>
        <v>36.952702702702702</v>
      </c>
      <c r="J446" t="s">
        <v>21</v>
      </c>
      <c r="K446" t="s">
        <v>22</v>
      </c>
      <c r="L446">
        <v>1311483600</v>
      </c>
      <c r="M446" s="9">
        <f t="shared" si="25"/>
        <v>40748.208333333336</v>
      </c>
      <c r="N446">
        <v>1311656400</v>
      </c>
      <c r="O446" s="9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x14ac:dyDescent="0.3">
      <c r="A447">
        <v>445</v>
      </c>
      <c r="B447" t="s">
        <v>938</v>
      </c>
      <c r="C447" s="4" t="s">
        <v>939</v>
      </c>
      <c r="D447">
        <v>2100</v>
      </c>
      <c r="E447">
        <v>10739</v>
      </c>
      <c r="F447" s="5">
        <f t="shared" si="24"/>
        <v>5.1138095238095236</v>
      </c>
      <c r="G447" t="s">
        <v>20</v>
      </c>
      <c r="H447">
        <v>170</v>
      </c>
      <c r="I447" s="3">
        <f t="shared" si="27"/>
        <v>63.170588235294119</v>
      </c>
      <c r="J447" t="s">
        <v>21</v>
      </c>
      <c r="K447" t="s">
        <v>22</v>
      </c>
      <c r="L447">
        <v>1291356000</v>
      </c>
      <c r="M447" s="9">
        <f t="shared" si="25"/>
        <v>40515.25</v>
      </c>
      <c r="N447">
        <v>1293170400</v>
      </c>
      <c r="O447" s="9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4" t="s">
        <v>941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>
        <v>186</v>
      </c>
      <c r="I448" s="3">
        <f t="shared" si="27"/>
        <v>29.99462365591398</v>
      </c>
      <c r="J448" t="s">
        <v>21</v>
      </c>
      <c r="K448" t="s">
        <v>22</v>
      </c>
      <c r="L448">
        <v>1355810400</v>
      </c>
      <c r="M448" s="9">
        <f t="shared" si="25"/>
        <v>41261.25</v>
      </c>
      <c r="N448">
        <v>1355983200</v>
      </c>
      <c r="O448" s="9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3">
      <c r="A449">
        <v>447</v>
      </c>
      <c r="B449" t="s">
        <v>942</v>
      </c>
      <c r="C449" s="4" t="s">
        <v>943</v>
      </c>
      <c r="D449">
        <v>155200</v>
      </c>
      <c r="E449">
        <v>37754</v>
      </c>
      <c r="F449" s="5">
        <f t="shared" si="24"/>
        <v>0.24326030927835052</v>
      </c>
      <c r="G449" t="s">
        <v>74</v>
      </c>
      <c r="H449">
        <v>439</v>
      </c>
      <c r="I449" s="3">
        <f t="shared" si="27"/>
        <v>86</v>
      </c>
      <c r="J449" t="s">
        <v>40</v>
      </c>
      <c r="K449" t="s">
        <v>41</v>
      </c>
      <c r="L449">
        <v>1513663200</v>
      </c>
      <c r="M449" s="9">
        <f t="shared" si="25"/>
        <v>43088.25</v>
      </c>
      <c r="N449">
        <v>1515045600</v>
      </c>
      <c r="O449" s="9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4" t="s">
        <v>945</v>
      </c>
      <c r="D450">
        <v>89900</v>
      </c>
      <c r="E450">
        <v>45384</v>
      </c>
      <c r="F450" s="5">
        <f t="shared" ref="F450:F513" si="28">E450/D450</f>
        <v>0.50482758620689661</v>
      </c>
      <c r="G450" t="s">
        <v>14</v>
      </c>
      <c r="H450">
        <v>605</v>
      </c>
      <c r="I450" s="3">
        <f t="shared" si="27"/>
        <v>75.014876033057845</v>
      </c>
      <c r="J450" t="s">
        <v>21</v>
      </c>
      <c r="K450" t="s">
        <v>22</v>
      </c>
      <c r="L450">
        <v>1365915600</v>
      </c>
      <c r="M450" s="9">
        <f t="shared" ref="M450:M513" si="29">(L450/86400+DATE(1970,1,1))</f>
        <v>41378.208333333336</v>
      </c>
      <c r="N450">
        <v>1366088400</v>
      </c>
      <c r="O450" s="9">
        <f t="shared" ref="O450:O513" si="30">(N450/86400+DATE(1970,1,1))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4" t="s">
        <v>947</v>
      </c>
      <c r="D451">
        <v>900</v>
      </c>
      <c r="E451">
        <v>8703</v>
      </c>
      <c r="F451" s="5">
        <f t="shared" si="28"/>
        <v>9.67</v>
      </c>
      <c r="G451" t="s">
        <v>20</v>
      </c>
      <c r="H451">
        <v>86</v>
      </c>
      <c r="I451" s="3">
        <f t="shared" ref="I451:I501" si="31">E451/H451</f>
        <v>101.19767441860465</v>
      </c>
      <c r="J451" t="s">
        <v>36</v>
      </c>
      <c r="K451" t="s">
        <v>37</v>
      </c>
      <c r="L451">
        <v>1551852000</v>
      </c>
      <c r="M451" s="9">
        <f t="shared" si="29"/>
        <v>43530.25</v>
      </c>
      <c r="N451">
        <v>1553317200</v>
      </c>
      <c r="O451" s="9">
        <f t="shared" si="30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4" t="s">
        <v>949</v>
      </c>
      <c r="D452">
        <v>100</v>
      </c>
      <c r="E452">
        <v>4</v>
      </c>
      <c r="F452" s="5">
        <f t="shared" si="28"/>
        <v>0.04</v>
      </c>
      <c r="G452" t="s">
        <v>14</v>
      </c>
      <c r="H452">
        <v>1</v>
      </c>
      <c r="I452" s="3">
        <f t="shared" si="31"/>
        <v>4</v>
      </c>
      <c r="J452" t="s">
        <v>15</v>
      </c>
      <c r="K452" t="s">
        <v>16</v>
      </c>
      <c r="L452">
        <v>1540098000</v>
      </c>
      <c r="M452" s="9">
        <f t="shared" si="29"/>
        <v>43394.208333333328</v>
      </c>
      <c r="N452">
        <v>1542088800</v>
      </c>
      <c r="O452" s="9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4" t="s">
        <v>951</v>
      </c>
      <c r="D453">
        <v>148400</v>
      </c>
      <c r="E453">
        <v>182302</v>
      </c>
      <c r="F453" s="5">
        <f t="shared" si="28"/>
        <v>1.2284501347708894</v>
      </c>
      <c r="G453" t="s">
        <v>20</v>
      </c>
      <c r="H453">
        <v>6286</v>
      </c>
      <c r="I453" s="3">
        <f t="shared" si="31"/>
        <v>29.001272669424118</v>
      </c>
      <c r="J453" t="s">
        <v>21</v>
      </c>
      <c r="K453" t="s">
        <v>22</v>
      </c>
      <c r="L453">
        <v>1500440400</v>
      </c>
      <c r="M453" s="9">
        <f t="shared" si="29"/>
        <v>42935.208333333328</v>
      </c>
      <c r="N453">
        <v>1503118800</v>
      </c>
      <c r="O453" s="9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x14ac:dyDescent="0.3">
      <c r="A454">
        <v>452</v>
      </c>
      <c r="B454" t="s">
        <v>952</v>
      </c>
      <c r="C454" s="4" t="s">
        <v>953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>
        <v>31</v>
      </c>
      <c r="I454" s="3">
        <f t="shared" si="31"/>
        <v>98.225806451612897</v>
      </c>
      <c r="J454" t="s">
        <v>21</v>
      </c>
      <c r="K454" t="s">
        <v>22</v>
      </c>
      <c r="L454">
        <v>1278392400</v>
      </c>
      <c r="M454" s="9">
        <f t="shared" si="29"/>
        <v>40365.208333333336</v>
      </c>
      <c r="N454">
        <v>1278478800</v>
      </c>
      <c r="O454" s="9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3">
      <c r="A455">
        <v>453</v>
      </c>
      <c r="B455" t="s">
        <v>954</v>
      </c>
      <c r="C455" s="4" t="s">
        <v>955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>
        <v>1181</v>
      </c>
      <c r="I455" s="3">
        <f t="shared" si="31"/>
        <v>87.001693480101608</v>
      </c>
      <c r="J455" t="s">
        <v>21</v>
      </c>
      <c r="K455" t="s">
        <v>22</v>
      </c>
      <c r="L455">
        <v>1480572000</v>
      </c>
      <c r="M455" s="9">
        <f t="shared" si="29"/>
        <v>42705.25</v>
      </c>
      <c r="N455">
        <v>1484114400</v>
      </c>
      <c r="O455" s="9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4" t="s">
        <v>957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>
        <v>39</v>
      </c>
      <c r="I456" s="3">
        <f t="shared" si="31"/>
        <v>45.205128205128204</v>
      </c>
      <c r="J456" t="s">
        <v>21</v>
      </c>
      <c r="K456" t="s">
        <v>22</v>
      </c>
      <c r="L456">
        <v>1382331600</v>
      </c>
      <c r="M456" s="9">
        <f t="shared" si="29"/>
        <v>41568.208333333336</v>
      </c>
      <c r="N456">
        <v>1385445600</v>
      </c>
      <c r="O456" s="9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4" t="s">
        <v>959</v>
      </c>
      <c r="D457">
        <v>116500</v>
      </c>
      <c r="E457">
        <v>137904</v>
      </c>
      <c r="F457" s="5">
        <f t="shared" si="28"/>
        <v>1.1837253218884121</v>
      </c>
      <c r="G457" t="s">
        <v>20</v>
      </c>
      <c r="H457">
        <v>3727</v>
      </c>
      <c r="I457" s="3">
        <f t="shared" si="31"/>
        <v>37.001341561577675</v>
      </c>
      <c r="J457" t="s">
        <v>21</v>
      </c>
      <c r="K457" t="s">
        <v>22</v>
      </c>
      <c r="L457">
        <v>1316754000</v>
      </c>
      <c r="M457" s="9">
        <f t="shared" si="29"/>
        <v>40809.208333333336</v>
      </c>
      <c r="N457">
        <v>1318741200</v>
      </c>
      <c r="O457" s="9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x14ac:dyDescent="0.3">
      <c r="A458">
        <v>456</v>
      </c>
      <c r="B458" t="s">
        <v>960</v>
      </c>
      <c r="C458" s="4" t="s">
        <v>961</v>
      </c>
      <c r="D458">
        <v>146400</v>
      </c>
      <c r="E458">
        <v>152438</v>
      </c>
      <c r="F458" s="5">
        <f t="shared" si="28"/>
        <v>1.041243169398907</v>
      </c>
      <c r="G458" t="s">
        <v>20</v>
      </c>
      <c r="H458">
        <v>1605</v>
      </c>
      <c r="I458" s="3">
        <f t="shared" si="31"/>
        <v>94.976947040498445</v>
      </c>
      <c r="J458" t="s">
        <v>21</v>
      </c>
      <c r="K458" t="s">
        <v>22</v>
      </c>
      <c r="L458">
        <v>1518242400</v>
      </c>
      <c r="M458" s="9">
        <f t="shared" si="29"/>
        <v>43141.25</v>
      </c>
      <c r="N458">
        <v>1518242400</v>
      </c>
      <c r="O458" s="9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4" t="s">
        <v>963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>
        <v>46</v>
      </c>
      <c r="I459" s="3">
        <f t="shared" si="31"/>
        <v>28.956521739130434</v>
      </c>
      <c r="J459" t="s">
        <v>21</v>
      </c>
      <c r="K459" t="s">
        <v>22</v>
      </c>
      <c r="L459">
        <v>1476421200</v>
      </c>
      <c r="M459" s="9">
        <f t="shared" si="29"/>
        <v>42657.208333333328</v>
      </c>
      <c r="N459">
        <v>1476594000</v>
      </c>
      <c r="O459" s="9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4" t="s">
        <v>965</v>
      </c>
      <c r="D460">
        <v>33800</v>
      </c>
      <c r="E460">
        <v>118706</v>
      </c>
      <c r="F460" s="5">
        <f t="shared" si="28"/>
        <v>3.5120118343195266</v>
      </c>
      <c r="G460" t="s">
        <v>20</v>
      </c>
      <c r="H460">
        <v>2120</v>
      </c>
      <c r="I460" s="3">
        <f t="shared" si="31"/>
        <v>55.993396226415094</v>
      </c>
      <c r="J460" t="s">
        <v>21</v>
      </c>
      <c r="K460" t="s">
        <v>22</v>
      </c>
      <c r="L460">
        <v>1269752400</v>
      </c>
      <c r="M460" s="9">
        <f t="shared" si="29"/>
        <v>40265.208333333336</v>
      </c>
      <c r="N460">
        <v>1273554000</v>
      </c>
      <c r="O460" s="9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4" t="s">
        <v>967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>
        <v>105</v>
      </c>
      <c r="I461" s="3">
        <f t="shared" si="31"/>
        <v>54.038095238095238</v>
      </c>
      <c r="J461" t="s">
        <v>21</v>
      </c>
      <c r="K461" t="s">
        <v>22</v>
      </c>
      <c r="L461">
        <v>1419746400</v>
      </c>
      <c r="M461" s="9">
        <f t="shared" si="29"/>
        <v>42001.25</v>
      </c>
      <c r="N461">
        <v>1421906400</v>
      </c>
      <c r="O461" s="9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4" t="s">
        <v>969</v>
      </c>
      <c r="D462">
        <v>2400</v>
      </c>
      <c r="E462">
        <v>4119</v>
      </c>
      <c r="F462" s="5">
        <f t="shared" si="28"/>
        <v>1.7162500000000001</v>
      </c>
      <c r="G462" t="s">
        <v>20</v>
      </c>
      <c r="H462">
        <v>50</v>
      </c>
      <c r="I462" s="3">
        <f t="shared" si="31"/>
        <v>82.38</v>
      </c>
      <c r="J462" t="s">
        <v>21</v>
      </c>
      <c r="K462" t="s">
        <v>22</v>
      </c>
      <c r="L462">
        <v>1281330000</v>
      </c>
      <c r="M462" s="9">
        <f t="shared" si="29"/>
        <v>40399.208333333336</v>
      </c>
      <c r="N462">
        <v>1281589200</v>
      </c>
      <c r="O462" s="9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4" t="s">
        <v>971</v>
      </c>
      <c r="D463">
        <v>98800</v>
      </c>
      <c r="E463">
        <v>139354</v>
      </c>
      <c r="F463" s="5">
        <f t="shared" si="28"/>
        <v>1.4104655870445344</v>
      </c>
      <c r="G463" t="s">
        <v>20</v>
      </c>
      <c r="H463">
        <v>2080</v>
      </c>
      <c r="I463" s="3">
        <f t="shared" si="31"/>
        <v>66.997115384615384</v>
      </c>
      <c r="J463" t="s">
        <v>21</v>
      </c>
      <c r="K463" t="s">
        <v>22</v>
      </c>
      <c r="L463">
        <v>1398661200</v>
      </c>
      <c r="M463" s="9">
        <f t="shared" si="29"/>
        <v>41757.208333333336</v>
      </c>
      <c r="N463">
        <v>1400389200</v>
      </c>
      <c r="O463" s="9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4" t="s">
        <v>973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>
        <v>535</v>
      </c>
      <c r="I464" s="3">
        <f t="shared" si="31"/>
        <v>107.91401869158878</v>
      </c>
      <c r="J464" t="s">
        <v>21</v>
      </c>
      <c r="K464" t="s">
        <v>22</v>
      </c>
      <c r="L464">
        <v>1359525600</v>
      </c>
      <c r="M464" s="9">
        <f t="shared" si="29"/>
        <v>41304.25</v>
      </c>
      <c r="N464">
        <v>1362808800</v>
      </c>
      <c r="O464" s="9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x14ac:dyDescent="0.3">
      <c r="A465">
        <v>463</v>
      </c>
      <c r="B465" t="s">
        <v>974</v>
      </c>
      <c r="C465" s="4" t="s">
        <v>975</v>
      </c>
      <c r="D465">
        <v>134300</v>
      </c>
      <c r="E465">
        <v>145265</v>
      </c>
      <c r="F465" s="5">
        <f t="shared" si="28"/>
        <v>1.0816455696202532</v>
      </c>
      <c r="G465" t="s">
        <v>20</v>
      </c>
      <c r="H465">
        <v>2105</v>
      </c>
      <c r="I465" s="3">
        <f t="shared" si="31"/>
        <v>69.009501187648453</v>
      </c>
      <c r="J465" t="s">
        <v>21</v>
      </c>
      <c r="K465" t="s">
        <v>22</v>
      </c>
      <c r="L465">
        <v>1388469600</v>
      </c>
      <c r="M465" s="9">
        <f t="shared" si="29"/>
        <v>41639.25</v>
      </c>
      <c r="N465">
        <v>1388815200</v>
      </c>
      <c r="O465" s="9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4" t="s">
        <v>977</v>
      </c>
      <c r="D466">
        <v>71200</v>
      </c>
      <c r="E466">
        <v>95020</v>
      </c>
      <c r="F466" s="5">
        <f t="shared" si="28"/>
        <v>1.3345505617977529</v>
      </c>
      <c r="G466" t="s">
        <v>20</v>
      </c>
      <c r="H466">
        <v>2436</v>
      </c>
      <c r="I466" s="3">
        <f t="shared" si="31"/>
        <v>39.006568144499177</v>
      </c>
      <c r="J466" t="s">
        <v>21</v>
      </c>
      <c r="K466" t="s">
        <v>22</v>
      </c>
      <c r="L466">
        <v>1518328800</v>
      </c>
      <c r="M466" s="9">
        <f t="shared" si="29"/>
        <v>43142.25</v>
      </c>
      <c r="N466">
        <v>1519538400</v>
      </c>
      <c r="O466" s="9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4" t="s">
        <v>979</v>
      </c>
      <c r="D467">
        <v>4700</v>
      </c>
      <c r="E467">
        <v>8829</v>
      </c>
      <c r="F467" s="5">
        <f t="shared" si="28"/>
        <v>1.8785106382978722</v>
      </c>
      <c r="G467" t="s">
        <v>20</v>
      </c>
      <c r="H467">
        <v>80</v>
      </c>
      <c r="I467" s="3">
        <f t="shared" si="31"/>
        <v>110.3625</v>
      </c>
      <c r="J467" t="s">
        <v>21</v>
      </c>
      <c r="K467" t="s">
        <v>22</v>
      </c>
      <c r="L467">
        <v>1517032800</v>
      </c>
      <c r="M467" s="9">
        <f t="shared" si="29"/>
        <v>43127.25</v>
      </c>
      <c r="N467">
        <v>1517810400</v>
      </c>
      <c r="O467" s="9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4" t="s">
        <v>981</v>
      </c>
      <c r="D468">
        <v>1200</v>
      </c>
      <c r="E468">
        <v>3984</v>
      </c>
      <c r="F468" s="5">
        <f t="shared" si="28"/>
        <v>3.32</v>
      </c>
      <c r="G468" t="s">
        <v>20</v>
      </c>
      <c r="H468">
        <v>42</v>
      </c>
      <c r="I468" s="3">
        <f t="shared" si="31"/>
        <v>94.857142857142861</v>
      </c>
      <c r="J468" t="s">
        <v>21</v>
      </c>
      <c r="K468" t="s">
        <v>22</v>
      </c>
      <c r="L468">
        <v>1368594000</v>
      </c>
      <c r="M468" s="9">
        <f t="shared" si="29"/>
        <v>41409.208333333336</v>
      </c>
      <c r="N468">
        <v>1370581200</v>
      </c>
      <c r="O468" s="9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x14ac:dyDescent="0.3">
      <c r="A469">
        <v>467</v>
      </c>
      <c r="B469" t="s">
        <v>982</v>
      </c>
      <c r="C469" s="4" t="s">
        <v>983</v>
      </c>
      <c r="D469">
        <v>1400</v>
      </c>
      <c r="E469">
        <v>8053</v>
      </c>
      <c r="F469" s="5">
        <f t="shared" si="28"/>
        <v>5.7521428571428572</v>
      </c>
      <c r="G469" t="s">
        <v>20</v>
      </c>
      <c r="H469">
        <v>139</v>
      </c>
      <c r="I469" s="3">
        <f t="shared" si="31"/>
        <v>57.935251798561154</v>
      </c>
      <c r="J469" t="s">
        <v>15</v>
      </c>
      <c r="K469" t="s">
        <v>16</v>
      </c>
      <c r="L469">
        <v>1448258400</v>
      </c>
      <c r="M469" s="9">
        <f t="shared" si="29"/>
        <v>42331.25</v>
      </c>
      <c r="N469">
        <v>1448863200</v>
      </c>
      <c r="O469" s="9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4" t="s">
        <v>985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>
        <v>16</v>
      </c>
      <c r="I470" s="3">
        <f t="shared" si="31"/>
        <v>101.25</v>
      </c>
      <c r="J470" t="s">
        <v>21</v>
      </c>
      <c r="K470" t="s">
        <v>22</v>
      </c>
      <c r="L470">
        <v>1555218000</v>
      </c>
      <c r="M470" s="9">
        <f t="shared" si="29"/>
        <v>43569.208333333328</v>
      </c>
      <c r="N470">
        <v>1556600400</v>
      </c>
      <c r="O470" s="9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4" t="s">
        <v>987</v>
      </c>
      <c r="D471">
        <v>5600</v>
      </c>
      <c r="E471">
        <v>10328</v>
      </c>
      <c r="F471" s="5">
        <f t="shared" si="28"/>
        <v>1.8442857142857143</v>
      </c>
      <c r="G471" t="s">
        <v>20</v>
      </c>
      <c r="H471">
        <v>159</v>
      </c>
      <c r="I471" s="3">
        <f t="shared" si="31"/>
        <v>64.95597484276729</v>
      </c>
      <c r="J471" t="s">
        <v>21</v>
      </c>
      <c r="K471" t="s">
        <v>22</v>
      </c>
      <c r="L471">
        <v>1431925200</v>
      </c>
      <c r="M471" s="9">
        <f t="shared" si="29"/>
        <v>42142.208333333328</v>
      </c>
      <c r="N471">
        <v>1432098000</v>
      </c>
      <c r="O471" s="9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4" t="s">
        <v>989</v>
      </c>
      <c r="D472">
        <v>3600</v>
      </c>
      <c r="E472">
        <v>10289</v>
      </c>
      <c r="F472" s="5">
        <f t="shared" si="28"/>
        <v>2.8580555555555556</v>
      </c>
      <c r="G472" t="s">
        <v>20</v>
      </c>
      <c r="H472">
        <v>381</v>
      </c>
      <c r="I472" s="3">
        <f t="shared" si="31"/>
        <v>27.00524934383202</v>
      </c>
      <c r="J472" t="s">
        <v>21</v>
      </c>
      <c r="K472" t="s">
        <v>22</v>
      </c>
      <c r="L472">
        <v>1481522400</v>
      </c>
      <c r="M472" s="9">
        <f t="shared" si="29"/>
        <v>42716.25</v>
      </c>
      <c r="N472">
        <v>1482127200</v>
      </c>
      <c r="O472" s="9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4" t="s">
        <v>990</v>
      </c>
      <c r="D473">
        <v>3100</v>
      </c>
      <c r="E473">
        <v>9889</v>
      </c>
      <c r="F473" s="5">
        <f t="shared" si="28"/>
        <v>3.19</v>
      </c>
      <c r="G473" t="s">
        <v>20</v>
      </c>
      <c r="H473">
        <v>194</v>
      </c>
      <c r="I473" s="3">
        <f t="shared" si="31"/>
        <v>50.97422680412371</v>
      </c>
      <c r="J473" t="s">
        <v>40</v>
      </c>
      <c r="K473" t="s">
        <v>41</v>
      </c>
      <c r="L473">
        <v>1335934800</v>
      </c>
      <c r="M473" s="9">
        <f t="shared" si="29"/>
        <v>41031.208333333336</v>
      </c>
      <c r="N473">
        <v>1335934800</v>
      </c>
      <c r="O473" s="9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">
      <c r="A474">
        <v>472</v>
      </c>
      <c r="B474" t="s">
        <v>991</v>
      </c>
      <c r="C474" s="4" t="s">
        <v>992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>
        <v>575</v>
      </c>
      <c r="I474" s="3">
        <f t="shared" si="31"/>
        <v>104.94260869565217</v>
      </c>
      <c r="J474" t="s">
        <v>21</v>
      </c>
      <c r="K474" t="s">
        <v>22</v>
      </c>
      <c r="L474">
        <v>1552280400</v>
      </c>
      <c r="M474" s="9">
        <f t="shared" si="29"/>
        <v>43535.208333333328</v>
      </c>
      <c r="N474">
        <v>1556946000</v>
      </c>
      <c r="O474" s="9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4" t="s">
        <v>994</v>
      </c>
      <c r="D475">
        <v>5000</v>
      </c>
      <c r="E475">
        <v>8907</v>
      </c>
      <c r="F475" s="5">
        <f t="shared" si="28"/>
        <v>1.7814000000000001</v>
      </c>
      <c r="G475" t="s">
        <v>20</v>
      </c>
      <c r="H475">
        <v>106</v>
      </c>
      <c r="I475" s="3">
        <f t="shared" si="31"/>
        <v>84.028301886792448</v>
      </c>
      <c r="J475" t="s">
        <v>21</v>
      </c>
      <c r="K475" t="s">
        <v>22</v>
      </c>
      <c r="L475">
        <v>1529989200</v>
      </c>
      <c r="M475" s="9">
        <f t="shared" si="29"/>
        <v>43277.208333333328</v>
      </c>
      <c r="N475">
        <v>1530075600</v>
      </c>
      <c r="O475" s="9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4" t="s">
        <v>996</v>
      </c>
      <c r="D476">
        <v>4000</v>
      </c>
      <c r="E476">
        <v>14606</v>
      </c>
      <c r="F476" s="5">
        <f t="shared" si="28"/>
        <v>3.6515</v>
      </c>
      <c r="G476" t="s">
        <v>20</v>
      </c>
      <c r="H476">
        <v>142</v>
      </c>
      <c r="I476" s="3">
        <f t="shared" si="31"/>
        <v>102.85915492957747</v>
      </c>
      <c r="J476" t="s">
        <v>21</v>
      </c>
      <c r="K476" t="s">
        <v>22</v>
      </c>
      <c r="L476">
        <v>1418709600</v>
      </c>
      <c r="M476" s="9">
        <f t="shared" si="29"/>
        <v>41989.25</v>
      </c>
      <c r="N476">
        <v>1418796000</v>
      </c>
      <c r="O476" s="9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x14ac:dyDescent="0.3">
      <c r="A477">
        <v>475</v>
      </c>
      <c r="B477" t="s">
        <v>997</v>
      </c>
      <c r="C477" s="4" t="s">
        <v>998</v>
      </c>
      <c r="D477">
        <v>7400</v>
      </c>
      <c r="E477">
        <v>8432</v>
      </c>
      <c r="F477" s="5">
        <f t="shared" si="28"/>
        <v>1.1394594594594594</v>
      </c>
      <c r="G477" t="s">
        <v>20</v>
      </c>
      <c r="H477">
        <v>211</v>
      </c>
      <c r="I477" s="3">
        <f t="shared" si="31"/>
        <v>39.962085308056871</v>
      </c>
      <c r="J477" t="s">
        <v>21</v>
      </c>
      <c r="K477" t="s">
        <v>22</v>
      </c>
      <c r="L477">
        <v>1372136400</v>
      </c>
      <c r="M477" s="9">
        <f t="shared" si="29"/>
        <v>41450.208333333336</v>
      </c>
      <c r="N477">
        <v>1372482000</v>
      </c>
      <c r="O477" s="9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3">
      <c r="A478">
        <v>476</v>
      </c>
      <c r="B478" t="s">
        <v>999</v>
      </c>
      <c r="C478" s="4" t="s">
        <v>1000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>
        <v>1120</v>
      </c>
      <c r="I478" s="3">
        <f t="shared" si="31"/>
        <v>51.001785714285717</v>
      </c>
      <c r="J478" t="s">
        <v>21</v>
      </c>
      <c r="K478" t="s">
        <v>22</v>
      </c>
      <c r="L478">
        <v>1533877200</v>
      </c>
      <c r="M478" s="9">
        <f t="shared" si="29"/>
        <v>43322.208333333328</v>
      </c>
      <c r="N478">
        <v>1534395600</v>
      </c>
      <c r="O478" s="9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4" t="s">
        <v>1002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>
        <v>113</v>
      </c>
      <c r="I479" s="3">
        <f t="shared" si="31"/>
        <v>40.823008849557525</v>
      </c>
      <c r="J479" t="s">
        <v>21</v>
      </c>
      <c r="K479" t="s">
        <v>22</v>
      </c>
      <c r="L479">
        <v>1309064400</v>
      </c>
      <c r="M479" s="9">
        <f t="shared" si="29"/>
        <v>40720.208333333336</v>
      </c>
      <c r="N479">
        <v>1311397200</v>
      </c>
      <c r="O479" s="9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4" t="s">
        <v>1004</v>
      </c>
      <c r="D480">
        <v>68800</v>
      </c>
      <c r="E480">
        <v>162603</v>
      </c>
      <c r="F480" s="5">
        <f t="shared" si="28"/>
        <v>2.3634156976744185</v>
      </c>
      <c r="G480" t="s">
        <v>20</v>
      </c>
      <c r="H480">
        <v>2756</v>
      </c>
      <c r="I480" s="3">
        <f t="shared" si="31"/>
        <v>58.999637155297535</v>
      </c>
      <c r="J480" t="s">
        <v>21</v>
      </c>
      <c r="K480" t="s">
        <v>22</v>
      </c>
      <c r="L480">
        <v>1425877200</v>
      </c>
      <c r="M480" s="9">
        <f t="shared" si="29"/>
        <v>42072.208333333328</v>
      </c>
      <c r="N480">
        <v>1426914000</v>
      </c>
      <c r="O480" s="9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4" t="s">
        <v>1006</v>
      </c>
      <c r="D481">
        <v>2400</v>
      </c>
      <c r="E481">
        <v>12310</v>
      </c>
      <c r="F481" s="5">
        <f t="shared" si="28"/>
        <v>5.1291666666666664</v>
      </c>
      <c r="G481" t="s">
        <v>20</v>
      </c>
      <c r="H481">
        <v>173</v>
      </c>
      <c r="I481" s="3">
        <f t="shared" si="31"/>
        <v>71.156069364161851</v>
      </c>
      <c r="J481" t="s">
        <v>40</v>
      </c>
      <c r="K481" t="s">
        <v>41</v>
      </c>
      <c r="L481">
        <v>1501304400</v>
      </c>
      <c r="M481" s="9">
        <f t="shared" si="29"/>
        <v>42945.208333333328</v>
      </c>
      <c r="N481">
        <v>1501477200</v>
      </c>
      <c r="O481" s="9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4" t="s">
        <v>1008</v>
      </c>
      <c r="D482">
        <v>8600</v>
      </c>
      <c r="E482">
        <v>8656</v>
      </c>
      <c r="F482" s="5">
        <f t="shared" si="28"/>
        <v>1.0065116279069768</v>
      </c>
      <c r="G482" t="s">
        <v>20</v>
      </c>
      <c r="H482">
        <v>87</v>
      </c>
      <c r="I482" s="3">
        <f t="shared" si="31"/>
        <v>99.494252873563212</v>
      </c>
      <c r="J482" t="s">
        <v>21</v>
      </c>
      <c r="K482" t="s">
        <v>22</v>
      </c>
      <c r="L482">
        <v>1268287200</v>
      </c>
      <c r="M482" s="9">
        <f t="shared" si="29"/>
        <v>40248.25</v>
      </c>
      <c r="N482">
        <v>1269061200</v>
      </c>
      <c r="O482" s="9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3">
      <c r="A483">
        <v>481</v>
      </c>
      <c r="B483" t="s">
        <v>1009</v>
      </c>
      <c r="C483" s="4" t="s">
        <v>1010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>
        <v>1538</v>
      </c>
      <c r="I483" s="3">
        <f t="shared" si="31"/>
        <v>103.98634590377114</v>
      </c>
      <c r="J483" t="s">
        <v>21</v>
      </c>
      <c r="K483" t="s">
        <v>22</v>
      </c>
      <c r="L483">
        <v>1412139600</v>
      </c>
      <c r="M483" s="9">
        <f t="shared" si="29"/>
        <v>41913.208333333336</v>
      </c>
      <c r="N483">
        <v>1415772000</v>
      </c>
      <c r="O483" s="9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x14ac:dyDescent="0.3">
      <c r="A484">
        <v>482</v>
      </c>
      <c r="B484" t="s">
        <v>1011</v>
      </c>
      <c r="C484" s="4" t="s">
        <v>1012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>
        <v>9</v>
      </c>
      <c r="I484" s="3">
        <f t="shared" si="31"/>
        <v>76.555555555555557</v>
      </c>
      <c r="J484" t="s">
        <v>21</v>
      </c>
      <c r="K484" t="s">
        <v>22</v>
      </c>
      <c r="L484">
        <v>1330063200</v>
      </c>
      <c r="M484" s="9">
        <f t="shared" si="29"/>
        <v>40963.25</v>
      </c>
      <c r="N484">
        <v>1331013600</v>
      </c>
      <c r="O484" s="9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4" t="s">
        <v>1014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>
        <v>554</v>
      </c>
      <c r="I485" s="3">
        <f t="shared" si="31"/>
        <v>87.068592057761734</v>
      </c>
      <c r="J485" t="s">
        <v>21</v>
      </c>
      <c r="K485" t="s">
        <v>22</v>
      </c>
      <c r="L485">
        <v>1576130400</v>
      </c>
      <c r="M485" s="9">
        <f t="shared" si="29"/>
        <v>43811.25</v>
      </c>
      <c r="N485">
        <v>1576735200</v>
      </c>
      <c r="O485" s="9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4" t="s">
        <v>1016</v>
      </c>
      <c r="D486">
        <v>29600</v>
      </c>
      <c r="E486">
        <v>77021</v>
      </c>
      <c r="F486" s="5">
        <f t="shared" si="28"/>
        <v>2.6020608108108108</v>
      </c>
      <c r="G486" t="s">
        <v>20</v>
      </c>
      <c r="H486">
        <v>1572</v>
      </c>
      <c r="I486" s="3">
        <f t="shared" si="31"/>
        <v>48.99554707379135</v>
      </c>
      <c r="J486" t="s">
        <v>40</v>
      </c>
      <c r="K486" t="s">
        <v>41</v>
      </c>
      <c r="L486">
        <v>1407128400</v>
      </c>
      <c r="M486" s="9">
        <f t="shared" si="29"/>
        <v>41855.208333333336</v>
      </c>
      <c r="N486">
        <v>1411362000</v>
      </c>
      <c r="O486" s="9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x14ac:dyDescent="0.3">
      <c r="A487">
        <v>485</v>
      </c>
      <c r="B487" t="s">
        <v>1017</v>
      </c>
      <c r="C487" s="4" t="s">
        <v>1018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>
        <v>648</v>
      </c>
      <c r="I487" s="3">
        <f t="shared" si="31"/>
        <v>42.969135802469133</v>
      </c>
      <c r="J487" t="s">
        <v>40</v>
      </c>
      <c r="K487" t="s">
        <v>41</v>
      </c>
      <c r="L487">
        <v>1560142800</v>
      </c>
      <c r="M487" s="9">
        <f t="shared" si="29"/>
        <v>43626.208333333328</v>
      </c>
      <c r="N487">
        <v>1563685200</v>
      </c>
      <c r="O487" s="9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x14ac:dyDescent="0.3">
      <c r="A488">
        <v>486</v>
      </c>
      <c r="B488" t="s">
        <v>1019</v>
      </c>
      <c r="C488" s="4" t="s">
        <v>1020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>
        <v>21</v>
      </c>
      <c r="I488" s="3">
        <f t="shared" si="31"/>
        <v>33.428571428571431</v>
      </c>
      <c r="J488" t="s">
        <v>40</v>
      </c>
      <c r="K488" t="s">
        <v>41</v>
      </c>
      <c r="L488">
        <v>1520575200</v>
      </c>
      <c r="M488" s="9">
        <f t="shared" si="29"/>
        <v>43168.25</v>
      </c>
      <c r="N488">
        <v>1521867600</v>
      </c>
      <c r="O488" s="9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4" t="s">
        <v>1022</v>
      </c>
      <c r="D489">
        <v>110300</v>
      </c>
      <c r="E489">
        <v>197024</v>
      </c>
      <c r="F489" s="5">
        <f t="shared" si="28"/>
        <v>1.7862556663644606</v>
      </c>
      <c r="G489" t="s">
        <v>20</v>
      </c>
      <c r="H489">
        <v>2346</v>
      </c>
      <c r="I489" s="3">
        <f t="shared" si="31"/>
        <v>83.982949701619773</v>
      </c>
      <c r="J489" t="s">
        <v>21</v>
      </c>
      <c r="K489" t="s">
        <v>22</v>
      </c>
      <c r="L489">
        <v>1492664400</v>
      </c>
      <c r="M489" s="9">
        <f t="shared" si="29"/>
        <v>42845.208333333328</v>
      </c>
      <c r="N489">
        <v>1495515600</v>
      </c>
      <c r="O489" s="9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4" t="s">
        <v>1024</v>
      </c>
      <c r="D490">
        <v>5300</v>
      </c>
      <c r="E490">
        <v>11663</v>
      </c>
      <c r="F490" s="5">
        <f t="shared" si="28"/>
        <v>2.2005660377358489</v>
      </c>
      <c r="G490" t="s">
        <v>20</v>
      </c>
      <c r="H490">
        <v>115</v>
      </c>
      <c r="I490" s="3">
        <f t="shared" si="31"/>
        <v>101.41739130434783</v>
      </c>
      <c r="J490" t="s">
        <v>21</v>
      </c>
      <c r="K490" t="s">
        <v>22</v>
      </c>
      <c r="L490">
        <v>1454479200</v>
      </c>
      <c r="M490" s="9">
        <f t="shared" si="29"/>
        <v>42403.25</v>
      </c>
      <c r="N490">
        <v>1455948000</v>
      </c>
      <c r="O490" s="9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4" t="s">
        <v>1026</v>
      </c>
      <c r="D491">
        <v>9200</v>
      </c>
      <c r="E491">
        <v>9339</v>
      </c>
      <c r="F491" s="5">
        <f t="shared" si="28"/>
        <v>1.015108695652174</v>
      </c>
      <c r="G491" t="s">
        <v>20</v>
      </c>
      <c r="H491">
        <v>85</v>
      </c>
      <c r="I491" s="3">
        <f t="shared" si="31"/>
        <v>109.87058823529412</v>
      </c>
      <c r="J491" t="s">
        <v>107</v>
      </c>
      <c r="K491" t="s">
        <v>108</v>
      </c>
      <c r="L491">
        <v>1281934800</v>
      </c>
      <c r="M491" s="9">
        <f t="shared" si="29"/>
        <v>40406.208333333336</v>
      </c>
      <c r="N491">
        <v>1282366800</v>
      </c>
      <c r="O491" s="9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">
      <c r="A492">
        <v>490</v>
      </c>
      <c r="B492" t="s">
        <v>1027</v>
      </c>
      <c r="C492" s="4" t="s">
        <v>1028</v>
      </c>
      <c r="D492">
        <v>2400</v>
      </c>
      <c r="E492">
        <v>4596</v>
      </c>
      <c r="F492" s="5">
        <f t="shared" si="28"/>
        <v>1.915</v>
      </c>
      <c r="G492" t="s">
        <v>20</v>
      </c>
      <c r="H492">
        <v>144</v>
      </c>
      <c r="I492" s="3">
        <f t="shared" si="31"/>
        <v>31.916666666666668</v>
      </c>
      <c r="J492" t="s">
        <v>21</v>
      </c>
      <c r="K492" t="s">
        <v>22</v>
      </c>
      <c r="L492">
        <v>1573970400</v>
      </c>
      <c r="M492" s="9">
        <f t="shared" si="29"/>
        <v>43786.25</v>
      </c>
      <c r="N492">
        <v>1574575200</v>
      </c>
      <c r="O492" s="9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x14ac:dyDescent="0.3">
      <c r="A493">
        <v>491</v>
      </c>
      <c r="B493" t="s">
        <v>1030</v>
      </c>
      <c r="C493" s="4" t="s">
        <v>1031</v>
      </c>
      <c r="D493">
        <v>56800</v>
      </c>
      <c r="E493">
        <v>173437</v>
      </c>
      <c r="F493" s="5">
        <f t="shared" si="28"/>
        <v>3.0534683098591549</v>
      </c>
      <c r="G493" t="s">
        <v>20</v>
      </c>
      <c r="H493">
        <v>2443</v>
      </c>
      <c r="I493" s="3">
        <f t="shared" si="31"/>
        <v>70.993450675399103</v>
      </c>
      <c r="J493" t="s">
        <v>21</v>
      </c>
      <c r="K493" t="s">
        <v>22</v>
      </c>
      <c r="L493">
        <v>1372654800</v>
      </c>
      <c r="M493" s="9">
        <f t="shared" si="29"/>
        <v>41456.208333333336</v>
      </c>
      <c r="N493">
        <v>1374901200</v>
      </c>
      <c r="O493" s="9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4" t="s">
        <v>1033</v>
      </c>
      <c r="D494">
        <v>191000</v>
      </c>
      <c r="E494">
        <v>45831</v>
      </c>
      <c r="F494" s="5">
        <f t="shared" si="28"/>
        <v>0.23995287958115183</v>
      </c>
      <c r="G494" t="s">
        <v>74</v>
      </c>
      <c r="H494">
        <v>595</v>
      </c>
      <c r="I494" s="3">
        <f t="shared" si="31"/>
        <v>77.026890756302521</v>
      </c>
      <c r="J494" t="s">
        <v>21</v>
      </c>
      <c r="K494" t="s">
        <v>22</v>
      </c>
      <c r="L494">
        <v>1275886800</v>
      </c>
      <c r="M494" s="9">
        <f t="shared" si="29"/>
        <v>40336.208333333336</v>
      </c>
      <c r="N494">
        <v>1278910800</v>
      </c>
      <c r="O494" s="9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4" t="s">
        <v>1035</v>
      </c>
      <c r="D495">
        <v>900</v>
      </c>
      <c r="E495">
        <v>6514</v>
      </c>
      <c r="F495" s="5">
        <f t="shared" si="28"/>
        <v>7.2377777777777776</v>
      </c>
      <c r="G495" t="s">
        <v>20</v>
      </c>
      <c r="H495">
        <v>64</v>
      </c>
      <c r="I495" s="3">
        <f t="shared" si="31"/>
        <v>101.78125</v>
      </c>
      <c r="J495" t="s">
        <v>21</v>
      </c>
      <c r="K495" t="s">
        <v>22</v>
      </c>
      <c r="L495">
        <v>1561784400</v>
      </c>
      <c r="M495" s="9">
        <f t="shared" si="29"/>
        <v>43645.208333333328</v>
      </c>
      <c r="N495">
        <v>1562907600</v>
      </c>
      <c r="O495" s="9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3">
      <c r="A496">
        <v>494</v>
      </c>
      <c r="B496" t="s">
        <v>1036</v>
      </c>
      <c r="C496" s="4" t="s">
        <v>1037</v>
      </c>
      <c r="D496">
        <v>2500</v>
      </c>
      <c r="E496">
        <v>13684</v>
      </c>
      <c r="F496" s="5">
        <f t="shared" si="28"/>
        <v>5.4736000000000002</v>
      </c>
      <c r="G496" t="s">
        <v>20</v>
      </c>
      <c r="H496">
        <v>268</v>
      </c>
      <c r="I496" s="3">
        <f t="shared" si="31"/>
        <v>51.059701492537314</v>
      </c>
      <c r="J496" t="s">
        <v>21</v>
      </c>
      <c r="K496" t="s">
        <v>22</v>
      </c>
      <c r="L496">
        <v>1332392400</v>
      </c>
      <c r="M496" s="9">
        <f t="shared" si="29"/>
        <v>40990.208333333336</v>
      </c>
      <c r="N496">
        <v>1332478800</v>
      </c>
      <c r="O496" s="9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4" t="s">
        <v>1039</v>
      </c>
      <c r="D497">
        <v>3200</v>
      </c>
      <c r="E497">
        <v>13264</v>
      </c>
      <c r="F497" s="5">
        <f t="shared" si="28"/>
        <v>4.1449999999999996</v>
      </c>
      <c r="G497" t="s">
        <v>20</v>
      </c>
      <c r="H497">
        <v>195</v>
      </c>
      <c r="I497" s="3">
        <f t="shared" si="31"/>
        <v>68.02051282051282</v>
      </c>
      <c r="J497" t="s">
        <v>36</v>
      </c>
      <c r="K497" t="s">
        <v>37</v>
      </c>
      <c r="L497">
        <v>1402376400</v>
      </c>
      <c r="M497" s="9">
        <f t="shared" si="29"/>
        <v>41800.208333333336</v>
      </c>
      <c r="N497">
        <v>1402722000</v>
      </c>
      <c r="O497" s="9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4" t="s">
        <v>1041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>
        <v>54</v>
      </c>
      <c r="I498" s="3">
        <f t="shared" si="31"/>
        <v>30.87037037037037</v>
      </c>
      <c r="J498" t="s">
        <v>21</v>
      </c>
      <c r="K498" t="s">
        <v>22</v>
      </c>
      <c r="L498">
        <v>1495342800</v>
      </c>
      <c r="M498" s="9">
        <f t="shared" si="29"/>
        <v>42876.208333333328</v>
      </c>
      <c r="N498">
        <v>1496811600</v>
      </c>
      <c r="O498" s="9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4" t="s">
        <v>1043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>
        <v>120</v>
      </c>
      <c r="I499" s="3">
        <f t="shared" si="31"/>
        <v>27.908333333333335</v>
      </c>
      <c r="J499" t="s">
        <v>21</v>
      </c>
      <c r="K499" t="s">
        <v>22</v>
      </c>
      <c r="L499">
        <v>1482213600</v>
      </c>
      <c r="M499" s="9">
        <f t="shared" si="29"/>
        <v>42724.25</v>
      </c>
      <c r="N499">
        <v>1482213600</v>
      </c>
      <c r="O499" s="9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4" t="s">
        <v>1045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>
        <v>579</v>
      </c>
      <c r="I500" s="3">
        <f t="shared" si="31"/>
        <v>79.994818652849744</v>
      </c>
      <c r="J500" t="s">
        <v>36</v>
      </c>
      <c r="K500" t="s">
        <v>37</v>
      </c>
      <c r="L500">
        <v>1420092000</v>
      </c>
      <c r="M500" s="9">
        <f t="shared" si="29"/>
        <v>42005.25</v>
      </c>
      <c r="N500">
        <v>1420264800</v>
      </c>
      <c r="O500" s="9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x14ac:dyDescent="0.3">
      <c r="A501">
        <v>499</v>
      </c>
      <c r="B501" t="s">
        <v>1046</v>
      </c>
      <c r="C501" s="4" t="s">
        <v>1047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>
        <v>2072</v>
      </c>
      <c r="I501" s="3">
        <f t="shared" si="31"/>
        <v>38.003378378378379</v>
      </c>
      <c r="J501" t="s">
        <v>21</v>
      </c>
      <c r="K501" t="s">
        <v>22</v>
      </c>
      <c r="L501">
        <v>1458018000</v>
      </c>
      <c r="M501" s="9">
        <f t="shared" si="29"/>
        <v>42444.208333333328</v>
      </c>
      <c r="N501">
        <v>1458450000</v>
      </c>
      <c r="O501" s="9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4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3">
        <v>0</v>
      </c>
      <c r="J502" t="s">
        <v>21</v>
      </c>
      <c r="K502" t="s">
        <v>22</v>
      </c>
      <c r="L502">
        <v>1367384400</v>
      </c>
      <c r="M502" s="9">
        <f t="shared" si="29"/>
        <v>41395.208333333336</v>
      </c>
      <c r="N502">
        <v>1369803600</v>
      </c>
      <c r="O502" s="9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4" t="s">
        <v>1051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>
        <v>1796</v>
      </c>
      <c r="I503" s="3">
        <f t="shared" ref="I503:I566" si="32">E503/H503</f>
        <v>59.990534521158132</v>
      </c>
      <c r="J503" t="s">
        <v>21</v>
      </c>
      <c r="K503" t="s">
        <v>22</v>
      </c>
      <c r="L503">
        <v>1363064400</v>
      </c>
      <c r="M503" s="9">
        <f t="shared" si="29"/>
        <v>41345.208333333336</v>
      </c>
      <c r="N503">
        <v>1363237200</v>
      </c>
      <c r="O503" s="9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4" t="s">
        <v>1052</v>
      </c>
      <c r="D504">
        <v>1300</v>
      </c>
      <c r="E504">
        <v>6889</v>
      </c>
      <c r="F504" s="5">
        <f t="shared" si="28"/>
        <v>5.2992307692307694</v>
      </c>
      <c r="G504" t="s">
        <v>20</v>
      </c>
      <c r="H504">
        <v>186</v>
      </c>
      <c r="I504" s="3">
        <f t="shared" si="32"/>
        <v>37.037634408602152</v>
      </c>
      <c r="J504" t="s">
        <v>26</v>
      </c>
      <c r="K504" t="s">
        <v>27</v>
      </c>
      <c r="L504">
        <v>1343365200</v>
      </c>
      <c r="M504" s="9">
        <f t="shared" si="29"/>
        <v>41117.208333333336</v>
      </c>
      <c r="N504">
        <v>1345870800</v>
      </c>
      <c r="O504" s="9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x14ac:dyDescent="0.3">
      <c r="A505">
        <v>503</v>
      </c>
      <c r="B505" t="s">
        <v>1053</v>
      </c>
      <c r="C505" s="4" t="s">
        <v>1054</v>
      </c>
      <c r="D505">
        <v>25500</v>
      </c>
      <c r="E505">
        <v>45983</v>
      </c>
      <c r="F505" s="5">
        <f t="shared" si="28"/>
        <v>1.8032549019607844</v>
      </c>
      <c r="G505" t="s">
        <v>20</v>
      </c>
      <c r="H505">
        <v>460</v>
      </c>
      <c r="I505" s="3">
        <f t="shared" si="32"/>
        <v>99.963043478260872</v>
      </c>
      <c r="J505" t="s">
        <v>21</v>
      </c>
      <c r="K505" t="s">
        <v>22</v>
      </c>
      <c r="L505">
        <v>1435726800</v>
      </c>
      <c r="M505" s="9">
        <f t="shared" si="29"/>
        <v>42186.208333333328</v>
      </c>
      <c r="N505">
        <v>1437454800</v>
      </c>
      <c r="O505" s="9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4" t="s">
        <v>1056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>
        <v>62</v>
      </c>
      <c r="I506" s="3">
        <f t="shared" si="32"/>
        <v>111.6774193548387</v>
      </c>
      <c r="J506" t="s">
        <v>107</v>
      </c>
      <c r="K506" t="s">
        <v>108</v>
      </c>
      <c r="L506">
        <v>1431925200</v>
      </c>
      <c r="M506" s="9">
        <f t="shared" si="29"/>
        <v>42142.208333333328</v>
      </c>
      <c r="N506">
        <v>1432011600</v>
      </c>
      <c r="O506" s="9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4" t="s">
        <v>1058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>
        <v>347</v>
      </c>
      <c r="I507" s="3">
        <f t="shared" si="32"/>
        <v>36.014409221902014</v>
      </c>
      <c r="J507" t="s">
        <v>21</v>
      </c>
      <c r="K507" t="s">
        <v>22</v>
      </c>
      <c r="L507">
        <v>1362722400</v>
      </c>
      <c r="M507" s="9">
        <f t="shared" si="29"/>
        <v>41341.25</v>
      </c>
      <c r="N507">
        <v>1366347600</v>
      </c>
      <c r="O507" s="9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4" t="s">
        <v>1060</v>
      </c>
      <c r="D508">
        <v>18000</v>
      </c>
      <c r="E508">
        <v>166874</v>
      </c>
      <c r="F508" s="5">
        <f t="shared" si="28"/>
        <v>9.2707777777777771</v>
      </c>
      <c r="G508" t="s">
        <v>20</v>
      </c>
      <c r="H508">
        <v>2528</v>
      </c>
      <c r="I508" s="3">
        <f t="shared" si="32"/>
        <v>66.010284810126578</v>
      </c>
      <c r="J508" t="s">
        <v>21</v>
      </c>
      <c r="K508" t="s">
        <v>22</v>
      </c>
      <c r="L508">
        <v>1511416800</v>
      </c>
      <c r="M508" s="9">
        <f t="shared" si="29"/>
        <v>43062.25</v>
      </c>
      <c r="N508">
        <v>1512885600</v>
      </c>
      <c r="O508" s="9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x14ac:dyDescent="0.3">
      <c r="A509">
        <v>507</v>
      </c>
      <c r="B509" t="s">
        <v>1061</v>
      </c>
      <c r="C509" s="4" t="s">
        <v>1062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>
        <v>19</v>
      </c>
      <c r="I509" s="3">
        <f t="shared" si="32"/>
        <v>44.05263157894737</v>
      </c>
      <c r="J509" t="s">
        <v>21</v>
      </c>
      <c r="K509" t="s">
        <v>22</v>
      </c>
      <c r="L509">
        <v>1365483600</v>
      </c>
      <c r="M509" s="9">
        <f t="shared" si="29"/>
        <v>41373.208333333336</v>
      </c>
      <c r="N509">
        <v>1369717200</v>
      </c>
      <c r="O509" s="9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4" t="s">
        <v>1064</v>
      </c>
      <c r="D510">
        <v>172700</v>
      </c>
      <c r="E510">
        <v>193820</v>
      </c>
      <c r="F510" s="5">
        <f t="shared" si="28"/>
        <v>1.1222929936305732</v>
      </c>
      <c r="G510" t="s">
        <v>20</v>
      </c>
      <c r="H510">
        <v>3657</v>
      </c>
      <c r="I510" s="3">
        <f t="shared" si="32"/>
        <v>52.999726551818434</v>
      </c>
      <c r="J510" t="s">
        <v>21</v>
      </c>
      <c r="K510" t="s">
        <v>22</v>
      </c>
      <c r="L510">
        <v>1532840400</v>
      </c>
      <c r="M510" s="9">
        <f t="shared" si="29"/>
        <v>43310.208333333328</v>
      </c>
      <c r="N510">
        <v>1534654800</v>
      </c>
      <c r="O510" s="9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4" t="s">
        <v>1065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>
        <v>1258</v>
      </c>
      <c r="I511" s="3">
        <f t="shared" si="32"/>
        <v>95</v>
      </c>
      <c r="J511" t="s">
        <v>21</v>
      </c>
      <c r="K511" t="s">
        <v>22</v>
      </c>
      <c r="L511">
        <v>1336194000</v>
      </c>
      <c r="M511" s="9">
        <f t="shared" si="29"/>
        <v>41034.208333333336</v>
      </c>
      <c r="N511">
        <v>1337058000</v>
      </c>
      <c r="O511" s="9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4" t="s">
        <v>1067</v>
      </c>
      <c r="D512">
        <v>7800</v>
      </c>
      <c r="E512">
        <v>9289</v>
      </c>
      <c r="F512" s="5">
        <f t="shared" si="28"/>
        <v>1.1908974358974358</v>
      </c>
      <c r="G512" t="s">
        <v>20</v>
      </c>
      <c r="H512">
        <v>131</v>
      </c>
      <c r="I512" s="3">
        <f t="shared" si="32"/>
        <v>70.908396946564892</v>
      </c>
      <c r="J512" t="s">
        <v>26</v>
      </c>
      <c r="K512" t="s">
        <v>27</v>
      </c>
      <c r="L512">
        <v>1527742800</v>
      </c>
      <c r="M512" s="9">
        <f t="shared" si="29"/>
        <v>43251.208333333328</v>
      </c>
      <c r="N512">
        <v>1529816400</v>
      </c>
      <c r="O512" s="9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4" t="s">
        <v>1069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>
        <v>362</v>
      </c>
      <c r="I513" s="3">
        <f t="shared" si="32"/>
        <v>98.060773480662988</v>
      </c>
      <c r="J513" t="s">
        <v>21</v>
      </c>
      <c r="K513" t="s">
        <v>22</v>
      </c>
      <c r="L513">
        <v>1564030800</v>
      </c>
      <c r="M513" s="9">
        <f t="shared" si="29"/>
        <v>43671.208333333328</v>
      </c>
      <c r="N513">
        <v>1564894800</v>
      </c>
      <c r="O513" s="9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4" t="s">
        <v>1071</v>
      </c>
      <c r="D514">
        <v>9100</v>
      </c>
      <c r="E514">
        <v>12678</v>
      </c>
      <c r="F514" s="5">
        <f t="shared" ref="F514:F577" si="33">E514/D514</f>
        <v>1.3931868131868133</v>
      </c>
      <c r="G514" t="s">
        <v>20</v>
      </c>
      <c r="H514">
        <v>239</v>
      </c>
      <c r="I514" s="3">
        <f t="shared" si="32"/>
        <v>53.046025104602514</v>
      </c>
      <c r="J514" t="s">
        <v>21</v>
      </c>
      <c r="K514" t="s">
        <v>22</v>
      </c>
      <c r="L514">
        <v>1404536400</v>
      </c>
      <c r="M514" s="9">
        <f t="shared" ref="M514:M577" si="34">(L514/86400+DATE(1970,1,1))</f>
        <v>41825.208333333336</v>
      </c>
      <c r="N514">
        <v>1404622800</v>
      </c>
      <c r="O514" s="9">
        <f t="shared" ref="O514:O577" si="35">(N514/86400+DATE(1970,1,1))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4" t="s">
        <v>1073</v>
      </c>
      <c r="D515">
        <v>8300</v>
      </c>
      <c r="E515">
        <v>3260</v>
      </c>
      <c r="F515" s="5">
        <f t="shared" si="33"/>
        <v>0.39277108433734942</v>
      </c>
      <c r="G515" t="s">
        <v>74</v>
      </c>
      <c r="H515">
        <v>35</v>
      </c>
      <c r="I515" s="3">
        <f t="shared" si="32"/>
        <v>93.142857142857139</v>
      </c>
      <c r="J515" t="s">
        <v>21</v>
      </c>
      <c r="K515" t="s">
        <v>22</v>
      </c>
      <c r="L515">
        <v>1284008400</v>
      </c>
      <c r="M515" s="9">
        <f t="shared" si="34"/>
        <v>40430.208333333336</v>
      </c>
      <c r="N515">
        <v>1284181200</v>
      </c>
      <c r="O515" s="9">
        <f t="shared" si="35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4" t="s">
        <v>1075</v>
      </c>
      <c r="D516">
        <v>138700</v>
      </c>
      <c r="E516">
        <v>31123</v>
      </c>
      <c r="F516" s="5">
        <f t="shared" si="33"/>
        <v>0.22439077144917088</v>
      </c>
      <c r="G516" t="s">
        <v>74</v>
      </c>
      <c r="H516">
        <v>528</v>
      </c>
      <c r="I516" s="3">
        <f t="shared" si="32"/>
        <v>58.945075757575758</v>
      </c>
      <c r="J516" t="s">
        <v>98</v>
      </c>
      <c r="K516" t="s">
        <v>99</v>
      </c>
      <c r="L516">
        <v>1386309600</v>
      </c>
      <c r="M516" s="9">
        <f t="shared" si="34"/>
        <v>41614.25</v>
      </c>
      <c r="N516">
        <v>1386741600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4" t="s">
        <v>1077</v>
      </c>
      <c r="D517">
        <v>8600</v>
      </c>
      <c r="E517">
        <v>4797</v>
      </c>
      <c r="F517" s="5">
        <f t="shared" si="33"/>
        <v>0.55779069767441858</v>
      </c>
      <c r="G517" t="s">
        <v>14</v>
      </c>
      <c r="H517">
        <v>133</v>
      </c>
      <c r="I517" s="3">
        <f t="shared" si="32"/>
        <v>36.067669172932334</v>
      </c>
      <c r="J517" t="s">
        <v>15</v>
      </c>
      <c r="K517" t="s">
        <v>16</v>
      </c>
      <c r="L517">
        <v>1324620000</v>
      </c>
      <c r="M517" s="9">
        <f t="shared" si="34"/>
        <v>40900.25</v>
      </c>
      <c r="N517">
        <v>1324792800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4" t="s">
        <v>1079</v>
      </c>
      <c r="D518">
        <v>125400</v>
      </c>
      <c r="E518">
        <v>53324</v>
      </c>
      <c r="F518" s="5">
        <f t="shared" si="33"/>
        <v>0.42523125996810207</v>
      </c>
      <c r="G518" t="s">
        <v>14</v>
      </c>
      <c r="H518">
        <v>846</v>
      </c>
      <c r="I518" s="3">
        <f t="shared" si="32"/>
        <v>63.030732860520096</v>
      </c>
      <c r="J518" t="s">
        <v>21</v>
      </c>
      <c r="K518" t="s">
        <v>22</v>
      </c>
      <c r="L518">
        <v>1281070800</v>
      </c>
      <c r="M518" s="9">
        <f t="shared" si="34"/>
        <v>40396.208333333336</v>
      </c>
      <c r="N518">
        <v>1284354000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4" t="s">
        <v>1081</v>
      </c>
      <c r="D519">
        <v>5900</v>
      </c>
      <c r="E519">
        <v>6608</v>
      </c>
      <c r="F519" s="5">
        <f t="shared" si="33"/>
        <v>1.1200000000000001</v>
      </c>
      <c r="G519" t="s">
        <v>20</v>
      </c>
      <c r="H519">
        <v>78</v>
      </c>
      <c r="I519" s="3">
        <f t="shared" si="32"/>
        <v>84.717948717948715</v>
      </c>
      <c r="J519" t="s">
        <v>21</v>
      </c>
      <c r="K519" t="s">
        <v>22</v>
      </c>
      <c r="L519">
        <v>1493960400</v>
      </c>
      <c r="M519" s="9">
        <f t="shared" si="34"/>
        <v>42860.208333333328</v>
      </c>
      <c r="N519">
        <v>1494392400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x14ac:dyDescent="0.3">
      <c r="A520">
        <v>518</v>
      </c>
      <c r="B520" t="s">
        <v>1082</v>
      </c>
      <c r="C520" s="4" t="s">
        <v>1083</v>
      </c>
      <c r="D520">
        <v>8800</v>
      </c>
      <c r="E520">
        <v>622</v>
      </c>
      <c r="F520" s="5">
        <f t="shared" si="33"/>
        <v>7.0681818181818179E-2</v>
      </c>
      <c r="G520" t="s">
        <v>14</v>
      </c>
      <c r="H520">
        <v>10</v>
      </c>
      <c r="I520" s="3">
        <f t="shared" si="32"/>
        <v>62.2</v>
      </c>
      <c r="J520" t="s">
        <v>21</v>
      </c>
      <c r="K520" t="s">
        <v>22</v>
      </c>
      <c r="L520">
        <v>1519365600</v>
      </c>
      <c r="M520" s="9">
        <f t="shared" si="34"/>
        <v>43154.25</v>
      </c>
      <c r="N520">
        <v>1519538400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4" t="s">
        <v>1085</v>
      </c>
      <c r="D521">
        <v>177700</v>
      </c>
      <c r="E521">
        <v>180802</v>
      </c>
      <c r="F521" s="5">
        <f t="shared" si="33"/>
        <v>1.0174563871693867</v>
      </c>
      <c r="G521" t="s">
        <v>20</v>
      </c>
      <c r="H521">
        <v>1773</v>
      </c>
      <c r="I521" s="3">
        <f t="shared" si="32"/>
        <v>101.97518330513255</v>
      </c>
      <c r="J521" t="s">
        <v>21</v>
      </c>
      <c r="K521" t="s">
        <v>22</v>
      </c>
      <c r="L521">
        <v>1420696800</v>
      </c>
      <c r="M521" s="9">
        <f t="shared" si="34"/>
        <v>42012.25</v>
      </c>
      <c r="N521">
        <v>1421906400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4" t="s">
        <v>1087</v>
      </c>
      <c r="D522">
        <v>800</v>
      </c>
      <c r="E522">
        <v>3406</v>
      </c>
      <c r="F522" s="5">
        <f t="shared" si="33"/>
        <v>4.2575000000000003</v>
      </c>
      <c r="G522" t="s">
        <v>20</v>
      </c>
      <c r="H522">
        <v>32</v>
      </c>
      <c r="I522" s="3">
        <f t="shared" si="32"/>
        <v>106.4375</v>
      </c>
      <c r="J522" t="s">
        <v>21</v>
      </c>
      <c r="K522" t="s">
        <v>22</v>
      </c>
      <c r="L522">
        <v>1555650000</v>
      </c>
      <c r="M522" s="9">
        <f t="shared" si="34"/>
        <v>43574.208333333328</v>
      </c>
      <c r="N522">
        <v>1555909200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4" t="s">
        <v>141</v>
      </c>
      <c r="D523">
        <v>7600</v>
      </c>
      <c r="E523">
        <v>11061</v>
      </c>
      <c r="F523" s="5">
        <f t="shared" si="33"/>
        <v>1.4553947368421052</v>
      </c>
      <c r="G523" t="s">
        <v>20</v>
      </c>
      <c r="H523">
        <v>369</v>
      </c>
      <c r="I523" s="3">
        <f t="shared" si="32"/>
        <v>29.975609756097562</v>
      </c>
      <c r="J523" t="s">
        <v>21</v>
      </c>
      <c r="K523" t="s">
        <v>22</v>
      </c>
      <c r="L523">
        <v>1471928400</v>
      </c>
      <c r="M523" s="9">
        <f t="shared" si="34"/>
        <v>42605.208333333328</v>
      </c>
      <c r="N523">
        <v>1472446800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x14ac:dyDescent="0.3">
      <c r="A524">
        <v>522</v>
      </c>
      <c r="B524" t="s">
        <v>1089</v>
      </c>
      <c r="C524" s="4" t="s">
        <v>1090</v>
      </c>
      <c r="D524">
        <v>50500</v>
      </c>
      <c r="E524">
        <v>16389</v>
      </c>
      <c r="F524" s="5">
        <f t="shared" si="33"/>
        <v>0.32453465346534655</v>
      </c>
      <c r="G524" t="s">
        <v>14</v>
      </c>
      <c r="H524">
        <v>191</v>
      </c>
      <c r="I524" s="3">
        <f t="shared" si="32"/>
        <v>85.806282722513089</v>
      </c>
      <c r="J524" t="s">
        <v>21</v>
      </c>
      <c r="K524" t="s">
        <v>22</v>
      </c>
      <c r="L524">
        <v>1341291600</v>
      </c>
      <c r="M524" s="9">
        <f t="shared" si="34"/>
        <v>41093.208333333336</v>
      </c>
      <c r="N524">
        <v>1342328400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4" t="s">
        <v>1092</v>
      </c>
      <c r="D525">
        <v>900</v>
      </c>
      <c r="E525">
        <v>6303</v>
      </c>
      <c r="F525" s="5">
        <f t="shared" si="33"/>
        <v>7.003333333333333</v>
      </c>
      <c r="G525" t="s">
        <v>20</v>
      </c>
      <c r="H525">
        <v>89</v>
      </c>
      <c r="I525" s="3">
        <f t="shared" si="32"/>
        <v>70.82022471910112</v>
      </c>
      <c r="J525" t="s">
        <v>21</v>
      </c>
      <c r="K525" t="s">
        <v>22</v>
      </c>
      <c r="L525">
        <v>1267682400</v>
      </c>
      <c r="M525" s="9">
        <f t="shared" si="34"/>
        <v>40241.25</v>
      </c>
      <c r="N525">
        <v>1268114400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4" t="s">
        <v>1094</v>
      </c>
      <c r="D526">
        <v>96700</v>
      </c>
      <c r="E526">
        <v>81136</v>
      </c>
      <c r="F526" s="5">
        <f t="shared" si="33"/>
        <v>0.83904860392967939</v>
      </c>
      <c r="G526" t="s">
        <v>14</v>
      </c>
      <c r="H526">
        <v>1979</v>
      </c>
      <c r="I526" s="3">
        <f t="shared" si="32"/>
        <v>40.998484082870135</v>
      </c>
      <c r="J526" t="s">
        <v>21</v>
      </c>
      <c r="K526" t="s">
        <v>22</v>
      </c>
      <c r="L526">
        <v>1272258000</v>
      </c>
      <c r="M526" s="9">
        <f t="shared" si="34"/>
        <v>40294.208333333336</v>
      </c>
      <c r="N526">
        <v>1273381200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">
      <c r="A527">
        <v>525</v>
      </c>
      <c r="B527" t="s">
        <v>1095</v>
      </c>
      <c r="C527" s="4" t="s">
        <v>1096</v>
      </c>
      <c r="D527">
        <v>2100</v>
      </c>
      <c r="E527">
        <v>1768</v>
      </c>
      <c r="F527" s="5">
        <f t="shared" si="33"/>
        <v>0.84190476190476193</v>
      </c>
      <c r="G527" t="s">
        <v>14</v>
      </c>
      <c r="H527">
        <v>63</v>
      </c>
      <c r="I527" s="3">
        <f t="shared" si="32"/>
        <v>28.063492063492063</v>
      </c>
      <c r="J527" t="s">
        <v>21</v>
      </c>
      <c r="K527" t="s">
        <v>22</v>
      </c>
      <c r="L527">
        <v>1290492000</v>
      </c>
      <c r="M527" s="9">
        <f t="shared" si="34"/>
        <v>40505.25</v>
      </c>
      <c r="N527">
        <v>1290837600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x14ac:dyDescent="0.3">
      <c r="A528">
        <v>526</v>
      </c>
      <c r="B528" t="s">
        <v>1097</v>
      </c>
      <c r="C528" s="4" t="s">
        <v>1098</v>
      </c>
      <c r="D528">
        <v>8300</v>
      </c>
      <c r="E528">
        <v>12944</v>
      </c>
      <c r="F528" s="5">
        <f t="shared" si="33"/>
        <v>1.5595180722891566</v>
      </c>
      <c r="G528" t="s">
        <v>20</v>
      </c>
      <c r="H528">
        <v>147</v>
      </c>
      <c r="I528" s="3">
        <f t="shared" si="32"/>
        <v>88.054421768707485</v>
      </c>
      <c r="J528" t="s">
        <v>21</v>
      </c>
      <c r="K528" t="s">
        <v>22</v>
      </c>
      <c r="L528">
        <v>1451109600</v>
      </c>
      <c r="M528" s="9">
        <f t="shared" si="34"/>
        <v>42364.25</v>
      </c>
      <c r="N528">
        <v>1454306400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4" t="s">
        <v>1100</v>
      </c>
      <c r="D529">
        <v>189200</v>
      </c>
      <c r="E529">
        <v>188480</v>
      </c>
      <c r="F529" s="5">
        <f t="shared" si="33"/>
        <v>0.99619450317124736</v>
      </c>
      <c r="G529" t="s">
        <v>14</v>
      </c>
      <c r="H529">
        <v>6080</v>
      </c>
      <c r="I529" s="3">
        <f t="shared" si="32"/>
        <v>31</v>
      </c>
      <c r="J529" t="s">
        <v>15</v>
      </c>
      <c r="K529" t="s">
        <v>16</v>
      </c>
      <c r="L529">
        <v>1454652000</v>
      </c>
      <c r="M529" s="9">
        <f t="shared" si="34"/>
        <v>42405.25</v>
      </c>
      <c r="N529">
        <v>1457762400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4" t="s">
        <v>1102</v>
      </c>
      <c r="D530">
        <v>9000</v>
      </c>
      <c r="E530">
        <v>7227</v>
      </c>
      <c r="F530" s="5">
        <f t="shared" si="33"/>
        <v>0.80300000000000005</v>
      </c>
      <c r="G530" t="s">
        <v>14</v>
      </c>
      <c r="H530">
        <v>80</v>
      </c>
      <c r="I530" s="3">
        <f t="shared" si="32"/>
        <v>90.337500000000006</v>
      </c>
      <c r="J530" t="s">
        <v>40</v>
      </c>
      <c r="K530" t="s">
        <v>41</v>
      </c>
      <c r="L530">
        <v>1385186400</v>
      </c>
      <c r="M530" s="9">
        <f t="shared" si="34"/>
        <v>41601.25</v>
      </c>
      <c r="N530">
        <v>1389074400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4" t="s">
        <v>1104</v>
      </c>
      <c r="D531">
        <v>5100</v>
      </c>
      <c r="E531">
        <v>574</v>
      </c>
      <c r="F531" s="5">
        <f t="shared" si="33"/>
        <v>0.11254901960784314</v>
      </c>
      <c r="G531" t="s">
        <v>14</v>
      </c>
      <c r="H531">
        <v>9</v>
      </c>
      <c r="I531" s="3">
        <f t="shared" si="32"/>
        <v>63.777777777777779</v>
      </c>
      <c r="J531" t="s">
        <v>21</v>
      </c>
      <c r="K531" t="s">
        <v>22</v>
      </c>
      <c r="L531">
        <v>1399698000</v>
      </c>
      <c r="M531" s="9">
        <f t="shared" si="34"/>
        <v>41769.208333333336</v>
      </c>
      <c r="N531">
        <v>1402117200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3">
      <c r="A532">
        <v>530</v>
      </c>
      <c r="B532" t="s">
        <v>1105</v>
      </c>
      <c r="C532" s="4" t="s">
        <v>1106</v>
      </c>
      <c r="D532">
        <v>105000</v>
      </c>
      <c r="E532">
        <v>96328</v>
      </c>
      <c r="F532" s="5">
        <f t="shared" si="33"/>
        <v>0.91740952380952379</v>
      </c>
      <c r="G532" t="s">
        <v>14</v>
      </c>
      <c r="H532">
        <v>1784</v>
      </c>
      <c r="I532" s="3">
        <f t="shared" si="32"/>
        <v>53.995515695067262</v>
      </c>
      <c r="J532" t="s">
        <v>21</v>
      </c>
      <c r="K532" t="s">
        <v>22</v>
      </c>
      <c r="L532">
        <v>1283230800</v>
      </c>
      <c r="M532" s="9">
        <f t="shared" si="34"/>
        <v>40421.208333333336</v>
      </c>
      <c r="N532">
        <v>1284440400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x14ac:dyDescent="0.3">
      <c r="A533">
        <v>531</v>
      </c>
      <c r="B533" t="s">
        <v>1107</v>
      </c>
      <c r="C533" s="4" t="s">
        <v>1108</v>
      </c>
      <c r="D533">
        <v>186700</v>
      </c>
      <c r="E533">
        <v>178338</v>
      </c>
      <c r="F533" s="5">
        <f t="shared" si="33"/>
        <v>0.95521156936261387</v>
      </c>
      <c r="G533" t="s">
        <v>47</v>
      </c>
      <c r="H533">
        <v>3640</v>
      </c>
      <c r="I533" s="3">
        <f t="shared" si="32"/>
        <v>48.993956043956047</v>
      </c>
      <c r="J533" t="s">
        <v>98</v>
      </c>
      <c r="K533" t="s">
        <v>99</v>
      </c>
      <c r="L533">
        <v>1384149600</v>
      </c>
      <c r="M533" s="9">
        <f t="shared" si="34"/>
        <v>41589.25</v>
      </c>
      <c r="N533">
        <v>1388988000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4" t="s">
        <v>1110</v>
      </c>
      <c r="D534">
        <v>1600</v>
      </c>
      <c r="E534">
        <v>8046</v>
      </c>
      <c r="F534" s="5">
        <f t="shared" si="33"/>
        <v>5.0287499999999996</v>
      </c>
      <c r="G534" t="s">
        <v>20</v>
      </c>
      <c r="H534">
        <v>126</v>
      </c>
      <c r="I534" s="3">
        <f t="shared" si="32"/>
        <v>63.857142857142854</v>
      </c>
      <c r="J534" t="s">
        <v>15</v>
      </c>
      <c r="K534" t="s">
        <v>16</v>
      </c>
      <c r="L534">
        <v>1516860000</v>
      </c>
      <c r="M534" s="9">
        <f t="shared" si="34"/>
        <v>43125.25</v>
      </c>
      <c r="N534">
        <v>1516946400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4" t="s">
        <v>1112</v>
      </c>
      <c r="D535">
        <v>115600</v>
      </c>
      <c r="E535">
        <v>184086</v>
      </c>
      <c r="F535" s="5">
        <f t="shared" si="33"/>
        <v>1.5924394463667819</v>
      </c>
      <c r="G535" t="s">
        <v>20</v>
      </c>
      <c r="H535">
        <v>2218</v>
      </c>
      <c r="I535" s="3">
        <f t="shared" si="32"/>
        <v>82.996393146979258</v>
      </c>
      <c r="J535" t="s">
        <v>40</v>
      </c>
      <c r="K535" t="s">
        <v>41</v>
      </c>
      <c r="L535">
        <v>1374642000</v>
      </c>
      <c r="M535" s="9">
        <f t="shared" si="34"/>
        <v>41479.208333333336</v>
      </c>
      <c r="N535">
        <v>1377752400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4" t="s">
        <v>1114</v>
      </c>
      <c r="D536">
        <v>89100</v>
      </c>
      <c r="E536">
        <v>13385</v>
      </c>
      <c r="F536" s="5">
        <f t="shared" si="33"/>
        <v>0.15022446689113356</v>
      </c>
      <c r="G536" t="s">
        <v>14</v>
      </c>
      <c r="H536">
        <v>243</v>
      </c>
      <c r="I536" s="3">
        <f t="shared" si="32"/>
        <v>55.08230452674897</v>
      </c>
      <c r="J536" t="s">
        <v>21</v>
      </c>
      <c r="K536" t="s">
        <v>22</v>
      </c>
      <c r="L536">
        <v>1534482000</v>
      </c>
      <c r="M536" s="9">
        <f t="shared" si="34"/>
        <v>43329.208333333328</v>
      </c>
      <c r="N536">
        <v>1534568400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4" t="s">
        <v>1116</v>
      </c>
      <c r="D537">
        <v>2600</v>
      </c>
      <c r="E537">
        <v>12533</v>
      </c>
      <c r="F537" s="5">
        <f t="shared" si="33"/>
        <v>4.820384615384615</v>
      </c>
      <c r="G537" t="s">
        <v>20</v>
      </c>
      <c r="H537">
        <v>202</v>
      </c>
      <c r="I537" s="3">
        <f t="shared" si="32"/>
        <v>62.044554455445542</v>
      </c>
      <c r="J537" t="s">
        <v>107</v>
      </c>
      <c r="K537" t="s">
        <v>108</v>
      </c>
      <c r="L537">
        <v>1528434000</v>
      </c>
      <c r="M537" s="9">
        <f t="shared" si="34"/>
        <v>43259.208333333328</v>
      </c>
      <c r="N537">
        <v>1528606800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4" t="s">
        <v>1118</v>
      </c>
      <c r="D538">
        <v>9800</v>
      </c>
      <c r="E538">
        <v>14697</v>
      </c>
      <c r="F538" s="5">
        <f t="shared" si="33"/>
        <v>1.4996938775510205</v>
      </c>
      <c r="G538" t="s">
        <v>20</v>
      </c>
      <c r="H538">
        <v>140</v>
      </c>
      <c r="I538" s="3">
        <f t="shared" si="32"/>
        <v>104.97857142857143</v>
      </c>
      <c r="J538" t="s">
        <v>107</v>
      </c>
      <c r="K538" t="s">
        <v>108</v>
      </c>
      <c r="L538">
        <v>1282626000</v>
      </c>
      <c r="M538" s="9">
        <f t="shared" si="34"/>
        <v>40414.208333333336</v>
      </c>
      <c r="N538">
        <v>1284872400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4" t="s">
        <v>1120</v>
      </c>
      <c r="D539">
        <v>84400</v>
      </c>
      <c r="E539">
        <v>98935</v>
      </c>
      <c r="F539" s="5">
        <f t="shared" si="33"/>
        <v>1.1722156398104266</v>
      </c>
      <c r="G539" t="s">
        <v>20</v>
      </c>
      <c r="H539">
        <v>1052</v>
      </c>
      <c r="I539" s="3">
        <f t="shared" si="32"/>
        <v>94.044676806083643</v>
      </c>
      <c r="J539" t="s">
        <v>36</v>
      </c>
      <c r="K539" t="s">
        <v>37</v>
      </c>
      <c r="L539">
        <v>1535605200</v>
      </c>
      <c r="M539" s="9">
        <f t="shared" si="34"/>
        <v>43342.208333333328</v>
      </c>
      <c r="N539">
        <v>1537592400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4" t="s">
        <v>1122</v>
      </c>
      <c r="D540">
        <v>151300</v>
      </c>
      <c r="E540">
        <v>57034</v>
      </c>
      <c r="F540" s="5">
        <f t="shared" si="33"/>
        <v>0.37695968274950431</v>
      </c>
      <c r="G540" t="s">
        <v>14</v>
      </c>
      <c r="H540">
        <v>1296</v>
      </c>
      <c r="I540" s="3">
        <f t="shared" si="32"/>
        <v>44.007716049382715</v>
      </c>
      <c r="J540" t="s">
        <v>21</v>
      </c>
      <c r="K540" t="s">
        <v>22</v>
      </c>
      <c r="L540">
        <v>1379826000</v>
      </c>
      <c r="M540" s="9">
        <f t="shared" si="34"/>
        <v>41539.208333333336</v>
      </c>
      <c r="N540">
        <v>1381208400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4" t="s">
        <v>1124</v>
      </c>
      <c r="D541">
        <v>9800</v>
      </c>
      <c r="E541">
        <v>7120</v>
      </c>
      <c r="F541" s="5">
        <f t="shared" si="33"/>
        <v>0.72653061224489801</v>
      </c>
      <c r="G541" t="s">
        <v>14</v>
      </c>
      <c r="H541">
        <v>77</v>
      </c>
      <c r="I541" s="3">
        <f t="shared" si="32"/>
        <v>92.467532467532465</v>
      </c>
      <c r="J541" t="s">
        <v>21</v>
      </c>
      <c r="K541" t="s">
        <v>22</v>
      </c>
      <c r="L541">
        <v>1561957200</v>
      </c>
      <c r="M541" s="9">
        <f t="shared" si="34"/>
        <v>43647.208333333328</v>
      </c>
      <c r="N541">
        <v>1562475600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4" t="s">
        <v>1126</v>
      </c>
      <c r="D542">
        <v>5300</v>
      </c>
      <c r="E542">
        <v>14097</v>
      </c>
      <c r="F542" s="5">
        <f t="shared" si="33"/>
        <v>2.6598113207547169</v>
      </c>
      <c r="G542" t="s">
        <v>20</v>
      </c>
      <c r="H542">
        <v>247</v>
      </c>
      <c r="I542" s="3">
        <f t="shared" si="32"/>
        <v>57.072874493927124</v>
      </c>
      <c r="J542" t="s">
        <v>21</v>
      </c>
      <c r="K542" t="s">
        <v>22</v>
      </c>
      <c r="L542">
        <v>1525496400</v>
      </c>
      <c r="M542" s="9">
        <f t="shared" si="34"/>
        <v>43225.208333333328</v>
      </c>
      <c r="N542">
        <v>1527397200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4" t="s">
        <v>1128</v>
      </c>
      <c r="D543">
        <v>178000</v>
      </c>
      <c r="E543">
        <v>43086</v>
      </c>
      <c r="F543" s="5">
        <f t="shared" si="33"/>
        <v>0.24205617977528091</v>
      </c>
      <c r="G543" t="s">
        <v>14</v>
      </c>
      <c r="H543">
        <v>395</v>
      </c>
      <c r="I543" s="3">
        <f t="shared" si="32"/>
        <v>109.07848101265823</v>
      </c>
      <c r="J543" t="s">
        <v>107</v>
      </c>
      <c r="K543" t="s">
        <v>108</v>
      </c>
      <c r="L543">
        <v>1433912400</v>
      </c>
      <c r="M543" s="9">
        <f t="shared" si="34"/>
        <v>42165.208333333328</v>
      </c>
      <c r="N543">
        <v>1436158800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4" t="s">
        <v>1130</v>
      </c>
      <c r="D544">
        <v>77000</v>
      </c>
      <c r="E544">
        <v>1930</v>
      </c>
      <c r="F544" s="5">
        <f t="shared" si="33"/>
        <v>2.5064935064935064E-2</v>
      </c>
      <c r="G544" t="s">
        <v>14</v>
      </c>
      <c r="H544">
        <v>49</v>
      </c>
      <c r="I544" s="3">
        <f t="shared" si="32"/>
        <v>39.387755102040813</v>
      </c>
      <c r="J544" t="s">
        <v>40</v>
      </c>
      <c r="K544" t="s">
        <v>41</v>
      </c>
      <c r="L544">
        <v>1453442400</v>
      </c>
      <c r="M544" s="9">
        <f t="shared" si="34"/>
        <v>42391.25</v>
      </c>
      <c r="N544">
        <v>1456034400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4" t="s">
        <v>1132</v>
      </c>
      <c r="D545">
        <v>84900</v>
      </c>
      <c r="E545">
        <v>13864</v>
      </c>
      <c r="F545" s="5">
        <f t="shared" si="33"/>
        <v>0.1632979976442874</v>
      </c>
      <c r="G545" t="s">
        <v>14</v>
      </c>
      <c r="H545">
        <v>180</v>
      </c>
      <c r="I545" s="3">
        <f t="shared" si="32"/>
        <v>77.022222222222226</v>
      </c>
      <c r="J545" t="s">
        <v>21</v>
      </c>
      <c r="K545" t="s">
        <v>22</v>
      </c>
      <c r="L545">
        <v>1378875600</v>
      </c>
      <c r="M545" s="9">
        <f t="shared" si="34"/>
        <v>41528.208333333336</v>
      </c>
      <c r="N545">
        <v>1380171600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x14ac:dyDescent="0.3">
      <c r="A546">
        <v>544</v>
      </c>
      <c r="B546" t="s">
        <v>1133</v>
      </c>
      <c r="C546" s="4" t="s">
        <v>1134</v>
      </c>
      <c r="D546">
        <v>2800</v>
      </c>
      <c r="E546">
        <v>7742</v>
      </c>
      <c r="F546" s="5">
        <f t="shared" si="33"/>
        <v>2.7650000000000001</v>
      </c>
      <c r="G546" t="s">
        <v>20</v>
      </c>
      <c r="H546">
        <v>84</v>
      </c>
      <c r="I546" s="3">
        <f t="shared" si="32"/>
        <v>92.166666666666671</v>
      </c>
      <c r="J546" t="s">
        <v>21</v>
      </c>
      <c r="K546" t="s">
        <v>22</v>
      </c>
      <c r="L546">
        <v>1452232800</v>
      </c>
      <c r="M546" s="9">
        <f t="shared" si="34"/>
        <v>42377.25</v>
      </c>
      <c r="N546">
        <v>1453356000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4" t="s">
        <v>1136</v>
      </c>
      <c r="D547">
        <v>184800</v>
      </c>
      <c r="E547">
        <v>164109</v>
      </c>
      <c r="F547" s="5">
        <f t="shared" si="33"/>
        <v>0.88803571428571426</v>
      </c>
      <c r="G547" t="s">
        <v>14</v>
      </c>
      <c r="H547">
        <v>2690</v>
      </c>
      <c r="I547" s="3">
        <f t="shared" si="32"/>
        <v>61.007063197026021</v>
      </c>
      <c r="J547" t="s">
        <v>21</v>
      </c>
      <c r="K547" t="s">
        <v>22</v>
      </c>
      <c r="L547">
        <v>1577253600</v>
      </c>
      <c r="M547" s="9">
        <f t="shared" si="34"/>
        <v>43824.25</v>
      </c>
      <c r="N547">
        <v>1578981600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">
      <c r="A548">
        <v>546</v>
      </c>
      <c r="B548" t="s">
        <v>1137</v>
      </c>
      <c r="C548" s="4" t="s">
        <v>1138</v>
      </c>
      <c r="D548">
        <v>4200</v>
      </c>
      <c r="E548">
        <v>6870</v>
      </c>
      <c r="F548" s="5">
        <f t="shared" si="33"/>
        <v>1.6357142857142857</v>
      </c>
      <c r="G548" t="s">
        <v>20</v>
      </c>
      <c r="H548">
        <v>88</v>
      </c>
      <c r="I548" s="3">
        <f t="shared" si="32"/>
        <v>78.068181818181813</v>
      </c>
      <c r="J548" t="s">
        <v>21</v>
      </c>
      <c r="K548" t="s">
        <v>22</v>
      </c>
      <c r="L548">
        <v>1537160400</v>
      </c>
      <c r="M548" s="9">
        <f t="shared" si="34"/>
        <v>43360.208333333328</v>
      </c>
      <c r="N548">
        <v>1537419600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4" t="s">
        <v>1140</v>
      </c>
      <c r="D549">
        <v>1300</v>
      </c>
      <c r="E549">
        <v>12597</v>
      </c>
      <c r="F549" s="5">
        <f t="shared" si="33"/>
        <v>9.69</v>
      </c>
      <c r="G549" t="s">
        <v>20</v>
      </c>
      <c r="H549">
        <v>156</v>
      </c>
      <c r="I549" s="3">
        <f t="shared" si="32"/>
        <v>80.75</v>
      </c>
      <c r="J549" t="s">
        <v>21</v>
      </c>
      <c r="K549" t="s">
        <v>22</v>
      </c>
      <c r="L549">
        <v>1422165600</v>
      </c>
      <c r="M549" s="9">
        <f t="shared" si="34"/>
        <v>42029.25</v>
      </c>
      <c r="N549">
        <v>1423202400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4" t="s">
        <v>1142</v>
      </c>
      <c r="D550">
        <v>66100</v>
      </c>
      <c r="E550">
        <v>179074</v>
      </c>
      <c r="F550" s="5">
        <f t="shared" si="33"/>
        <v>2.7091376701966716</v>
      </c>
      <c r="G550" t="s">
        <v>20</v>
      </c>
      <c r="H550">
        <v>2985</v>
      </c>
      <c r="I550" s="3">
        <f t="shared" si="32"/>
        <v>59.991289782244557</v>
      </c>
      <c r="J550" t="s">
        <v>21</v>
      </c>
      <c r="K550" t="s">
        <v>22</v>
      </c>
      <c r="L550">
        <v>1459486800</v>
      </c>
      <c r="M550" s="9">
        <f t="shared" si="34"/>
        <v>42461.208333333328</v>
      </c>
      <c r="N550">
        <v>1460610000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x14ac:dyDescent="0.3">
      <c r="A551">
        <v>549</v>
      </c>
      <c r="B551" t="s">
        <v>1143</v>
      </c>
      <c r="C551" s="4" t="s">
        <v>1144</v>
      </c>
      <c r="D551">
        <v>29500</v>
      </c>
      <c r="E551">
        <v>83843</v>
      </c>
      <c r="F551" s="5">
        <f t="shared" si="33"/>
        <v>2.8421355932203389</v>
      </c>
      <c r="G551" t="s">
        <v>20</v>
      </c>
      <c r="H551">
        <v>762</v>
      </c>
      <c r="I551" s="3">
        <f t="shared" si="32"/>
        <v>110.03018372703411</v>
      </c>
      <c r="J551" t="s">
        <v>21</v>
      </c>
      <c r="K551" t="s">
        <v>22</v>
      </c>
      <c r="L551">
        <v>1369717200</v>
      </c>
      <c r="M551" s="9">
        <f t="shared" si="34"/>
        <v>41422.208333333336</v>
      </c>
      <c r="N551">
        <v>1370494800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x14ac:dyDescent="0.3">
      <c r="A552">
        <v>550</v>
      </c>
      <c r="B552" t="s">
        <v>1145</v>
      </c>
      <c r="C552" s="4" t="s">
        <v>1146</v>
      </c>
      <c r="D552">
        <v>100</v>
      </c>
      <c r="E552">
        <v>4</v>
      </c>
      <c r="F552" s="5">
        <f t="shared" si="33"/>
        <v>0.04</v>
      </c>
      <c r="G552" t="s">
        <v>74</v>
      </c>
      <c r="H552">
        <v>1</v>
      </c>
      <c r="I552" s="3">
        <f t="shared" si="32"/>
        <v>4</v>
      </c>
      <c r="J552" t="s">
        <v>98</v>
      </c>
      <c r="K552" t="s">
        <v>99</v>
      </c>
      <c r="L552">
        <v>1330495200</v>
      </c>
      <c r="M552" s="9">
        <f t="shared" si="34"/>
        <v>40968.25</v>
      </c>
      <c r="N552">
        <v>1332306000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">
      <c r="A553">
        <v>551</v>
      </c>
      <c r="B553" t="s">
        <v>1147</v>
      </c>
      <c r="C553" s="4" t="s">
        <v>1148</v>
      </c>
      <c r="D553">
        <v>180100</v>
      </c>
      <c r="E553">
        <v>105598</v>
      </c>
      <c r="F553" s="5">
        <f t="shared" si="33"/>
        <v>0.58632981676846196</v>
      </c>
      <c r="G553" t="s">
        <v>14</v>
      </c>
      <c r="H553">
        <v>2779</v>
      </c>
      <c r="I553" s="3">
        <f t="shared" si="32"/>
        <v>37.99856063332134</v>
      </c>
      <c r="J553" t="s">
        <v>26</v>
      </c>
      <c r="K553" t="s">
        <v>27</v>
      </c>
      <c r="L553">
        <v>1419055200</v>
      </c>
      <c r="M553" s="9">
        <f t="shared" si="34"/>
        <v>41993.25</v>
      </c>
      <c r="N553">
        <v>1422511200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4" t="s">
        <v>1150</v>
      </c>
      <c r="D554">
        <v>9000</v>
      </c>
      <c r="E554">
        <v>8866</v>
      </c>
      <c r="F554" s="5">
        <f t="shared" si="33"/>
        <v>0.98511111111111116</v>
      </c>
      <c r="G554" t="s">
        <v>14</v>
      </c>
      <c r="H554">
        <v>92</v>
      </c>
      <c r="I554" s="3">
        <f t="shared" si="32"/>
        <v>96.369565217391298</v>
      </c>
      <c r="J554" t="s">
        <v>21</v>
      </c>
      <c r="K554" t="s">
        <v>22</v>
      </c>
      <c r="L554">
        <v>1480140000</v>
      </c>
      <c r="M554" s="9">
        <f t="shared" si="34"/>
        <v>42700.25</v>
      </c>
      <c r="N554">
        <v>1480312800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x14ac:dyDescent="0.3">
      <c r="A555">
        <v>553</v>
      </c>
      <c r="B555" t="s">
        <v>1151</v>
      </c>
      <c r="C555" s="4" t="s">
        <v>1152</v>
      </c>
      <c r="D555">
        <v>170600</v>
      </c>
      <c r="E555">
        <v>75022</v>
      </c>
      <c r="F555" s="5">
        <f t="shared" si="33"/>
        <v>0.43975381008206332</v>
      </c>
      <c r="G555" t="s">
        <v>14</v>
      </c>
      <c r="H555">
        <v>1028</v>
      </c>
      <c r="I555" s="3">
        <f t="shared" si="32"/>
        <v>72.978599221789878</v>
      </c>
      <c r="J555" t="s">
        <v>21</v>
      </c>
      <c r="K555" t="s">
        <v>22</v>
      </c>
      <c r="L555">
        <v>1293948000</v>
      </c>
      <c r="M555" s="9">
        <f t="shared" si="34"/>
        <v>40545.25</v>
      </c>
      <c r="N555">
        <v>1294034400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x14ac:dyDescent="0.3">
      <c r="A556">
        <v>554</v>
      </c>
      <c r="B556" t="s">
        <v>1153</v>
      </c>
      <c r="C556" s="4" t="s">
        <v>1154</v>
      </c>
      <c r="D556">
        <v>9500</v>
      </c>
      <c r="E556">
        <v>14408</v>
      </c>
      <c r="F556" s="5">
        <f t="shared" si="33"/>
        <v>1.5166315789473683</v>
      </c>
      <c r="G556" t="s">
        <v>20</v>
      </c>
      <c r="H556">
        <v>554</v>
      </c>
      <c r="I556" s="3">
        <f t="shared" si="32"/>
        <v>26.007220216606498</v>
      </c>
      <c r="J556" t="s">
        <v>15</v>
      </c>
      <c r="K556" t="s">
        <v>16</v>
      </c>
      <c r="L556">
        <v>1482127200</v>
      </c>
      <c r="M556" s="9">
        <f t="shared" si="34"/>
        <v>42723.25</v>
      </c>
      <c r="N556">
        <v>1482645600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4" t="s">
        <v>1156</v>
      </c>
      <c r="D557">
        <v>6300</v>
      </c>
      <c r="E557">
        <v>14089</v>
      </c>
      <c r="F557" s="5">
        <f t="shared" si="33"/>
        <v>2.2363492063492063</v>
      </c>
      <c r="G557" t="s">
        <v>20</v>
      </c>
      <c r="H557">
        <v>135</v>
      </c>
      <c r="I557" s="3">
        <f t="shared" si="32"/>
        <v>104.36296296296297</v>
      </c>
      <c r="J557" t="s">
        <v>36</v>
      </c>
      <c r="K557" t="s">
        <v>37</v>
      </c>
      <c r="L557">
        <v>1396414800</v>
      </c>
      <c r="M557" s="9">
        <f t="shared" si="34"/>
        <v>41731.208333333336</v>
      </c>
      <c r="N557">
        <v>1399093200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4" t="s">
        <v>1157</v>
      </c>
      <c r="D558">
        <v>5200</v>
      </c>
      <c r="E558">
        <v>12467</v>
      </c>
      <c r="F558" s="5">
        <f t="shared" si="33"/>
        <v>2.3975</v>
      </c>
      <c r="G558" t="s">
        <v>20</v>
      </c>
      <c r="H558">
        <v>122</v>
      </c>
      <c r="I558" s="3">
        <f t="shared" si="32"/>
        <v>102.18852459016394</v>
      </c>
      <c r="J558" t="s">
        <v>21</v>
      </c>
      <c r="K558" t="s">
        <v>22</v>
      </c>
      <c r="L558">
        <v>1315285200</v>
      </c>
      <c r="M558" s="9">
        <f t="shared" si="34"/>
        <v>40792.208333333336</v>
      </c>
      <c r="N558">
        <v>1315890000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4" t="s">
        <v>1159</v>
      </c>
      <c r="D559">
        <v>6000</v>
      </c>
      <c r="E559">
        <v>11960</v>
      </c>
      <c r="F559" s="5">
        <f t="shared" si="33"/>
        <v>1.9933333333333334</v>
      </c>
      <c r="G559" t="s">
        <v>20</v>
      </c>
      <c r="H559">
        <v>221</v>
      </c>
      <c r="I559" s="3">
        <f t="shared" si="32"/>
        <v>54.117647058823529</v>
      </c>
      <c r="J559" t="s">
        <v>21</v>
      </c>
      <c r="K559" t="s">
        <v>22</v>
      </c>
      <c r="L559">
        <v>1443762000</v>
      </c>
      <c r="M559" s="9">
        <f t="shared" si="34"/>
        <v>42279.208333333328</v>
      </c>
      <c r="N559">
        <v>1444021200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4" t="s">
        <v>1161</v>
      </c>
      <c r="D560">
        <v>5800</v>
      </c>
      <c r="E560">
        <v>7966</v>
      </c>
      <c r="F560" s="5">
        <f t="shared" si="33"/>
        <v>1.373448275862069</v>
      </c>
      <c r="G560" t="s">
        <v>20</v>
      </c>
      <c r="H560">
        <v>126</v>
      </c>
      <c r="I560" s="3">
        <f t="shared" si="32"/>
        <v>63.222222222222221</v>
      </c>
      <c r="J560" t="s">
        <v>21</v>
      </c>
      <c r="K560" t="s">
        <v>22</v>
      </c>
      <c r="L560">
        <v>1456293600</v>
      </c>
      <c r="M560" s="9">
        <f t="shared" si="34"/>
        <v>42424.25</v>
      </c>
      <c r="N560">
        <v>1460005200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4" t="s">
        <v>1163</v>
      </c>
      <c r="D561">
        <v>105300</v>
      </c>
      <c r="E561">
        <v>106321</v>
      </c>
      <c r="F561" s="5">
        <f t="shared" si="33"/>
        <v>1.009696106362773</v>
      </c>
      <c r="G561" t="s">
        <v>20</v>
      </c>
      <c r="H561">
        <v>1022</v>
      </c>
      <c r="I561" s="3">
        <f t="shared" si="32"/>
        <v>104.03228962818004</v>
      </c>
      <c r="J561" t="s">
        <v>21</v>
      </c>
      <c r="K561" t="s">
        <v>22</v>
      </c>
      <c r="L561">
        <v>1470114000</v>
      </c>
      <c r="M561" s="9">
        <f t="shared" si="34"/>
        <v>42584.208333333328</v>
      </c>
      <c r="N561">
        <v>1470718800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4" t="s">
        <v>1165</v>
      </c>
      <c r="D562">
        <v>20000</v>
      </c>
      <c r="E562">
        <v>158832</v>
      </c>
      <c r="F562" s="5">
        <f t="shared" si="33"/>
        <v>7.9416000000000002</v>
      </c>
      <c r="G562" t="s">
        <v>20</v>
      </c>
      <c r="H562">
        <v>3177</v>
      </c>
      <c r="I562" s="3">
        <f t="shared" si="32"/>
        <v>49.994334277620396</v>
      </c>
      <c r="J562" t="s">
        <v>21</v>
      </c>
      <c r="K562" t="s">
        <v>22</v>
      </c>
      <c r="L562">
        <v>1321596000</v>
      </c>
      <c r="M562" s="9">
        <f t="shared" si="34"/>
        <v>40865.25</v>
      </c>
      <c r="N562">
        <v>1325052000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4" t="s">
        <v>1167</v>
      </c>
      <c r="D563">
        <v>3000</v>
      </c>
      <c r="E563">
        <v>11091</v>
      </c>
      <c r="F563" s="5">
        <f t="shared" si="33"/>
        <v>3.6970000000000001</v>
      </c>
      <c r="G563" t="s">
        <v>20</v>
      </c>
      <c r="H563">
        <v>198</v>
      </c>
      <c r="I563" s="3">
        <f t="shared" si="32"/>
        <v>56.015151515151516</v>
      </c>
      <c r="J563" t="s">
        <v>98</v>
      </c>
      <c r="K563" t="s">
        <v>99</v>
      </c>
      <c r="L563">
        <v>1318827600</v>
      </c>
      <c r="M563" s="9">
        <f t="shared" si="34"/>
        <v>40833.208333333336</v>
      </c>
      <c r="N563">
        <v>1319000400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x14ac:dyDescent="0.3">
      <c r="A564">
        <v>562</v>
      </c>
      <c r="B564" t="s">
        <v>1168</v>
      </c>
      <c r="C564" s="4" t="s">
        <v>1169</v>
      </c>
      <c r="D564">
        <v>9900</v>
      </c>
      <c r="E564">
        <v>1269</v>
      </c>
      <c r="F564" s="5">
        <f t="shared" si="33"/>
        <v>0.12818181818181817</v>
      </c>
      <c r="G564" t="s">
        <v>14</v>
      </c>
      <c r="H564">
        <v>26</v>
      </c>
      <c r="I564" s="3">
        <f t="shared" si="32"/>
        <v>48.807692307692307</v>
      </c>
      <c r="J564" t="s">
        <v>98</v>
      </c>
      <c r="K564" t="s">
        <v>99</v>
      </c>
      <c r="L564">
        <v>1552366800</v>
      </c>
      <c r="M564" s="9">
        <f t="shared" si="34"/>
        <v>43536.208333333328</v>
      </c>
      <c r="N564">
        <v>1552539600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4" t="s">
        <v>1171</v>
      </c>
      <c r="D565">
        <v>3700</v>
      </c>
      <c r="E565">
        <v>5107</v>
      </c>
      <c r="F565" s="5">
        <f t="shared" si="33"/>
        <v>1.3802702702702703</v>
      </c>
      <c r="G565" t="s">
        <v>20</v>
      </c>
      <c r="H565">
        <v>85</v>
      </c>
      <c r="I565" s="3">
        <f t="shared" si="32"/>
        <v>60.082352941176474</v>
      </c>
      <c r="J565" t="s">
        <v>26</v>
      </c>
      <c r="K565" t="s">
        <v>27</v>
      </c>
      <c r="L565">
        <v>1542088800</v>
      </c>
      <c r="M565" s="9">
        <f t="shared" si="34"/>
        <v>43417.25</v>
      </c>
      <c r="N565">
        <v>1543816800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4" t="s">
        <v>1173</v>
      </c>
      <c r="D566">
        <v>168700</v>
      </c>
      <c r="E566">
        <v>141393</v>
      </c>
      <c r="F566" s="5">
        <f t="shared" si="33"/>
        <v>0.83813278008298753</v>
      </c>
      <c r="G566" t="s">
        <v>14</v>
      </c>
      <c r="H566">
        <v>1790</v>
      </c>
      <c r="I566" s="3">
        <f t="shared" si="32"/>
        <v>78.990502793296088</v>
      </c>
      <c r="J566" t="s">
        <v>21</v>
      </c>
      <c r="K566" t="s">
        <v>22</v>
      </c>
      <c r="L566">
        <v>1426395600</v>
      </c>
      <c r="M566" s="9">
        <f t="shared" si="34"/>
        <v>42078.208333333328</v>
      </c>
      <c r="N566">
        <v>1427086800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4" t="s">
        <v>1175</v>
      </c>
      <c r="D567">
        <v>94900</v>
      </c>
      <c r="E567">
        <v>194166</v>
      </c>
      <c r="F567" s="5">
        <f t="shared" si="33"/>
        <v>2.0460063224446787</v>
      </c>
      <c r="G567" t="s">
        <v>20</v>
      </c>
      <c r="H567">
        <v>3596</v>
      </c>
      <c r="I567" s="3">
        <f t="shared" ref="I567:I630" si="36">E567/H567</f>
        <v>53.99499443826474</v>
      </c>
      <c r="J567" t="s">
        <v>21</v>
      </c>
      <c r="K567" t="s">
        <v>22</v>
      </c>
      <c r="L567">
        <v>1321336800</v>
      </c>
      <c r="M567" s="9">
        <f t="shared" si="34"/>
        <v>40862.25</v>
      </c>
      <c r="N567">
        <v>1323064800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4" t="s">
        <v>1177</v>
      </c>
      <c r="D568">
        <v>9300</v>
      </c>
      <c r="E568">
        <v>4124</v>
      </c>
      <c r="F568" s="5">
        <f t="shared" si="33"/>
        <v>0.44344086021505374</v>
      </c>
      <c r="G568" t="s">
        <v>14</v>
      </c>
      <c r="H568">
        <v>37</v>
      </c>
      <c r="I568" s="3">
        <f t="shared" si="36"/>
        <v>111.45945945945945</v>
      </c>
      <c r="J568" t="s">
        <v>21</v>
      </c>
      <c r="K568" t="s">
        <v>22</v>
      </c>
      <c r="L568">
        <v>1456293600</v>
      </c>
      <c r="M568" s="9">
        <f t="shared" si="34"/>
        <v>42424.25</v>
      </c>
      <c r="N568">
        <v>1458277200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x14ac:dyDescent="0.3">
      <c r="A569">
        <v>567</v>
      </c>
      <c r="B569" t="s">
        <v>1178</v>
      </c>
      <c r="C569" s="4" t="s">
        <v>1179</v>
      </c>
      <c r="D569">
        <v>6800</v>
      </c>
      <c r="E569">
        <v>14865</v>
      </c>
      <c r="F569" s="5">
        <f t="shared" si="33"/>
        <v>2.1860294117647059</v>
      </c>
      <c r="G569" t="s">
        <v>20</v>
      </c>
      <c r="H569">
        <v>244</v>
      </c>
      <c r="I569" s="3">
        <f t="shared" si="36"/>
        <v>60.922131147540981</v>
      </c>
      <c r="J569" t="s">
        <v>21</v>
      </c>
      <c r="K569" t="s">
        <v>22</v>
      </c>
      <c r="L569">
        <v>1404968400</v>
      </c>
      <c r="M569" s="9">
        <f t="shared" si="34"/>
        <v>41830.208333333336</v>
      </c>
      <c r="N569">
        <v>1405141200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4" t="s">
        <v>1181</v>
      </c>
      <c r="D570">
        <v>72400</v>
      </c>
      <c r="E570">
        <v>134688</v>
      </c>
      <c r="F570" s="5">
        <f t="shared" si="33"/>
        <v>1.8603314917127072</v>
      </c>
      <c r="G570" t="s">
        <v>20</v>
      </c>
      <c r="H570">
        <v>5180</v>
      </c>
      <c r="I570" s="3">
        <f t="shared" si="36"/>
        <v>26.0015444015444</v>
      </c>
      <c r="J570" t="s">
        <v>21</v>
      </c>
      <c r="K570" t="s">
        <v>22</v>
      </c>
      <c r="L570">
        <v>1279170000</v>
      </c>
      <c r="M570" s="9">
        <f t="shared" si="34"/>
        <v>40374.208333333336</v>
      </c>
      <c r="N570">
        <v>1283058000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4" t="s">
        <v>1183</v>
      </c>
      <c r="D571">
        <v>20100</v>
      </c>
      <c r="E571">
        <v>47705</v>
      </c>
      <c r="F571" s="5">
        <f t="shared" si="33"/>
        <v>2.3733830845771142</v>
      </c>
      <c r="G571" t="s">
        <v>20</v>
      </c>
      <c r="H571">
        <v>589</v>
      </c>
      <c r="I571" s="3">
        <f t="shared" si="36"/>
        <v>80.993208828522924</v>
      </c>
      <c r="J571" t="s">
        <v>107</v>
      </c>
      <c r="K571" t="s">
        <v>108</v>
      </c>
      <c r="L571">
        <v>1294725600</v>
      </c>
      <c r="M571" s="9">
        <f t="shared" si="34"/>
        <v>40554.25</v>
      </c>
      <c r="N571">
        <v>1295762400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4" t="s">
        <v>1185</v>
      </c>
      <c r="D572">
        <v>31200</v>
      </c>
      <c r="E572">
        <v>95364</v>
      </c>
      <c r="F572" s="5">
        <f t="shared" si="33"/>
        <v>3.0565384615384614</v>
      </c>
      <c r="G572" t="s">
        <v>20</v>
      </c>
      <c r="H572">
        <v>2725</v>
      </c>
      <c r="I572" s="3">
        <f t="shared" si="36"/>
        <v>34.995963302752294</v>
      </c>
      <c r="J572" t="s">
        <v>21</v>
      </c>
      <c r="K572" t="s">
        <v>22</v>
      </c>
      <c r="L572">
        <v>1419055200</v>
      </c>
      <c r="M572" s="9">
        <f t="shared" si="34"/>
        <v>41993.25</v>
      </c>
      <c r="N572">
        <v>1419573600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4" t="s">
        <v>1187</v>
      </c>
      <c r="D573">
        <v>3500</v>
      </c>
      <c r="E573">
        <v>3295</v>
      </c>
      <c r="F573" s="5">
        <f t="shared" si="33"/>
        <v>0.94142857142857139</v>
      </c>
      <c r="G573" t="s">
        <v>14</v>
      </c>
      <c r="H573">
        <v>35</v>
      </c>
      <c r="I573" s="3">
        <f t="shared" si="36"/>
        <v>94.142857142857139</v>
      </c>
      <c r="J573" t="s">
        <v>107</v>
      </c>
      <c r="K573" t="s">
        <v>108</v>
      </c>
      <c r="L573">
        <v>1434690000</v>
      </c>
      <c r="M573" s="9">
        <f t="shared" si="34"/>
        <v>42174.208333333328</v>
      </c>
      <c r="N573">
        <v>1438750800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4" t="s">
        <v>1189</v>
      </c>
      <c r="D574">
        <v>9000</v>
      </c>
      <c r="E574">
        <v>4896</v>
      </c>
      <c r="F574" s="5">
        <f t="shared" si="33"/>
        <v>0.54400000000000004</v>
      </c>
      <c r="G574" t="s">
        <v>74</v>
      </c>
      <c r="H574">
        <v>94</v>
      </c>
      <c r="I574" s="3">
        <f t="shared" si="36"/>
        <v>52.085106382978722</v>
      </c>
      <c r="J574" t="s">
        <v>21</v>
      </c>
      <c r="K574" t="s">
        <v>22</v>
      </c>
      <c r="L574">
        <v>1443416400</v>
      </c>
      <c r="M574" s="9">
        <f t="shared" si="34"/>
        <v>42275.208333333328</v>
      </c>
      <c r="N574">
        <v>1444798800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4" t="s">
        <v>1191</v>
      </c>
      <c r="D575">
        <v>6700</v>
      </c>
      <c r="E575">
        <v>7496</v>
      </c>
      <c r="F575" s="5">
        <f t="shared" si="33"/>
        <v>1.1188059701492536</v>
      </c>
      <c r="G575" t="s">
        <v>20</v>
      </c>
      <c r="H575">
        <v>300</v>
      </c>
      <c r="I575" s="3">
        <f t="shared" si="36"/>
        <v>24.986666666666668</v>
      </c>
      <c r="J575" t="s">
        <v>21</v>
      </c>
      <c r="K575" t="s">
        <v>22</v>
      </c>
      <c r="L575">
        <v>1399006800</v>
      </c>
      <c r="M575" s="9">
        <f t="shared" si="34"/>
        <v>41761.208333333336</v>
      </c>
      <c r="N575">
        <v>1399179600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4" t="s">
        <v>1193</v>
      </c>
      <c r="D576">
        <v>2700</v>
      </c>
      <c r="E576">
        <v>9967</v>
      </c>
      <c r="F576" s="5">
        <f t="shared" si="33"/>
        <v>3.6914814814814814</v>
      </c>
      <c r="G576" t="s">
        <v>20</v>
      </c>
      <c r="H576">
        <v>144</v>
      </c>
      <c r="I576" s="3">
        <f t="shared" si="36"/>
        <v>69.215277777777771</v>
      </c>
      <c r="J576" t="s">
        <v>21</v>
      </c>
      <c r="K576" t="s">
        <v>22</v>
      </c>
      <c r="L576">
        <v>1575698400</v>
      </c>
      <c r="M576" s="9">
        <f t="shared" si="34"/>
        <v>43806.25</v>
      </c>
      <c r="N576">
        <v>1576562400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4" t="s">
        <v>1195</v>
      </c>
      <c r="D577">
        <v>83300</v>
      </c>
      <c r="E577">
        <v>52421</v>
      </c>
      <c r="F577" s="5">
        <f t="shared" si="33"/>
        <v>0.62930372148859548</v>
      </c>
      <c r="G577" t="s">
        <v>14</v>
      </c>
      <c r="H577">
        <v>558</v>
      </c>
      <c r="I577" s="3">
        <f t="shared" si="36"/>
        <v>93.944444444444443</v>
      </c>
      <c r="J577" t="s">
        <v>21</v>
      </c>
      <c r="K577" t="s">
        <v>22</v>
      </c>
      <c r="L577">
        <v>1400562000</v>
      </c>
      <c r="M577" s="9">
        <f t="shared" si="34"/>
        <v>41779.208333333336</v>
      </c>
      <c r="N577">
        <v>1400821200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x14ac:dyDescent="0.3">
      <c r="A578">
        <v>576</v>
      </c>
      <c r="B578" t="s">
        <v>1196</v>
      </c>
      <c r="C578" s="4" t="s">
        <v>1197</v>
      </c>
      <c r="D578">
        <v>9700</v>
      </c>
      <c r="E578">
        <v>6298</v>
      </c>
      <c r="F578" s="5">
        <f t="shared" ref="F578:F641" si="37">E578/D578</f>
        <v>0.6492783505154639</v>
      </c>
      <c r="G578" t="s">
        <v>14</v>
      </c>
      <c r="H578">
        <v>64</v>
      </c>
      <c r="I578" s="3">
        <f t="shared" si="36"/>
        <v>98.40625</v>
      </c>
      <c r="J578" t="s">
        <v>21</v>
      </c>
      <c r="K578" t="s">
        <v>22</v>
      </c>
      <c r="L578">
        <v>1509512400</v>
      </c>
      <c r="M578" s="9">
        <f t="shared" ref="M578:M641" si="38">(L578/86400+DATE(1970,1,1))</f>
        <v>43040.208333333328</v>
      </c>
      <c r="N578">
        <v>1510984800</v>
      </c>
      <c r="O578" s="9">
        <f t="shared" ref="O578:O641" si="39">(N578/86400+DATE(1970,1,1))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4" t="s">
        <v>1199</v>
      </c>
      <c r="D579">
        <v>8200</v>
      </c>
      <c r="E579">
        <v>1546</v>
      </c>
      <c r="F579" s="5">
        <f t="shared" si="37"/>
        <v>0.18853658536585366</v>
      </c>
      <c r="G579" t="s">
        <v>74</v>
      </c>
      <c r="H579">
        <v>37</v>
      </c>
      <c r="I579" s="3">
        <f t="shared" si="36"/>
        <v>41.783783783783782</v>
      </c>
      <c r="J579" t="s">
        <v>21</v>
      </c>
      <c r="K579" t="s">
        <v>22</v>
      </c>
      <c r="L579">
        <v>1299823200</v>
      </c>
      <c r="M579" s="9">
        <f t="shared" si="38"/>
        <v>40613.25</v>
      </c>
      <c r="N579">
        <v>1302066000</v>
      </c>
      <c r="O579" s="9">
        <f t="shared" si="3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4" t="s">
        <v>1201</v>
      </c>
      <c r="D580">
        <v>96500</v>
      </c>
      <c r="E580">
        <v>16168</v>
      </c>
      <c r="F580" s="5">
        <f t="shared" si="37"/>
        <v>0.1675440414507772</v>
      </c>
      <c r="G580" t="s">
        <v>14</v>
      </c>
      <c r="H580">
        <v>245</v>
      </c>
      <c r="I580" s="3">
        <f t="shared" si="36"/>
        <v>65.991836734693877</v>
      </c>
      <c r="J580" t="s">
        <v>21</v>
      </c>
      <c r="K580" t="s">
        <v>22</v>
      </c>
      <c r="L580">
        <v>1322719200</v>
      </c>
      <c r="M580" s="9">
        <f t="shared" si="38"/>
        <v>40878.25</v>
      </c>
      <c r="N580">
        <v>1322978400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4" t="s">
        <v>1203</v>
      </c>
      <c r="D581">
        <v>6200</v>
      </c>
      <c r="E581">
        <v>6269</v>
      </c>
      <c r="F581" s="5">
        <f t="shared" si="37"/>
        <v>1.0111290322580646</v>
      </c>
      <c r="G581" t="s">
        <v>20</v>
      </c>
      <c r="H581">
        <v>87</v>
      </c>
      <c r="I581" s="3">
        <f t="shared" si="36"/>
        <v>72.05747126436782</v>
      </c>
      <c r="J581" t="s">
        <v>21</v>
      </c>
      <c r="K581" t="s">
        <v>22</v>
      </c>
      <c r="L581">
        <v>1312693200</v>
      </c>
      <c r="M581" s="9">
        <f t="shared" si="38"/>
        <v>40762.208333333336</v>
      </c>
      <c r="N581">
        <v>1313730000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4" t="s">
        <v>1204</v>
      </c>
      <c r="D582">
        <v>43800</v>
      </c>
      <c r="E582">
        <v>149578</v>
      </c>
      <c r="F582" s="5">
        <f t="shared" si="37"/>
        <v>3.4150228310502282</v>
      </c>
      <c r="G582" t="s">
        <v>20</v>
      </c>
      <c r="H582">
        <v>3116</v>
      </c>
      <c r="I582" s="3">
        <f t="shared" si="36"/>
        <v>48.003209242618745</v>
      </c>
      <c r="J582" t="s">
        <v>21</v>
      </c>
      <c r="K582" t="s">
        <v>22</v>
      </c>
      <c r="L582">
        <v>1393394400</v>
      </c>
      <c r="M582" s="9">
        <f t="shared" si="38"/>
        <v>41696.25</v>
      </c>
      <c r="N582">
        <v>1394085600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4" t="s">
        <v>1206</v>
      </c>
      <c r="D583">
        <v>6000</v>
      </c>
      <c r="E583">
        <v>3841</v>
      </c>
      <c r="F583" s="5">
        <f t="shared" si="37"/>
        <v>0.64016666666666666</v>
      </c>
      <c r="G583" t="s">
        <v>14</v>
      </c>
      <c r="H583">
        <v>71</v>
      </c>
      <c r="I583" s="3">
        <f t="shared" si="36"/>
        <v>54.098591549295776</v>
      </c>
      <c r="J583" t="s">
        <v>21</v>
      </c>
      <c r="K583" t="s">
        <v>22</v>
      </c>
      <c r="L583">
        <v>1304053200</v>
      </c>
      <c r="M583" s="9">
        <f t="shared" si="38"/>
        <v>40662.208333333336</v>
      </c>
      <c r="N583">
        <v>1305349200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4" t="s">
        <v>1208</v>
      </c>
      <c r="D584">
        <v>8700</v>
      </c>
      <c r="E584">
        <v>4531</v>
      </c>
      <c r="F584" s="5">
        <f t="shared" si="37"/>
        <v>0.5208045977011494</v>
      </c>
      <c r="G584" t="s">
        <v>14</v>
      </c>
      <c r="H584">
        <v>42</v>
      </c>
      <c r="I584" s="3">
        <f t="shared" si="36"/>
        <v>107.88095238095238</v>
      </c>
      <c r="J584" t="s">
        <v>21</v>
      </c>
      <c r="K584" t="s">
        <v>22</v>
      </c>
      <c r="L584">
        <v>1433912400</v>
      </c>
      <c r="M584" s="9">
        <f t="shared" si="38"/>
        <v>42165.208333333328</v>
      </c>
      <c r="N584">
        <v>1434344400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x14ac:dyDescent="0.3">
      <c r="A585">
        <v>583</v>
      </c>
      <c r="B585" t="s">
        <v>1209</v>
      </c>
      <c r="C585" s="4" t="s">
        <v>1210</v>
      </c>
      <c r="D585">
        <v>18900</v>
      </c>
      <c r="E585">
        <v>60934</v>
      </c>
      <c r="F585" s="5">
        <f t="shared" si="37"/>
        <v>3.2240211640211642</v>
      </c>
      <c r="G585" t="s">
        <v>20</v>
      </c>
      <c r="H585">
        <v>909</v>
      </c>
      <c r="I585" s="3">
        <f t="shared" si="36"/>
        <v>67.034103410341032</v>
      </c>
      <c r="J585" t="s">
        <v>21</v>
      </c>
      <c r="K585" t="s">
        <v>22</v>
      </c>
      <c r="L585">
        <v>1329717600</v>
      </c>
      <c r="M585" s="9">
        <f t="shared" si="38"/>
        <v>40959.25</v>
      </c>
      <c r="N585">
        <v>1331186400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">
      <c r="A586">
        <v>584</v>
      </c>
      <c r="B586" t="s">
        <v>45</v>
      </c>
      <c r="C586" s="4" t="s">
        <v>1211</v>
      </c>
      <c r="D586">
        <v>86400</v>
      </c>
      <c r="E586">
        <v>103255</v>
      </c>
      <c r="F586" s="5">
        <f t="shared" si="37"/>
        <v>1.1950810185185186</v>
      </c>
      <c r="G586" t="s">
        <v>20</v>
      </c>
      <c r="H586">
        <v>1613</v>
      </c>
      <c r="I586" s="3">
        <f t="shared" si="36"/>
        <v>64.01425914445133</v>
      </c>
      <c r="J586" t="s">
        <v>21</v>
      </c>
      <c r="K586" t="s">
        <v>22</v>
      </c>
      <c r="L586">
        <v>1335330000</v>
      </c>
      <c r="M586" s="9">
        <f t="shared" si="38"/>
        <v>41024.208333333336</v>
      </c>
      <c r="N586">
        <v>1336539600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4" t="s">
        <v>1213</v>
      </c>
      <c r="D587">
        <v>8900</v>
      </c>
      <c r="E587">
        <v>13065</v>
      </c>
      <c r="F587" s="5">
        <f t="shared" si="37"/>
        <v>1.4679775280898877</v>
      </c>
      <c r="G587" t="s">
        <v>20</v>
      </c>
      <c r="H587">
        <v>136</v>
      </c>
      <c r="I587" s="3">
        <f t="shared" si="36"/>
        <v>96.066176470588232</v>
      </c>
      <c r="J587" t="s">
        <v>21</v>
      </c>
      <c r="K587" t="s">
        <v>22</v>
      </c>
      <c r="L587">
        <v>1268888400</v>
      </c>
      <c r="M587" s="9">
        <f t="shared" si="38"/>
        <v>40255.208333333336</v>
      </c>
      <c r="N587">
        <v>1269752400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">
      <c r="A588">
        <v>586</v>
      </c>
      <c r="B588" t="s">
        <v>1214</v>
      </c>
      <c r="C588" s="4" t="s">
        <v>1215</v>
      </c>
      <c r="D588">
        <v>700</v>
      </c>
      <c r="E588">
        <v>6654</v>
      </c>
      <c r="F588" s="5">
        <f t="shared" si="37"/>
        <v>9.5057142857142853</v>
      </c>
      <c r="G588" t="s">
        <v>20</v>
      </c>
      <c r="H588">
        <v>130</v>
      </c>
      <c r="I588" s="3">
        <f t="shared" si="36"/>
        <v>51.184615384615384</v>
      </c>
      <c r="J588" t="s">
        <v>21</v>
      </c>
      <c r="K588" t="s">
        <v>22</v>
      </c>
      <c r="L588">
        <v>1289973600</v>
      </c>
      <c r="M588" s="9">
        <f t="shared" si="38"/>
        <v>40499.25</v>
      </c>
      <c r="N588">
        <v>1291615200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4" t="s">
        <v>1217</v>
      </c>
      <c r="D589">
        <v>9400</v>
      </c>
      <c r="E589">
        <v>6852</v>
      </c>
      <c r="F589" s="5">
        <f t="shared" si="37"/>
        <v>0.72893617021276591</v>
      </c>
      <c r="G589" t="s">
        <v>14</v>
      </c>
      <c r="H589">
        <v>156</v>
      </c>
      <c r="I589" s="3">
        <f t="shared" si="36"/>
        <v>43.92307692307692</v>
      </c>
      <c r="J589" t="s">
        <v>15</v>
      </c>
      <c r="K589" t="s">
        <v>16</v>
      </c>
      <c r="L589">
        <v>1547877600</v>
      </c>
      <c r="M589" s="9">
        <f t="shared" si="38"/>
        <v>43484.25</v>
      </c>
      <c r="N589">
        <v>1552366800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4" t="s">
        <v>1219</v>
      </c>
      <c r="D590">
        <v>157600</v>
      </c>
      <c r="E590">
        <v>124517</v>
      </c>
      <c r="F590" s="5">
        <f t="shared" si="37"/>
        <v>0.7900824873096447</v>
      </c>
      <c r="G590" t="s">
        <v>14</v>
      </c>
      <c r="H590">
        <v>1368</v>
      </c>
      <c r="I590" s="3">
        <f t="shared" si="36"/>
        <v>91.021198830409361</v>
      </c>
      <c r="J590" t="s">
        <v>40</v>
      </c>
      <c r="K590" t="s">
        <v>41</v>
      </c>
      <c r="L590">
        <v>1269493200</v>
      </c>
      <c r="M590" s="9">
        <f t="shared" si="38"/>
        <v>40262.208333333336</v>
      </c>
      <c r="N590">
        <v>1272171600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4" t="s">
        <v>1221</v>
      </c>
      <c r="D591">
        <v>7900</v>
      </c>
      <c r="E591">
        <v>5113</v>
      </c>
      <c r="F591" s="5">
        <f t="shared" si="37"/>
        <v>0.64721518987341775</v>
      </c>
      <c r="G591" t="s">
        <v>14</v>
      </c>
      <c r="H591">
        <v>102</v>
      </c>
      <c r="I591" s="3">
        <f t="shared" si="36"/>
        <v>50.127450980392155</v>
      </c>
      <c r="J591" t="s">
        <v>21</v>
      </c>
      <c r="K591" t="s">
        <v>22</v>
      </c>
      <c r="L591">
        <v>1436072400</v>
      </c>
      <c r="M591" s="9">
        <f t="shared" si="38"/>
        <v>42190.208333333328</v>
      </c>
      <c r="N591">
        <v>1436677200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x14ac:dyDescent="0.3">
      <c r="A592">
        <v>590</v>
      </c>
      <c r="B592" t="s">
        <v>1222</v>
      </c>
      <c r="C592" s="4" t="s">
        <v>1223</v>
      </c>
      <c r="D592">
        <v>7100</v>
      </c>
      <c r="E592">
        <v>5824</v>
      </c>
      <c r="F592" s="5">
        <f t="shared" si="37"/>
        <v>0.82028169014084507</v>
      </c>
      <c r="G592" t="s">
        <v>14</v>
      </c>
      <c r="H592">
        <v>86</v>
      </c>
      <c r="I592" s="3">
        <f t="shared" si="36"/>
        <v>67.720930232558146</v>
      </c>
      <c r="J592" t="s">
        <v>26</v>
      </c>
      <c r="K592" t="s">
        <v>27</v>
      </c>
      <c r="L592">
        <v>1419141600</v>
      </c>
      <c r="M592" s="9">
        <f t="shared" si="38"/>
        <v>41994.25</v>
      </c>
      <c r="N592">
        <v>1420092000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4" t="s">
        <v>1225</v>
      </c>
      <c r="D593">
        <v>600</v>
      </c>
      <c r="E593">
        <v>6226</v>
      </c>
      <c r="F593" s="5">
        <f t="shared" si="37"/>
        <v>10.376666666666667</v>
      </c>
      <c r="G593" t="s">
        <v>20</v>
      </c>
      <c r="H593">
        <v>102</v>
      </c>
      <c r="I593" s="3">
        <f t="shared" si="36"/>
        <v>61.03921568627451</v>
      </c>
      <c r="J593" t="s">
        <v>21</v>
      </c>
      <c r="K593" t="s">
        <v>22</v>
      </c>
      <c r="L593">
        <v>1279083600</v>
      </c>
      <c r="M593" s="9">
        <f t="shared" si="38"/>
        <v>40373.208333333336</v>
      </c>
      <c r="N593">
        <v>1279947600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x14ac:dyDescent="0.3">
      <c r="A594">
        <v>592</v>
      </c>
      <c r="B594" t="s">
        <v>1226</v>
      </c>
      <c r="C594" s="4" t="s">
        <v>1227</v>
      </c>
      <c r="D594">
        <v>156800</v>
      </c>
      <c r="E594">
        <v>20243</v>
      </c>
      <c r="F594" s="5">
        <f t="shared" si="37"/>
        <v>0.12910076530612244</v>
      </c>
      <c r="G594" t="s">
        <v>14</v>
      </c>
      <c r="H594">
        <v>253</v>
      </c>
      <c r="I594" s="3">
        <f t="shared" si="36"/>
        <v>80.011857707509876</v>
      </c>
      <c r="J594" t="s">
        <v>21</v>
      </c>
      <c r="K594" t="s">
        <v>22</v>
      </c>
      <c r="L594">
        <v>1401426000</v>
      </c>
      <c r="M594" s="9">
        <f t="shared" si="38"/>
        <v>41789.208333333336</v>
      </c>
      <c r="N594">
        <v>1402203600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">
      <c r="A595">
        <v>593</v>
      </c>
      <c r="B595" t="s">
        <v>1228</v>
      </c>
      <c r="C595" s="4" t="s">
        <v>1229</v>
      </c>
      <c r="D595">
        <v>121600</v>
      </c>
      <c r="E595">
        <v>188288</v>
      </c>
      <c r="F595" s="5">
        <f t="shared" si="37"/>
        <v>1.5484210526315789</v>
      </c>
      <c r="G595" t="s">
        <v>20</v>
      </c>
      <c r="H595">
        <v>4006</v>
      </c>
      <c r="I595" s="3">
        <f t="shared" si="36"/>
        <v>47.001497753369947</v>
      </c>
      <c r="J595" t="s">
        <v>21</v>
      </c>
      <c r="K595" t="s">
        <v>22</v>
      </c>
      <c r="L595">
        <v>1395810000</v>
      </c>
      <c r="M595" s="9">
        <f t="shared" si="38"/>
        <v>41724.208333333336</v>
      </c>
      <c r="N595">
        <v>1396933200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x14ac:dyDescent="0.3">
      <c r="A596">
        <v>594</v>
      </c>
      <c r="B596" t="s">
        <v>1230</v>
      </c>
      <c r="C596" s="4" t="s">
        <v>1231</v>
      </c>
      <c r="D596">
        <v>157300</v>
      </c>
      <c r="E596">
        <v>11167</v>
      </c>
      <c r="F596" s="5">
        <f t="shared" si="37"/>
        <v>7.0991735537190084E-2</v>
      </c>
      <c r="G596" t="s">
        <v>14</v>
      </c>
      <c r="H596">
        <v>157</v>
      </c>
      <c r="I596" s="3">
        <f t="shared" si="36"/>
        <v>71.127388535031841</v>
      </c>
      <c r="J596" t="s">
        <v>21</v>
      </c>
      <c r="K596" t="s">
        <v>22</v>
      </c>
      <c r="L596">
        <v>1467003600</v>
      </c>
      <c r="M596" s="9">
        <f t="shared" si="38"/>
        <v>42548.208333333328</v>
      </c>
      <c r="N596">
        <v>1467262800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x14ac:dyDescent="0.3">
      <c r="A597">
        <v>595</v>
      </c>
      <c r="B597" t="s">
        <v>1232</v>
      </c>
      <c r="C597" s="4" t="s">
        <v>1233</v>
      </c>
      <c r="D597">
        <v>70300</v>
      </c>
      <c r="E597">
        <v>146595</v>
      </c>
      <c r="F597" s="5">
        <f t="shared" si="37"/>
        <v>2.0852773826458035</v>
      </c>
      <c r="G597" t="s">
        <v>20</v>
      </c>
      <c r="H597">
        <v>1629</v>
      </c>
      <c r="I597" s="3">
        <f t="shared" si="36"/>
        <v>89.99079189686924</v>
      </c>
      <c r="J597" t="s">
        <v>21</v>
      </c>
      <c r="K597" t="s">
        <v>22</v>
      </c>
      <c r="L597">
        <v>1268715600</v>
      </c>
      <c r="M597" s="9">
        <f t="shared" si="38"/>
        <v>40253.208333333336</v>
      </c>
      <c r="N597">
        <v>1270530000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4" t="s">
        <v>1235</v>
      </c>
      <c r="D598">
        <v>7900</v>
      </c>
      <c r="E598">
        <v>7875</v>
      </c>
      <c r="F598" s="5">
        <f t="shared" si="37"/>
        <v>0.99683544303797467</v>
      </c>
      <c r="G598" t="s">
        <v>14</v>
      </c>
      <c r="H598">
        <v>183</v>
      </c>
      <c r="I598" s="3">
        <f t="shared" si="36"/>
        <v>43.032786885245905</v>
      </c>
      <c r="J598" t="s">
        <v>21</v>
      </c>
      <c r="K598" t="s">
        <v>22</v>
      </c>
      <c r="L598">
        <v>1457157600</v>
      </c>
      <c r="M598" s="9">
        <f t="shared" si="38"/>
        <v>42434.25</v>
      </c>
      <c r="N598">
        <v>1457762400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4" t="s">
        <v>1237</v>
      </c>
      <c r="D599">
        <v>73800</v>
      </c>
      <c r="E599">
        <v>148779</v>
      </c>
      <c r="F599" s="5">
        <f t="shared" si="37"/>
        <v>2.0159756097560977</v>
      </c>
      <c r="G599" t="s">
        <v>20</v>
      </c>
      <c r="H599">
        <v>2188</v>
      </c>
      <c r="I599" s="3">
        <f t="shared" si="36"/>
        <v>67.997714808043881</v>
      </c>
      <c r="J599" t="s">
        <v>21</v>
      </c>
      <c r="K599" t="s">
        <v>22</v>
      </c>
      <c r="L599">
        <v>1573970400</v>
      </c>
      <c r="M599" s="9">
        <f t="shared" si="38"/>
        <v>43786.25</v>
      </c>
      <c r="N599">
        <v>1575525600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4" t="s">
        <v>1239</v>
      </c>
      <c r="D600">
        <v>108500</v>
      </c>
      <c r="E600">
        <v>175868</v>
      </c>
      <c r="F600" s="5">
        <f t="shared" si="37"/>
        <v>1.6209032258064515</v>
      </c>
      <c r="G600" t="s">
        <v>20</v>
      </c>
      <c r="H600">
        <v>2409</v>
      </c>
      <c r="I600" s="3">
        <f t="shared" si="36"/>
        <v>73.004566210045667</v>
      </c>
      <c r="J600" t="s">
        <v>107</v>
      </c>
      <c r="K600" t="s">
        <v>108</v>
      </c>
      <c r="L600">
        <v>1276578000</v>
      </c>
      <c r="M600" s="9">
        <f t="shared" si="38"/>
        <v>40344.208333333336</v>
      </c>
      <c r="N600">
        <v>1279083600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x14ac:dyDescent="0.3">
      <c r="A601">
        <v>599</v>
      </c>
      <c r="B601" t="s">
        <v>1240</v>
      </c>
      <c r="C601" s="4" t="s">
        <v>1241</v>
      </c>
      <c r="D601">
        <v>140300</v>
      </c>
      <c r="E601">
        <v>5112</v>
      </c>
      <c r="F601" s="5">
        <f t="shared" si="37"/>
        <v>3.6436208125445471E-2</v>
      </c>
      <c r="G601" t="s">
        <v>14</v>
      </c>
      <c r="H601">
        <v>82</v>
      </c>
      <c r="I601" s="3">
        <f t="shared" si="36"/>
        <v>62.341463414634148</v>
      </c>
      <c r="J601" t="s">
        <v>36</v>
      </c>
      <c r="K601" t="s">
        <v>37</v>
      </c>
      <c r="L601">
        <v>1423720800</v>
      </c>
      <c r="M601" s="9">
        <f t="shared" si="38"/>
        <v>42047.25</v>
      </c>
      <c r="N601">
        <v>1424412000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4" t="s">
        <v>1243</v>
      </c>
      <c r="D602">
        <v>100</v>
      </c>
      <c r="E602">
        <v>5</v>
      </c>
      <c r="F602" s="5">
        <f t="shared" si="37"/>
        <v>0.05</v>
      </c>
      <c r="G602" t="s">
        <v>14</v>
      </c>
      <c r="H602">
        <v>1</v>
      </c>
      <c r="I602" s="3">
        <f t="shared" si="36"/>
        <v>5</v>
      </c>
      <c r="J602" t="s">
        <v>40</v>
      </c>
      <c r="K602" t="s">
        <v>41</v>
      </c>
      <c r="L602">
        <v>1375160400</v>
      </c>
      <c r="M602" s="9">
        <f t="shared" si="38"/>
        <v>41485.208333333336</v>
      </c>
      <c r="N602">
        <v>1376197200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4" t="s">
        <v>1245</v>
      </c>
      <c r="D603">
        <v>6300</v>
      </c>
      <c r="E603">
        <v>13018</v>
      </c>
      <c r="F603" s="5">
        <f t="shared" si="37"/>
        <v>2.0663492063492064</v>
      </c>
      <c r="G603" t="s">
        <v>20</v>
      </c>
      <c r="H603">
        <v>194</v>
      </c>
      <c r="I603" s="3">
        <f t="shared" si="36"/>
        <v>67.103092783505161</v>
      </c>
      <c r="J603" t="s">
        <v>21</v>
      </c>
      <c r="K603" t="s">
        <v>22</v>
      </c>
      <c r="L603">
        <v>1401426000</v>
      </c>
      <c r="M603" s="9">
        <f t="shared" si="38"/>
        <v>41789.208333333336</v>
      </c>
      <c r="N603">
        <v>1402894800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3">
      <c r="A604">
        <v>602</v>
      </c>
      <c r="B604" t="s">
        <v>1246</v>
      </c>
      <c r="C604" s="4" t="s">
        <v>1247</v>
      </c>
      <c r="D604">
        <v>71100</v>
      </c>
      <c r="E604">
        <v>91176</v>
      </c>
      <c r="F604" s="5">
        <f t="shared" si="37"/>
        <v>1.2823628691983122</v>
      </c>
      <c r="G604" t="s">
        <v>20</v>
      </c>
      <c r="H604">
        <v>1140</v>
      </c>
      <c r="I604" s="3">
        <f t="shared" si="36"/>
        <v>79.978947368421046</v>
      </c>
      <c r="J604" t="s">
        <v>21</v>
      </c>
      <c r="K604" t="s">
        <v>22</v>
      </c>
      <c r="L604">
        <v>1433480400</v>
      </c>
      <c r="M604" s="9">
        <f t="shared" si="38"/>
        <v>42160.208333333328</v>
      </c>
      <c r="N604">
        <v>1434430800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4" t="s">
        <v>1249</v>
      </c>
      <c r="D605">
        <v>5300</v>
      </c>
      <c r="E605">
        <v>6342</v>
      </c>
      <c r="F605" s="5">
        <f t="shared" si="37"/>
        <v>1.1966037735849056</v>
      </c>
      <c r="G605" t="s">
        <v>20</v>
      </c>
      <c r="H605">
        <v>102</v>
      </c>
      <c r="I605" s="3">
        <f t="shared" si="36"/>
        <v>62.176470588235297</v>
      </c>
      <c r="J605" t="s">
        <v>21</v>
      </c>
      <c r="K605" t="s">
        <v>22</v>
      </c>
      <c r="L605">
        <v>1555563600</v>
      </c>
      <c r="M605" s="9">
        <f t="shared" si="38"/>
        <v>43573.208333333328</v>
      </c>
      <c r="N605">
        <v>1557896400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4" t="s">
        <v>1251</v>
      </c>
      <c r="D606">
        <v>88700</v>
      </c>
      <c r="E606">
        <v>151438</v>
      </c>
      <c r="F606" s="5">
        <f t="shared" si="37"/>
        <v>1.7073055242390078</v>
      </c>
      <c r="G606" t="s">
        <v>20</v>
      </c>
      <c r="H606">
        <v>2857</v>
      </c>
      <c r="I606" s="3">
        <f t="shared" si="36"/>
        <v>53.005950297514879</v>
      </c>
      <c r="J606" t="s">
        <v>21</v>
      </c>
      <c r="K606" t="s">
        <v>22</v>
      </c>
      <c r="L606">
        <v>1295676000</v>
      </c>
      <c r="M606" s="9">
        <f t="shared" si="38"/>
        <v>40565.25</v>
      </c>
      <c r="N606">
        <v>1297490400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4" t="s">
        <v>1253</v>
      </c>
      <c r="D607">
        <v>3300</v>
      </c>
      <c r="E607">
        <v>6178</v>
      </c>
      <c r="F607" s="5">
        <f t="shared" si="37"/>
        <v>1.8721212121212121</v>
      </c>
      <c r="G607" t="s">
        <v>20</v>
      </c>
      <c r="H607">
        <v>107</v>
      </c>
      <c r="I607" s="3">
        <f t="shared" si="36"/>
        <v>57.738317757009348</v>
      </c>
      <c r="J607" t="s">
        <v>21</v>
      </c>
      <c r="K607" t="s">
        <v>22</v>
      </c>
      <c r="L607">
        <v>1443848400</v>
      </c>
      <c r="M607" s="9">
        <f t="shared" si="38"/>
        <v>42280.208333333328</v>
      </c>
      <c r="N607">
        <v>1447394400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4" t="s">
        <v>1255</v>
      </c>
      <c r="D608">
        <v>3400</v>
      </c>
      <c r="E608">
        <v>6405</v>
      </c>
      <c r="F608" s="5">
        <f t="shared" si="37"/>
        <v>1.8838235294117647</v>
      </c>
      <c r="G608" t="s">
        <v>20</v>
      </c>
      <c r="H608">
        <v>160</v>
      </c>
      <c r="I608" s="3">
        <f t="shared" si="36"/>
        <v>40.03125</v>
      </c>
      <c r="J608" t="s">
        <v>40</v>
      </c>
      <c r="K608" t="s">
        <v>41</v>
      </c>
      <c r="L608">
        <v>1457330400</v>
      </c>
      <c r="M608" s="9">
        <f t="shared" si="38"/>
        <v>42436.25</v>
      </c>
      <c r="N608">
        <v>1458277200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4" t="s">
        <v>1257</v>
      </c>
      <c r="D609">
        <v>137600</v>
      </c>
      <c r="E609">
        <v>180667</v>
      </c>
      <c r="F609" s="5">
        <f t="shared" si="37"/>
        <v>1.3129869186046512</v>
      </c>
      <c r="G609" t="s">
        <v>20</v>
      </c>
      <c r="H609">
        <v>2230</v>
      </c>
      <c r="I609" s="3">
        <f t="shared" si="36"/>
        <v>81.016591928251117</v>
      </c>
      <c r="J609" t="s">
        <v>21</v>
      </c>
      <c r="K609" t="s">
        <v>22</v>
      </c>
      <c r="L609">
        <v>1395550800</v>
      </c>
      <c r="M609" s="9">
        <f t="shared" si="38"/>
        <v>41721.208333333336</v>
      </c>
      <c r="N609">
        <v>1395723600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4" t="s">
        <v>1259</v>
      </c>
      <c r="D610">
        <v>3900</v>
      </c>
      <c r="E610">
        <v>11075</v>
      </c>
      <c r="F610" s="5">
        <f t="shared" si="37"/>
        <v>2.8397435897435899</v>
      </c>
      <c r="G610" t="s">
        <v>20</v>
      </c>
      <c r="H610">
        <v>316</v>
      </c>
      <c r="I610" s="3">
        <f t="shared" si="36"/>
        <v>35.047468354430379</v>
      </c>
      <c r="J610" t="s">
        <v>21</v>
      </c>
      <c r="K610" t="s">
        <v>22</v>
      </c>
      <c r="L610">
        <v>1551852000</v>
      </c>
      <c r="M610" s="9">
        <f t="shared" si="38"/>
        <v>43530.25</v>
      </c>
      <c r="N610">
        <v>1552197600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4" t="s">
        <v>1261</v>
      </c>
      <c r="D611">
        <v>10000</v>
      </c>
      <c r="E611">
        <v>12042</v>
      </c>
      <c r="F611" s="5">
        <f t="shared" si="37"/>
        <v>1.2041999999999999</v>
      </c>
      <c r="G611" t="s">
        <v>20</v>
      </c>
      <c r="H611">
        <v>117</v>
      </c>
      <c r="I611" s="3">
        <f t="shared" si="36"/>
        <v>102.92307692307692</v>
      </c>
      <c r="J611" t="s">
        <v>21</v>
      </c>
      <c r="K611" t="s">
        <v>22</v>
      </c>
      <c r="L611">
        <v>1547618400</v>
      </c>
      <c r="M611" s="9">
        <f t="shared" si="38"/>
        <v>43481.25</v>
      </c>
      <c r="N611">
        <v>1549087200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3">
      <c r="A612">
        <v>610</v>
      </c>
      <c r="B612" t="s">
        <v>1262</v>
      </c>
      <c r="C612" s="4" t="s">
        <v>1263</v>
      </c>
      <c r="D612">
        <v>42800</v>
      </c>
      <c r="E612">
        <v>179356</v>
      </c>
      <c r="F612" s="5">
        <f t="shared" si="37"/>
        <v>4.1905607476635511</v>
      </c>
      <c r="G612" t="s">
        <v>20</v>
      </c>
      <c r="H612">
        <v>6406</v>
      </c>
      <c r="I612" s="3">
        <f t="shared" si="36"/>
        <v>27.998126756166094</v>
      </c>
      <c r="J612" t="s">
        <v>21</v>
      </c>
      <c r="K612" t="s">
        <v>22</v>
      </c>
      <c r="L612">
        <v>1355637600</v>
      </c>
      <c r="M612" s="9">
        <f t="shared" si="38"/>
        <v>41259.25</v>
      </c>
      <c r="N612">
        <v>1356847200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4" t="s">
        <v>1265</v>
      </c>
      <c r="D613">
        <v>8200</v>
      </c>
      <c r="E613">
        <v>1136</v>
      </c>
      <c r="F613" s="5">
        <f t="shared" si="37"/>
        <v>0.13853658536585367</v>
      </c>
      <c r="G613" t="s">
        <v>74</v>
      </c>
      <c r="H613">
        <v>15</v>
      </c>
      <c r="I613" s="3">
        <f t="shared" si="36"/>
        <v>75.733333333333334</v>
      </c>
      <c r="J613" t="s">
        <v>21</v>
      </c>
      <c r="K613" t="s">
        <v>22</v>
      </c>
      <c r="L613">
        <v>1374728400</v>
      </c>
      <c r="M613" s="9">
        <f t="shared" si="38"/>
        <v>41480.208333333336</v>
      </c>
      <c r="N613">
        <v>1375765200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4" t="s">
        <v>1267</v>
      </c>
      <c r="D614">
        <v>6200</v>
      </c>
      <c r="E614">
        <v>8645</v>
      </c>
      <c r="F614" s="5">
        <f t="shared" si="37"/>
        <v>1.3943548387096774</v>
      </c>
      <c r="G614" t="s">
        <v>20</v>
      </c>
      <c r="H614">
        <v>192</v>
      </c>
      <c r="I614" s="3">
        <f t="shared" si="36"/>
        <v>45.026041666666664</v>
      </c>
      <c r="J614" t="s">
        <v>21</v>
      </c>
      <c r="K614" t="s">
        <v>22</v>
      </c>
      <c r="L614">
        <v>1287810000</v>
      </c>
      <c r="M614" s="9">
        <f t="shared" si="38"/>
        <v>40474.208333333336</v>
      </c>
      <c r="N614">
        <v>1289800800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">
      <c r="A615">
        <v>613</v>
      </c>
      <c r="B615" t="s">
        <v>1268</v>
      </c>
      <c r="C615" s="4" t="s">
        <v>1269</v>
      </c>
      <c r="D615">
        <v>1100</v>
      </c>
      <c r="E615">
        <v>1914</v>
      </c>
      <c r="F615" s="5">
        <f t="shared" si="37"/>
        <v>1.74</v>
      </c>
      <c r="G615" t="s">
        <v>20</v>
      </c>
      <c r="H615">
        <v>26</v>
      </c>
      <c r="I615" s="3">
        <f t="shared" si="36"/>
        <v>73.615384615384613</v>
      </c>
      <c r="J615" t="s">
        <v>15</v>
      </c>
      <c r="K615" t="s">
        <v>16</v>
      </c>
      <c r="L615">
        <v>1503723600</v>
      </c>
      <c r="M615" s="9">
        <f t="shared" si="38"/>
        <v>42973.208333333328</v>
      </c>
      <c r="N615">
        <v>1504501200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x14ac:dyDescent="0.3">
      <c r="A616">
        <v>614</v>
      </c>
      <c r="B616" t="s">
        <v>1270</v>
      </c>
      <c r="C616" s="4" t="s">
        <v>1271</v>
      </c>
      <c r="D616">
        <v>26500</v>
      </c>
      <c r="E616">
        <v>41205</v>
      </c>
      <c r="F616" s="5">
        <f t="shared" si="37"/>
        <v>1.5549056603773586</v>
      </c>
      <c r="G616" t="s">
        <v>20</v>
      </c>
      <c r="H616">
        <v>723</v>
      </c>
      <c r="I616" s="3">
        <f t="shared" si="36"/>
        <v>56.991701244813278</v>
      </c>
      <c r="J616" t="s">
        <v>21</v>
      </c>
      <c r="K616" t="s">
        <v>22</v>
      </c>
      <c r="L616">
        <v>1484114400</v>
      </c>
      <c r="M616" s="9">
        <f t="shared" si="38"/>
        <v>42746.25</v>
      </c>
      <c r="N616">
        <v>1485669600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4" t="s">
        <v>1273</v>
      </c>
      <c r="D617">
        <v>8500</v>
      </c>
      <c r="E617">
        <v>14488</v>
      </c>
      <c r="F617" s="5">
        <f t="shared" si="37"/>
        <v>1.7044705882352942</v>
      </c>
      <c r="G617" t="s">
        <v>20</v>
      </c>
      <c r="H617">
        <v>170</v>
      </c>
      <c r="I617" s="3">
        <f t="shared" si="36"/>
        <v>85.223529411764702</v>
      </c>
      <c r="J617" t="s">
        <v>107</v>
      </c>
      <c r="K617" t="s">
        <v>108</v>
      </c>
      <c r="L617">
        <v>1461906000</v>
      </c>
      <c r="M617" s="9">
        <f t="shared" si="38"/>
        <v>42489.208333333328</v>
      </c>
      <c r="N617">
        <v>1462770000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4" t="s">
        <v>1275</v>
      </c>
      <c r="D618">
        <v>6400</v>
      </c>
      <c r="E618">
        <v>12129</v>
      </c>
      <c r="F618" s="5">
        <f t="shared" si="37"/>
        <v>1.8951562500000001</v>
      </c>
      <c r="G618" t="s">
        <v>20</v>
      </c>
      <c r="H618">
        <v>238</v>
      </c>
      <c r="I618" s="3">
        <f t="shared" si="36"/>
        <v>50.962184873949582</v>
      </c>
      <c r="J618" t="s">
        <v>40</v>
      </c>
      <c r="K618" t="s">
        <v>41</v>
      </c>
      <c r="L618">
        <v>1379653200</v>
      </c>
      <c r="M618" s="9">
        <f t="shared" si="38"/>
        <v>41537.208333333336</v>
      </c>
      <c r="N618">
        <v>1379739600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4" t="s">
        <v>1277</v>
      </c>
      <c r="D619">
        <v>1400</v>
      </c>
      <c r="E619">
        <v>3496</v>
      </c>
      <c r="F619" s="5">
        <f t="shared" si="37"/>
        <v>2.4971428571428573</v>
      </c>
      <c r="G619" t="s">
        <v>20</v>
      </c>
      <c r="H619">
        <v>55</v>
      </c>
      <c r="I619" s="3">
        <f t="shared" si="36"/>
        <v>63.563636363636363</v>
      </c>
      <c r="J619" t="s">
        <v>21</v>
      </c>
      <c r="K619" t="s">
        <v>22</v>
      </c>
      <c r="L619">
        <v>1401858000</v>
      </c>
      <c r="M619" s="9">
        <f t="shared" si="38"/>
        <v>41794.208333333336</v>
      </c>
      <c r="N619">
        <v>1402722000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4" t="s">
        <v>1279</v>
      </c>
      <c r="D620">
        <v>198600</v>
      </c>
      <c r="E620">
        <v>97037</v>
      </c>
      <c r="F620" s="5">
        <f t="shared" si="37"/>
        <v>0.48860523665659616</v>
      </c>
      <c r="G620" t="s">
        <v>14</v>
      </c>
      <c r="H620">
        <v>1198</v>
      </c>
      <c r="I620" s="3">
        <f t="shared" si="36"/>
        <v>80.999165275459092</v>
      </c>
      <c r="J620" t="s">
        <v>21</v>
      </c>
      <c r="K620" t="s">
        <v>22</v>
      </c>
      <c r="L620">
        <v>1367470800</v>
      </c>
      <c r="M620" s="9">
        <f t="shared" si="38"/>
        <v>41396.208333333336</v>
      </c>
      <c r="N620">
        <v>1369285200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4" t="s">
        <v>1281</v>
      </c>
      <c r="D621">
        <v>195900</v>
      </c>
      <c r="E621">
        <v>55757</v>
      </c>
      <c r="F621" s="5">
        <f t="shared" si="37"/>
        <v>0.28461970393057684</v>
      </c>
      <c r="G621" t="s">
        <v>14</v>
      </c>
      <c r="H621">
        <v>648</v>
      </c>
      <c r="I621" s="3">
        <f t="shared" si="36"/>
        <v>86.044753086419746</v>
      </c>
      <c r="J621" t="s">
        <v>21</v>
      </c>
      <c r="K621" t="s">
        <v>22</v>
      </c>
      <c r="L621">
        <v>1304658000</v>
      </c>
      <c r="M621" s="9">
        <f t="shared" si="38"/>
        <v>40669.208333333336</v>
      </c>
      <c r="N621">
        <v>1304744400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4" t="s">
        <v>1283</v>
      </c>
      <c r="D622">
        <v>4300</v>
      </c>
      <c r="E622">
        <v>11525</v>
      </c>
      <c r="F622" s="5">
        <f t="shared" si="37"/>
        <v>2.6802325581395348</v>
      </c>
      <c r="G622" t="s">
        <v>20</v>
      </c>
      <c r="H622">
        <v>128</v>
      </c>
      <c r="I622" s="3">
        <f t="shared" si="36"/>
        <v>90.0390625</v>
      </c>
      <c r="J622" t="s">
        <v>26</v>
      </c>
      <c r="K622" t="s">
        <v>27</v>
      </c>
      <c r="L622">
        <v>1467954000</v>
      </c>
      <c r="M622" s="9">
        <f t="shared" si="38"/>
        <v>42559.208333333328</v>
      </c>
      <c r="N622">
        <v>1468299600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4" t="s">
        <v>1285</v>
      </c>
      <c r="D623">
        <v>25600</v>
      </c>
      <c r="E623">
        <v>158669</v>
      </c>
      <c r="F623" s="5">
        <f t="shared" si="37"/>
        <v>6.1980078125000002</v>
      </c>
      <c r="G623" t="s">
        <v>20</v>
      </c>
      <c r="H623">
        <v>2144</v>
      </c>
      <c r="I623" s="3">
        <f t="shared" si="36"/>
        <v>74.006063432835816</v>
      </c>
      <c r="J623" t="s">
        <v>21</v>
      </c>
      <c r="K623" t="s">
        <v>22</v>
      </c>
      <c r="L623">
        <v>1473742800</v>
      </c>
      <c r="M623" s="9">
        <f t="shared" si="38"/>
        <v>42626.208333333328</v>
      </c>
      <c r="N623">
        <v>1474174800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4" t="s">
        <v>1287</v>
      </c>
      <c r="D624">
        <v>189000</v>
      </c>
      <c r="E624">
        <v>5916</v>
      </c>
      <c r="F624" s="5">
        <f t="shared" si="37"/>
        <v>3.1301587301587303E-2</v>
      </c>
      <c r="G624" t="s">
        <v>14</v>
      </c>
      <c r="H624">
        <v>64</v>
      </c>
      <c r="I624" s="3">
        <f t="shared" si="36"/>
        <v>92.4375</v>
      </c>
      <c r="J624" t="s">
        <v>21</v>
      </c>
      <c r="K624" t="s">
        <v>22</v>
      </c>
      <c r="L624">
        <v>1523768400</v>
      </c>
      <c r="M624" s="9">
        <f t="shared" si="38"/>
        <v>43205.208333333328</v>
      </c>
      <c r="N624">
        <v>1526014800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4" t="s">
        <v>1289</v>
      </c>
      <c r="D625">
        <v>94300</v>
      </c>
      <c r="E625">
        <v>150806</v>
      </c>
      <c r="F625" s="5">
        <f t="shared" si="37"/>
        <v>1.5992152704135738</v>
      </c>
      <c r="G625" t="s">
        <v>20</v>
      </c>
      <c r="H625">
        <v>2693</v>
      </c>
      <c r="I625" s="3">
        <f t="shared" si="36"/>
        <v>55.999257333828446</v>
      </c>
      <c r="J625" t="s">
        <v>40</v>
      </c>
      <c r="K625" t="s">
        <v>41</v>
      </c>
      <c r="L625">
        <v>1437022800</v>
      </c>
      <c r="M625" s="9">
        <f t="shared" si="38"/>
        <v>42201.208333333328</v>
      </c>
      <c r="N625">
        <v>1437454800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4" t="s">
        <v>1291</v>
      </c>
      <c r="D626">
        <v>5100</v>
      </c>
      <c r="E626">
        <v>14249</v>
      </c>
      <c r="F626" s="5">
        <f t="shared" si="37"/>
        <v>2.793921568627451</v>
      </c>
      <c r="G626" t="s">
        <v>20</v>
      </c>
      <c r="H626">
        <v>432</v>
      </c>
      <c r="I626" s="3">
        <f t="shared" si="36"/>
        <v>32.983796296296298</v>
      </c>
      <c r="J626" t="s">
        <v>21</v>
      </c>
      <c r="K626" t="s">
        <v>22</v>
      </c>
      <c r="L626">
        <v>1422165600</v>
      </c>
      <c r="M626" s="9">
        <f t="shared" si="38"/>
        <v>42029.25</v>
      </c>
      <c r="N626">
        <v>1422684000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x14ac:dyDescent="0.3">
      <c r="A627">
        <v>625</v>
      </c>
      <c r="B627" t="s">
        <v>1292</v>
      </c>
      <c r="C627" s="4" t="s">
        <v>1293</v>
      </c>
      <c r="D627">
        <v>7500</v>
      </c>
      <c r="E627">
        <v>5803</v>
      </c>
      <c r="F627" s="5">
        <f t="shared" si="37"/>
        <v>0.77373333333333338</v>
      </c>
      <c r="G627" t="s">
        <v>14</v>
      </c>
      <c r="H627">
        <v>62</v>
      </c>
      <c r="I627" s="3">
        <f t="shared" si="36"/>
        <v>93.596774193548384</v>
      </c>
      <c r="J627" t="s">
        <v>21</v>
      </c>
      <c r="K627" t="s">
        <v>22</v>
      </c>
      <c r="L627">
        <v>1580104800</v>
      </c>
      <c r="M627" s="9">
        <f t="shared" si="38"/>
        <v>43857.25</v>
      </c>
      <c r="N627">
        <v>1581314400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x14ac:dyDescent="0.3">
      <c r="A628">
        <v>626</v>
      </c>
      <c r="B628" t="s">
        <v>1294</v>
      </c>
      <c r="C628" s="4" t="s">
        <v>1295</v>
      </c>
      <c r="D628">
        <v>6400</v>
      </c>
      <c r="E628">
        <v>13205</v>
      </c>
      <c r="F628" s="5">
        <f t="shared" si="37"/>
        <v>2.0632812500000002</v>
      </c>
      <c r="G628" t="s">
        <v>20</v>
      </c>
      <c r="H628">
        <v>189</v>
      </c>
      <c r="I628" s="3">
        <f t="shared" si="36"/>
        <v>69.867724867724874</v>
      </c>
      <c r="J628" t="s">
        <v>21</v>
      </c>
      <c r="K628" t="s">
        <v>22</v>
      </c>
      <c r="L628">
        <v>1285650000</v>
      </c>
      <c r="M628" s="9">
        <f t="shared" si="38"/>
        <v>40449.208333333336</v>
      </c>
      <c r="N628">
        <v>1286427600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4" t="s">
        <v>1297</v>
      </c>
      <c r="D629">
        <v>1600</v>
      </c>
      <c r="E629">
        <v>11108</v>
      </c>
      <c r="F629" s="5">
        <f t="shared" si="37"/>
        <v>6.9424999999999999</v>
      </c>
      <c r="G629" t="s">
        <v>20</v>
      </c>
      <c r="H629">
        <v>154</v>
      </c>
      <c r="I629" s="3">
        <f t="shared" si="36"/>
        <v>72.129870129870127</v>
      </c>
      <c r="J629" t="s">
        <v>40</v>
      </c>
      <c r="K629" t="s">
        <v>41</v>
      </c>
      <c r="L629">
        <v>1276664400</v>
      </c>
      <c r="M629" s="9">
        <f t="shared" si="38"/>
        <v>40345.208333333336</v>
      </c>
      <c r="N629">
        <v>1278738000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4" t="s">
        <v>1299</v>
      </c>
      <c r="D630">
        <v>1900</v>
      </c>
      <c r="E630">
        <v>2884</v>
      </c>
      <c r="F630" s="5">
        <f t="shared" si="37"/>
        <v>1.5178947368421052</v>
      </c>
      <c r="G630" t="s">
        <v>20</v>
      </c>
      <c r="H630">
        <v>96</v>
      </c>
      <c r="I630" s="3">
        <f t="shared" si="36"/>
        <v>30.041666666666668</v>
      </c>
      <c r="J630" t="s">
        <v>21</v>
      </c>
      <c r="K630" t="s">
        <v>22</v>
      </c>
      <c r="L630">
        <v>1286168400</v>
      </c>
      <c r="M630" s="9">
        <f t="shared" si="38"/>
        <v>40455.208333333336</v>
      </c>
      <c r="N630">
        <v>1286427600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4" t="s">
        <v>1301</v>
      </c>
      <c r="D631">
        <v>85900</v>
      </c>
      <c r="E631">
        <v>55476</v>
      </c>
      <c r="F631" s="5">
        <f t="shared" si="37"/>
        <v>0.64582072176949945</v>
      </c>
      <c r="G631" t="s">
        <v>14</v>
      </c>
      <c r="H631">
        <v>750</v>
      </c>
      <c r="I631" s="3">
        <f t="shared" ref="I631:I694" si="40">E631/H631</f>
        <v>73.968000000000004</v>
      </c>
      <c r="J631" t="s">
        <v>21</v>
      </c>
      <c r="K631" t="s">
        <v>22</v>
      </c>
      <c r="L631">
        <v>1467781200</v>
      </c>
      <c r="M631" s="9">
        <f t="shared" si="38"/>
        <v>42557.208333333328</v>
      </c>
      <c r="N631">
        <v>1467954000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4" t="s">
        <v>1303</v>
      </c>
      <c r="D632">
        <v>9500</v>
      </c>
      <c r="E632">
        <v>5973</v>
      </c>
      <c r="F632" s="5">
        <f t="shared" si="37"/>
        <v>0.62873684210526315</v>
      </c>
      <c r="G632" t="s">
        <v>74</v>
      </c>
      <c r="H632">
        <v>87</v>
      </c>
      <c r="I632" s="3">
        <f t="shared" si="40"/>
        <v>68.65517241379311</v>
      </c>
      <c r="J632" t="s">
        <v>21</v>
      </c>
      <c r="K632" t="s">
        <v>22</v>
      </c>
      <c r="L632">
        <v>1556686800</v>
      </c>
      <c r="M632" s="9">
        <f t="shared" si="38"/>
        <v>43586.208333333328</v>
      </c>
      <c r="N632">
        <v>1557637200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4" t="s">
        <v>1305</v>
      </c>
      <c r="D633">
        <v>59200</v>
      </c>
      <c r="E633">
        <v>183756</v>
      </c>
      <c r="F633" s="5">
        <f t="shared" si="37"/>
        <v>3.1039864864864866</v>
      </c>
      <c r="G633" t="s">
        <v>20</v>
      </c>
      <c r="H633">
        <v>3063</v>
      </c>
      <c r="I633" s="3">
        <f t="shared" si="40"/>
        <v>59.992164544564154</v>
      </c>
      <c r="J633" t="s">
        <v>21</v>
      </c>
      <c r="K633" t="s">
        <v>22</v>
      </c>
      <c r="L633">
        <v>1553576400</v>
      </c>
      <c r="M633" s="9">
        <f t="shared" si="38"/>
        <v>43550.208333333328</v>
      </c>
      <c r="N633">
        <v>1553922000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4" t="s">
        <v>1307</v>
      </c>
      <c r="D634">
        <v>72100</v>
      </c>
      <c r="E634">
        <v>30902</v>
      </c>
      <c r="F634" s="5">
        <f t="shared" si="37"/>
        <v>0.42859916782246882</v>
      </c>
      <c r="G634" t="s">
        <v>47</v>
      </c>
      <c r="H634">
        <v>278</v>
      </c>
      <c r="I634" s="3">
        <f t="shared" si="40"/>
        <v>111.15827338129496</v>
      </c>
      <c r="J634" t="s">
        <v>21</v>
      </c>
      <c r="K634" t="s">
        <v>22</v>
      </c>
      <c r="L634">
        <v>1414904400</v>
      </c>
      <c r="M634" s="9">
        <f t="shared" si="38"/>
        <v>41945.208333333336</v>
      </c>
      <c r="N634">
        <v>1416463200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">
      <c r="A635">
        <v>633</v>
      </c>
      <c r="B635" t="s">
        <v>1308</v>
      </c>
      <c r="C635" s="4" t="s">
        <v>1309</v>
      </c>
      <c r="D635">
        <v>6700</v>
      </c>
      <c r="E635">
        <v>5569</v>
      </c>
      <c r="F635" s="5">
        <f t="shared" si="37"/>
        <v>0.83119402985074631</v>
      </c>
      <c r="G635" t="s">
        <v>14</v>
      </c>
      <c r="H635">
        <v>105</v>
      </c>
      <c r="I635" s="3">
        <f t="shared" si="40"/>
        <v>53.038095238095238</v>
      </c>
      <c r="J635" t="s">
        <v>21</v>
      </c>
      <c r="K635" t="s">
        <v>22</v>
      </c>
      <c r="L635">
        <v>1446876000</v>
      </c>
      <c r="M635" s="9">
        <f t="shared" si="38"/>
        <v>42315.25</v>
      </c>
      <c r="N635">
        <v>1447221600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4" t="s">
        <v>1311</v>
      </c>
      <c r="D636">
        <v>118200</v>
      </c>
      <c r="E636">
        <v>92824</v>
      </c>
      <c r="F636" s="5">
        <f t="shared" si="37"/>
        <v>0.78531302876480547</v>
      </c>
      <c r="G636" t="s">
        <v>74</v>
      </c>
      <c r="H636">
        <v>1658</v>
      </c>
      <c r="I636" s="3">
        <f t="shared" si="40"/>
        <v>55.985524728588658</v>
      </c>
      <c r="J636" t="s">
        <v>21</v>
      </c>
      <c r="K636" t="s">
        <v>22</v>
      </c>
      <c r="L636">
        <v>1490418000</v>
      </c>
      <c r="M636" s="9">
        <f t="shared" si="38"/>
        <v>42819.208333333328</v>
      </c>
      <c r="N636">
        <v>1491627600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4" t="s">
        <v>1313</v>
      </c>
      <c r="D637">
        <v>139000</v>
      </c>
      <c r="E637">
        <v>158590</v>
      </c>
      <c r="F637" s="5">
        <f t="shared" si="37"/>
        <v>1.1409352517985611</v>
      </c>
      <c r="G637" t="s">
        <v>20</v>
      </c>
      <c r="H637">
        <v>2266</v>
      </c>
      <c r="I637" s="3">
        <f t="shared" si="40"/>
        <v>69.986760812003524</v>
      </c>
      <c r="J637" t="s">
        <v>21</v>
      </c>
      <c r="K637" t="s">
        <v>22</v>
      </c>
      <c r="L637">
        <v>1360389600</v>
      </c>
      <c r="M637" s="9">
        <f t="shared" si="38"/>
        <v>41314.25</v>
      </c>
      <c r="N637">
        <v>1363150800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4" t="s">
        <v>1315</v>
      </c>
      <c r="D638">
        <v>197700</v>
      </c>
      <c r="E638">
        <v>127591</v>
      </c>
      <c r="F638" s="5">
        <f t="shared" si="37"/>
        <v>0.64537683358624176</v>
      </c>
      <c r="G638" t="s">
        <v>14</v>
      </c>
      <c r="H638">
        <v>2604</v>
      </c>
      <c r="I638" s="3">
        <f t="shared" si="40"/>
        <v>48.998079877112133</v>
      </c>
      <c r="J638" t="s">
        <v>36</v>
      </c>
      <c r="K638" t="s">
        <v>37</v>
      </c>
      <c r="L638">
        <v>1326866400</v>
      </c>
      <c r="M638" s="9">
        <f t="shared" si="38"/>
        <v>40926.25</v>
      </c>
      <c r="N638">
        <v>1330754400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4" t="s">
        <v>1317</v>
      </c>
      <c r="D639">
        <v>8500</v>
      </c>
      <c r="E639">
        <v>6750</v>
      </c>
      <c r="F639" s="5">
        <f t="shared" si="37"/>
        <v>0.79411764705882348</v>
      </c>
      <c r="G639" t="s">
        <v>14</v>
      </c>
      <c r="H639">
        <v>65</v>
      </c>
      <c r="I639" s="3">
        <f t="shared" si="40"/>
        <v>103.84615384615384</v>
      </c>
      <c r="J639" t="s">
        <v>21</v>
      </c>
      <c r="K639" t="s">
        <v>22</v>
      </c>
      <c r="L639">
        <v>1479103200</v>
      </c>
      <c r="M639" s="9">
        <f t="shared" si="38"/>
        <v>42688.25</v>
      </c>
      <c r="N639">
        <v>1479794400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4" t="s">
        <v>1319</v>
      </c>
      <c r="D640">
        <v>81600</v>
      </c>
      <c r="E640">
        <v>9318</v>
      </c>
      <c r="F640" s="5">
        <f t="shared" si="37"/>
        <v>0.11419117647058824</v>
      </c>
      <c r="G640" t="s">
        <v>14</v>
      </c>
      <c r="H640">
        <v>94</v>
      </c>
      <c r="I640" s="3">
        <f t="shared" si="40"/>
        <v>99.127659574468083</v>
      </c>
      <c r="J640" t="s">
        <v>21</v>
      </c>
      <c r="K640" t="s">
        <v>22</v>
      </c>
      <c r="L640">
        <v>1280206800</v>
      </c>
      <c r="M640" s="9">
        <f t="shared" si="38"/>
        <v>40386.208333333336</v>
      </c>
      <c r="N640">
        <v>1281243600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4" t="s">
        <v>1321</v>
      </c>
      <c r="D641">
        <v>8600</v>
      </c>
      <c r="E641">
        <v>4832</v>
      </c>
      <c r="F641" s="5">
        <f t="shared" si="37"/>
        <v>0.56186046511627907</v>
      </c>
      <c r="G641" t="s">
        <v>47</v>
      </c>
      <c r="H641">
        <v>45</v>
      </c>
      <c r="I641" s="3">
        <f t="shared" si="40"/>
        <v>107.37777777777778</v>
      </c>
      <c r="J641" t="s">
        <v>21</v>
      </c>
      <c r="K641" t="s">
        <v>22</v>
      </c>
      <c r="L641">
        <v>1532754000</v>
      </c>
      <c r="M641" s="9">
        <f t="shared" si="38"/>
        <v>43309.208333333328</v>
      </c>
      <c r="N641">
        <v>1532754000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4" t="s">
        <v>1323</v>
      </c>
      <c r="D642">
        <v>119800</v>
      </c>
      <c r="E642">
        <v>19769</v>
      </c>
      <c r="F642" s="5">
        <f t="shared" ref="F642:F705" si="41">E642/D642</f>
        <v>0.16501669449081802</v>
      </c>
      <c r="G642" t="s">
        <v>14</v>
      </c>
      <c r="H642">
        <v>257</v>
      </c>
      <c r="I642" s="3">
        <f t="shared" si="40"/>
        <v>76.922178988326849</v>
      </c>
      <c r="J642" t="s">
        <v>21</v>
      </c>
      <c r="K642" t="s">
        <v>22</v>
      </c>
      <c r="L642">
        <v>1453096800</v>
      </c>
      <c r="M642" s="9">
        <f t="shared" ref="M642:M705" si="42">(L642/86400+DATE(1970,1,1))</f>
        <v>42387.25</v>
      </c>
      <c r="N642">
        <v>1453356000</v>
      </c>
      <c r="O642" s="9">
        <f t="shared" ref="O642:O705" si="43">(N642/86400+DATE(1970,1,1))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x14ac:dyDescent="0.3">
      <c r="A643">
        <v>641</v>
      </c>
      <c r="B643" t="s">
        <v>1324</v>
      </c>
      <c r="C643" s="4" t="s">
        <v>1325</v>
      </c>
      <c r="D643">
        <v>9400</v>
      </c>
      <c r="E643">
        <v>11277</v>
      </c>
      <c r="F643" s="5">
        <f t="shared" si="41"/>
        <v>1.1996808510638297</v>
      </c>
      <c r="G643" t="s">
        <v>20</v>
      </c>
      <c r="H643">
        <v>194</v>
      </c>
      <c r="I643" s="3">
        <f t="shared" si="40"/>
        <v>58.128865979381445</v>
      </c>
      <c r="J643" t="s">
        <v>98</v>
      </c>
      <c r="K643" t="s">
        <v>99</v>
      </c>
      <c r="L643">
        <v>1487570400</v>
      </c>
      <c r="M643" s="9">
        <f t="shared" si="42"/>
        <v>42786.25</v>
      </c>
      <c r="N643">
        <v>1489986000</v>
      </c>
      <c r="O643" s="9">
        <f t="shared" si="43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4" t="s">
        <v>1327</v>
      </c>
      <c r="D644">
        <v>9200</v>
      </c>
      <c r="E644">
        <v>13382</v>
      </c>
      <c r="F644" s="5">
        <f t="shared" si="41"/>
        <v>1.4545652173913044</v>
      </c>
      <c r="G644" t="s">
        <v>20</v>
      </c>
      <c r="H644">
        <v>129</v>
      </c>
      <c r="I644" s="3">
        <f t="shared" si="40"/>
        <v>103.73643410852713</v>
      </c>
      <c r="J644" t="s">
        <v>15</v>
      </c>
      <c r="K644" t="s">
        <v>16</v>
      </c>
      <c r="L644">
        <v>1545026400</v>
      </c>
      <c r="M644" s="9">
        <f t="shared" si="42"/>
        <v>43451.25</v>
      </c>
      <c r="N644">
        <v>1545804000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4" t="s">
        <v>1329</v>
      </c>
      <c r="D645">
        <v>14900</v>
      </c>
      <c r="E645">
        <v>32986</v>
      </c>
      <c r="F645" s="5">
        <f t="shared" si="41"/>
        <v>2.2138255033557046</v>
      </c>
      <c r="G645" t="s">
        <v>20</v>
      </c>
      <c r="H645">
        <v>375</v>
      </c>
      <c r="I645" s="3">
        <f t="shared" si="40"/>
        <v>87.962666666666664</v>
      </c>
      <c r="J645" t="s">
        <v>21</v>
      </c>
      <c r="K645" t="s">
        <v>22</v>
      </c>
      <c r="L645">
        <v>1488348000</v>
      </c>
      <c r="M645" s="9">
        <f t="shared" si="42"/>
        <v>42795.25</v>
      </c>
      <c r="N645">
        <v>1489899600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4" t="s">
        <v>1331</v>
      </c>
      <c r="D646">
        <v>169400</v>
      </c>
      <c r="E646">
        <v>81984</v>
      </c>
      <c r="F646" s="5">
        <f t="shared" si="41"/>
        <v>0.48396694214876035</v>
      </c>
      <c r="G646" t="s">
        <v>14</v>
      </c>
      <c r="H646">
        <v>2928</v>
      </c>
      <c r="I646" s="3">
        <f t="shared" si="40"/>
        <v>28</v>
      </c>
      <c r="J646" t="s">
        <v>15</v>
      </c>
      <c r="K646" t="s">
        <v>16</v>
      </c>
      <c r="L646">
        <v>1545112800</v>
      </c>
      <c r="M646" s="9">
        <f t="shared" si="42"/>
        <v>43452.25</v>
      </c>
      <c r="N646">
        <v>1546495200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4" t="s">
        <v>1333</v>
      </c>
      <c r="D647">
        <v>192100</v>
      </c>
      <c r="E647">
        <v>178483</v>
      </c>
      <c r="F647" s="5">
        <f t="shared" si="41"/>
        <v>0.92911504424778757</v>
      </c>
      <c r="G647" t="s">
        <v>14</v>
      </c>
      <c r="H647">
        <v>4697</v>
      </c>
      <c r="I647" s="3">
        <f t="shared" si="40"/>
        <v>37.999361294443261</v>
      </c>
      <c r="J647" t="s">
        <v>21</v>
      </c>
      <c r="K647" t="s">
        <v>22</v>
      </c>
      <c r="L647">
        <v>1537938000</v>
      </c>
      <c r="M647" s="9">
        <f t="shared" si="42"/>
        <v>43369.208333333328</v>
      </c>
      <c r="N647">
        <v>1539752400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4" t="s">
        <v>1335</v>
      </c>
      <c r="D648">
        <v>98700</v>
      </c>
      <c r="E648">
        <v>87448</v>
      </c>
      <c r="F648" s="5">
        <f t="shared" si="41"/>
        <v>0.88599797365754818</v>
      </c>
      <c r="G648" t="s">
        <v>14</v>
      </c>
      <c r="H648">
        <v>2915</v>
      </c>
      <c r="I648" s="3">
        <f t="shared" si="40"/>
        <v>29.999313893653515</v>
      </c>
      <c r="J648" t="s">
        <v>21</v>
      </c>
      <c r="K648" t="s">
        <v>22</v>
      </c>
      <c r="L648">
        <v>1363150800</v>
      </c>
      <c r="M648" s="9">
        <f t="shared" si="42"/>
        <v>41346.208333333336</v>
      </c>
      <c r="N648">
        <v>1364101200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4" t="s">
        <v>1337</v>
      </c>
      <c r="D649">
        <v>4500</v>
      </c>
      <c r="E649">
        <v>1863</v>
      </c>
      <c r="F649" s="5">
        <f t="shared" si="41"/>
        <v>0.41399999999999998</v>
      </c>
      <c r="G649" t="s">
        <v>14</v>
      </c>
      <c r="H649">
        <v>18</v>
      </c>
      <c r="I649" s="3">
        <f t="shared" si="40"/>
        <v>103.5</v>
      </c>
      <c r="J649" t="s">
        <v>21</v>
      </c>
      <c r="K649" t="s">
        <v>22</v>
      </c>
      <c r="L649">
        <v>1523250000</v>
      </c>
      <c r="M649" s="9">
        <f t="shared" si="42"/>
        <v>43199.208333333328</v>
      </c>
      <c r="N649">
        <v>1525323600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4" t="s">
        <v>1339</v>
      </c>
      <c r="D650">
        <v>98600</v>
      </c>
      <c r="E650">
        <v>62174</v>
      </c>
      <c r="F650" s="5">
        <f t="shared" si="41"/>
        <v>0.63056795131845844</v>
      </c>
      <c r="G650" t="s">
        <v>74</v>
      </c>
      <c r="H650">
        <v>723</v>
      </c>
      <c r="I650" s="3">
        <f t="shared" si="40"/>
        <v>85.994467496542185</v>
      </c>
      <c r="J650" t="s">
        <v>21</v>
      </c>
      <c r="K650" t="s">
        <v>22</v>
      </c>
      <c r="L650">
        <v>1499317200</v>
      </c>
      <c r="M650" s="9">
        <f t="shared" si="42"/>
        <v>42922.208333333328</v>
      </c>
      <c r="N650">
        <v>1500872400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4" t="s">
        <v>1341</v>
      </c>
      <c r="D651">
        <v>121700</v>
      </c>
      <c r="E651">
        <v>59003</v>
      </c>
      <c r="F651" s="5">
        <f t="shared" si="41"/>
        <v>0.48482333607230893</v>
      </c>
      <c r="G651" t="s">
        <v>14</v>
      </c>
      <c r="H651">
        <v>602</v>
      </c>
      <c r="I651" s="3">
        <f t="shared" si="40"/>
        <v>98.011627906976742</v>
      </c>
      <c r="J651" t="s">
        <v>98</v>
      </c>
      <c r="K651" t="s">
        <v>99</v>
      </c>
      <c r="L651">
        <v>1287550800</v>
      </c>
      <c r="M651" s="9">
        <f t="shared" si="42"/>
        <v>40471.208333333336</v>
      </c>
      <c r="N651">
        <v>1288501200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4" t="s">
        <v>1343</v>
      </c>
      <c r="D652">
        <v>100</v>
      </c>
      <c r="E652">
        <v>2</v>
      </c>
      <c r="F652" s="5">
        <f t="shared" si="41"/>
        <v>0.02</v>
      </c>
      <c r="G652" t="s">
        <v>14</v>
      </c>
      <c r="H652">
        <v>1</v>
      </c>
      <c r="I652" s="3">
        <f t="shared" si="40"/>
        <v>2</v>
      </c>
      <c r="J652" t="s">
        <v>21</v>
      </c>
      <c r="K652" t="s">
        <v>22</v>
      </c>
      <c r="L652">
        <v>1404795600</v>
      </c>
      <c r="M652" s="9">
        <f t="shared" si="42"/>
        <v>41828.208333333336</v>
      </c>
      <c r="N652">
        <v>1407128400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4" t="s">
        <v>1345</v>
      </c>
      <c r="D653">
        <v>196700</v>
      </c>
      <c r="E653">
        <v>174039</v>
      </c>
      <c r="F653" s="5">
        <f t="shared" si="41"/>
        <v>0.88479410269445857</v>
      </c>
      <c r="G653" t="s">
        <v>14</v>
      </c>
      <c r="H653">
        <v>3868</v>
      </c>
      <c r="I653" s="3">
        <f t="shared" si="40"/>
        <v>44.994570837642193</v>
      </c>
      <c r="J653" t="s">
        <v>107</v>
      </c>
      <c r="K653" t="s">
        <v>108</v>
      </c>
      <c r="L653">
        <v>1393048800</v>
      </c>
      <c r="M653" s="9">
        <f t="shared" si="42"/>
        <v>41692.25</v>
      </c>
      <c r="N653">
        <v>1394344800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4" t="s">
        <v>1347</v>
      </c>
      <c r="D654">
        <v>10000</v>
      </c>
      <c r="E654">
        <v>12684</v>
      </c>
      <c r="F654" s="5">
        <f t="shared" si="41"/>
        <v>1.2684</v>
      </c>
      <c r="G654" t="s">
        <v>20</v>
      </c>
      <c r="H654">
        <v>409</v>
      </c>
      <c r="I654" s="3">
        <f t="shared" si="40"/>
        <v>31.012224938875306</v>
      </c>
      <c r="J654" t="s">
        <v>21</v>
      </c>
      <c r="K654" t="s">
        <v>22</v>
      </c>
      <c r="L654">
        <v>1470373200</v>
      </c>
      <c r="M654" s="9">
        <f t="shared" si="42"/>
        <v>42587.208333333328</v>
      </c>
      <c r="N654">
        <v>1474088400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">
      <c r="A655">
        <v>653</v>
      </c>
      <c r="B655" t="s">
        <v>1348</v>
      </c>
      <c r="C655" s="4" t="s">
        <v>1349</v>
      </c>
      <c r="D655">
        <v>600</v>
      </c>
      <c r="E655">
        <v>14033</v>
      </c>
      <c r="F655" s="5">
        <f t="shared" si="41"/>
        <v>23.388333333333332</v>
      </c>
      <c r="G655" t="s">
        <v>20</v>
      </c>
      <c r="H655">
        <v>234</v>
      </c>
      <c r="I655" s="3">
        <f t="shared" si="40"/>
        <v>59.970085470085472</v>
      </c>
      <c r="J655" t="s">
        <v>21</v>
      </c>
      <c r="K655" t="s">
        <v>22</v>
      </c>
      <c r="L655">
        <v>1460091600</v>
      </c>
      <c r="M655" s="9">
        <f t="shared" si="42"/>
        <v>42468.208333333328</v>
      </c>
      <c r="N655">
        <v>1460264400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4" t="s">
        <v>1351</v>
      </c>
      <c r="D656">
        <v>35000</v>
      </c>
      <c r="E656">
        <v>177936</v>
      </c>
      <c r="F656" s="5">
        <f t="shared" si="41"/>
        <v>5.0838857142857146</v>
      </c>
      <c r="G656" t="s">
        <v>20</v>
      </c>
      <c r="H656">
        <v>3016</v>
      </c>
      <c r="I656" s="3">
        <f t="shared" si="40"/>
        <v>58.9973474801061</v>
      </c>
      <c r="J656" t="s">
        <v>21</v>
      </c>
      <c r="K656" t="s">
        <v>22</v>
      </c>
      <c r="L656">
        <v>1440392400</v>
      </c>
      <c r="M656" s="9">
        <f t="shared" si="42"/>
        <v>42240.208333333328</v>
      </c>
      <c r="N656">
        <v>1440824400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4" t="s">
        <v>1353</v>
      </c>
      <c r="D657">
        <v>6900</v>
      </c>
      <c r="E657">
        <v>13212</v>
      </c>
      <c r="F657" s="5">
        <f t="shared" si="41"/>
        <v>1.9147826086956521</v>
      </c>
      <c r="G657" t="s">
        <v>20</v>
      </c>
      <c r="H657">
        <v>264</v>
      </c>
      <c r="I657" s="3">
        <f t="shared" si="40"/>
        <v>50.045454545454547</v>
      </c>
      <c r="J657" t="s">
        <v>21</v>
      </c>
      <c r="K657" t="s">
        <v>22</v>
      </c>
      <c r="L657">
        <v>1488434400</v>
      </c>
      <c r="M657" s="9">
        <f t="shared" si="42"/>
        <v>42796.25</v>
      </c>
      <c r="N657">
        <v>1489554000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x14ac:dyDescent="0.3">
      <c r="A658">
        <v>656</v>
      </c>
      <c r="B658" t="s">
        <v>1354</v>
      </c>
      <c r="C658" s="4" t="s">
        <v>1355</v>
      </c>
      <c r="D658">
        <v>118400</v>
      </c>
      <c r="E658">
        <v>49879</v>
      </c>
      <c r="F658" s="5">
        <f t="shared" si="41"/>
        <v>0.42127533783783783</v>
      </c>
      <c r="G658" t="s">
        <v>14</v>
      </c>
      <c r="H658">
        <v>504</v>
      </c>
      <c r="I658" s="3">
        <f t="shared" si="40"/>
        <v>98.966269841269835</v>
      </c>
      <c r="J658" t="s">
        <v>26</v>
      </c>
      <c r="K658" t="s">
        <v>27</v>
      </c>
      <c r="L658">
        <v>1514440800</v>
      </c>
      <c r="M658" s="9">
        <f t="shared" si="42"/>
        <v>43097.25</v>
      </c>
      <c r="N658">
        <v>1514872800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4" t="s">
        <v>1357</v>
      </c>
      <c r="D659">
        <v>10000</v>
      </c>
      <c r="E659">
        <v>824</v>
      </c>
      <c r="F659" s="5">
        <f t="shared" si="41"/>
        <v>8.2400000000000001E-2</v>
      </c>
      <c r="G659" t="s">
        <v>14</v>
      </c>
      <c r="H659">
        <v>14</v>
      </c>
      <c r="I659" s="3">
        <f t="shared" si="40"/>
        <v>58.857142857142854</v>
      </c>
      <c r="J659" t="s">
        <v>21</v>
      </c>
      <c r="K659" t="s">
        <v>22</v>
      </c>
      <c r="L659">
        <v>1514354400</v>
      </c>
      <c r="M659" s="9">
        <f t="shared" si="42"/>
        <v>43096.25</v>
      </c>
      <c r="N659">
        <v>1515736800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4" t="s">
        <v>1359</v>
      </c>
      <c r="D660">
        <v>52600</v>
      </c>
      <c r="E660">
        <v>31594</v>
      </c>
      <c r="F660" s="5">
        <f t="shared" si="41"/>
        <v>0.60064638783269964</v>
      </c>
      <c r="G660" t="s">
        <v>74</v>
      </c>
      <c r="H660">
        <v>390</v>
      </c>
      <c r="I660" s="3">
        <f t="shared" si="40"/>
        <v>81.010256410256417</v>
      </c>
      <c r="J660" t="s">
        <v>21</v>
      </c>
      <c r="K660" t="s">
        <v>22</v>
      </c>
      <c r="L660">
        <v>1440910800</v>
      </c>
      <c r="M660" s="9">
        <f t="shared" si="42"/>
        <v>42246.208333333328</v>
      </c>
      <c r="N660">
        <v>1442898000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4" t="s">
        <v>1361</v>
      </c>
      <c r="D661">
        <v>120700</v>
      </c>
      <c r="E661">
        <v>57010</v>
      </c>
      <c r="F661" s="5">
        <f t="shared" si="41"/>
        <v>0.47232808616404309</v>
      </c>
      <c r="G661" t="s">
        <v>14</v>
      </c>
      <c r="H661">
        <v>750</v>
      </c>
      <c r="I661" s="3">
        <f t="shared" si="40"/>
        <v>76.013333333333335</v>
      </c>
      <c r="J661" t="s">
        <v>40</v>
      </c>
      <c r="K661" t="s">
        <v>41</v>
      </c>
      <c r="L661">
        <v>1296108000</v>
      </c>
      <c r="M661" s="9">
        <f t="shared" si="42"/>
        <v>40570.25</v>
      </c>
      <c r="N661">
        <v>1296194400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4" t="s">
        <v>1363</v>
      </c>
      <c r="D662">
        <v>9100</v>
      </c>
      <c r="E662">
        <v>7438</v>
      </c>
      <c r="F662" s="5">
        <f t="shared" si="41"/>
        <v>0.81736263736263737</v>
      </c>
      <c r="G662" t="s">
        <v>14</v>
      </c>
      <c r="H662">
        <v>77</v>
      </c>
      <c r="I662" s="3">
        <f t="shared" si="40"/>
        <v>96.597402597402592</v>
      </c>
      <c r="J662" t="s">
        <v>21</v>
      </c>
      <c r="K662" t="s">
        <v>22</v>
      </c>
      <c r="L662">
        <v>1440133200</v>
      </c>
      <c r="M662" s="9">
        <f t="shared" si="42"/>
        <v>42237.208333333328</v>
      </c>
      <c r="N662">
        <v>1440910800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4" t="s">
        <v>1365</v>
      </c>
      <c r="D663">
        <v>106800</v>
      </c>
      <c r="E663">
        <v>57872</v>
      </c>
      <c r="F663" s="5">
        <f t="shared" si="41"/>
        <v>0.54187265917603</v>
      </c>
      <c r="G663" t="s">
        <v>14</v>
      </c>
      <c r="H663">
        <v>752</v>
      </c>
      <c r="I663" s="3">
        <f t="shared" si="40"/>
        <v>76.957446808510639</v>
      </c>
      <c r="J663" t="s">
        <v>36</v>
      </c>
      <c r="K663" t="s">
        <v>37</v>
      </c>
      <c r="L663">
        <v>1332910800</v>
      </c>
      <c r="M663" s="9">
        <f t="shared" si="42"/>
        <v>40996.208333333336</v>
      </c>
      <c r="N663">
        <v>1335502800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4" t="s">
        <v>1367</v>
      </c>
      <c r="D664">
        <v>9100</v>
      </c>
      <c r="E664">
        <v>8906</v>
      </c>
      <c r="F664" s="5">
        <f t="shared" si="41"/>
        <v>0.97868131868131869</v>
      </c>
      <c r="G664" t="s">
        <v>14</v>
      </c>
      <c r="H664">
        <v>131</v>
      </c>
      <c r="I664" s="3">
        <f t="shared" si="40"/>
        <v>67.984732824427482</v>
      </c>
      <c r="J664" t="s">
        <v>21</v>
      </c>
      <c r="K664" t="s">
        <v>22</v>
      </c>
      <c r="L664">
        <v>1544335200</v>
      </c>
      <c r="M664" s="9">
        <f t="shared" si="42"/>
        <v>43443.25</v>
      </c>
      <c r="N664">
        <v>1544680800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4" t="s">
        <v>1369</v>
      </c>
      <c r="D665">
        <v>10000</v>
      </c>
      <c r="E665">
        <v>7724</v>
      </c>
      <c r="F665" s="5">
        <f t="shared" si="41"/>
        <v>0.77239999999999998</v>
      </c>
      <c r="G665" t="s">
        <v>14</v>
      </c>
      <c r="H665">
        <v>87</v>
      </c>
      <c r="I665" s="3">
        <f t="shared" si="40"/>
        <v>88.781609195402297</v>
      </c>
      <c r="J665" t="s">
        <v>21</v>
      </c>
      <c r="K665" t="s">
        <v>22</v>
      </c>
      <c r="L665">
        <v>1286427600</v>
      </c>
      <c r="M665" s="9">
        <f t="shared" si="42"/>
        <v>40458.208333333336</v>
      </c>
      <c r="N665">
        <v>1288414800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4" t="s">
        <v>1370</v>
      </c>
      <c r="D666">
        <v>79400</v>
      </c>
      <c r="E666">
        <v>26571</v>
      </c>
      <c r="F666" s="5">
        <f t="shared" si="41"/>
        <v>0.33464735516372796</v>
      </c>
      <c r="G666" t="s">
        <v>14</v>
      </c>
      <c r="H666">
        <v>1063</v>
      </c>
      <c r="I666" s="3">
        <f t="shared" si="40"/>
        <v>24.99623706491063</v>
      </c>
      <c r="J666" t="s">
        <v>21</v>
      </c>
      <c r="K666" t="s">
        <v>22</v>
      </c>
      <c r="L666">
        <v>1329717600</v>
      </c>
      <c r="M666" s="9">
        <f t="shared" si="42"/>
        <v>40959.25</v>
      </c>
      <c r="N666">
        <v>1330581600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4" t="s">
        <v>1372</v>
      </c>
      <c r="D667">
        <v>5100</v>
      </c>
      <c r="E667">
        <v>12219</v>
      </c>
      <c r="F667" s="5">
        <f t="shared" si="41"/>
        <v>2.3958823529411766</v>
      </c>
      <c r="G667" t="s">
        <v>20</v>
      </c>
      <c r="H667">
        <v>272</v>
      </c>
      <c r="I667" s="3">
        <f t="shared" si="40"/>
        <v>44.922794117647058</v>
      </c>
      <c r="J667" t="s">
        <v>21</v>
      </c>
      <c r="K667" t="s">
        <v>22</v>
      </c>
      <c r="L667">
        <v>1310187600</v>
      </c>
      <c r="M667" s="9">
        <f t="shared" si="42"/>
        <v>40733.208333333336</v>
      </c>
      <c r="N667">
        <v>1311397200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4" t="s">
        <v>1374</v>
      </c>
      <c r="D668">
        <v>3100</v>
      </c>
      <c r="E668">
        <v>1985</v>
      </c>
      <c r="F668" s="5">
        <f t="shared" si="41"/>
        <v>0.64032258064516134</v>
      </c>
      <c r="G668" t="s">
        <v>74</v>
      </c>
      <c r="H668">
        <v>25</v>
      </c>
      <c r="I668" s="3">
        <f t="shared" si="40"/>
        <v>79.400000000000006</v>
      </c>
      <c r="J668" t="s">
        <v>21</v>
      </c>
      <c r="K668" t="s">
        <v>22</v>
      </c>
      <c r="L668">
        <v>1377838800</v>
      </c>
      <c r="M668" s="9">
        <f t="shared" si="42"/>
        <v>41516.208333333336</v>
      </c>
      <c r="N668">
        <v>1378357200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x14ac:dyDescent="0.3">
      <c r="A669">
        <v>667</v>
      </c>
      <c r="B669" t="s">
        <v>1375</v>
      </c>
      <c r="C669" s="4" t="s">
        <v>1376</v>
      </c>
      <c r="D669">
        <v>6900</v>
      </c>
      <c r="E669">
        <v>12155</v>
      </c>
      <c r="F669" s="5">
        <f t="shared" si="41"/>
        <v>1.7615942028985507</v>
      </c>
      <c r="G669" t="s">
        <v>20</v>
      </c>
      <c r="H669">
        <v>419</v>
      </c>
      <c r="I669" s="3">
        <f t="shared" si="40"/>
        <v>29.009546539379475</v>
      </c>
      <c r="J669" t="s">
        <v>21</v>
      </c>
      <c r="K669" t="s">
        <v>22</v>
      </c>
      <c r="L669">
        <v>1410325200</v>
      </c>
      <c r="M669" s="9">
        <f t="shared" si="42"/>
        <v>41892.208333333336</v>
      </c>
      <c r="N669">
        <v>1411102800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x14ac:dyDescent="0.3">
      <c r="A670">
        <v>668</v>
      </c>
      <c r="B670" t="s">
        <v>1377</v>
      </c>
      <c r="C670" s="4" t="s">
        <v>1378</v>
      </c>
      <c r="D670">
        <v>27500</v>
      </c>
      <c r="E670">
        <v>5593</v>
      </c>
      <c r="F670" s="5">
        <f t="shared" si="41"/>
        <v>0.20338181818181819</v>
      </c>
      <c r="G670" t="s">
        <v>14</v>
      </c>
      <c r="H670">
        <v>76</v>
      </c>
      <c r="I670" s="3">
        <f t="shared" si="40"/>
        <v>73.59210526315789</v>
      </c>
      <c r="J670" t="s">
        <v>21</v>
      </c>
      <c r="K670" t="s">
        <v>22</v>
      </c>
      <c r="L670">
        <v>1343797200</v>
      </c>
      <c r="M670" s="9">
        <f t="shared" si="42"/>
        <v>41122.208333333336</v>
      </c>
      <c r="N670">
        <v>1344834000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4" t="s">
        <v>1380</v>
      </c>
      <c r="D671">
        <v>48800</v>
      </c>
      <c r="E671">
        <v>175020</v>
      </c>
      <c r="F671" s="5">
        <f t="shared" si="41"/>
        <v>3.5864754098360656</v>
      </c>
      <c r="G671" t="s">
        <v>20</v>
      </c>
      <c r="H671">
        <v>1621</v>
      </c>
      <c r="I671" s="3">
        <f t="shared" si="40"/>
        <v>107.97038864898211</v>
      </c>
      <c r="J671" t="s">
        <v>107</v>
      </c>
      <c r="K671" t="s">
        <v>108</v>
      </c>
      <c r="L671">
        <v>1498453200</v>
      </c>
      <c r="M671" s="9">
        <f t="shared" si="42"/>
        <v>42912.208333333328</v>
      </c>
      <c r="N671">
        <v>1499230800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x14ac:dyDescent="0.3">
      <c r="A672">
        <v>670</v>
      </c>
      <c r="B672" t="s">
        <v>1334</v>
      </c>
      <c r="C672" s="4" t="s">
        <v>1381</v>
      </c>
      <c r="D672">
        <v>16200</v>
      </c>
      <c r="E672">
        <v>75955</v>
      </c>
      <c r="F672" s="5">
        <f t="shared" si="41"/>
        <v>4.6885802469135802</v>
      </c>
      <c r="G672" t="s">
        <v>20</v>
      </c>
      <c r="H672">
        <v>1101</v>
      </c>
      <c r="I672" s="3">
        <f t="shared" si="40"/>
        <v>68.987284287011803</v>
      </c>
      <c r="J672" t="s">
        <v>21</v>
      </c>
      <c r="K672" t="s">
        <v>22</v>
      </c>
      <c r="L672">
        <v>1456380000</v>
      </c>
      <c r="M672" s="9">
        <f t="shared" si="42"/>
        <v>42425.25</v>
      </c>
      <c r="N672">
        <v>1457416800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x14ac:dyDescent="0.3">
      <c r="A673">
        <v>671</v>
      </c>
      <c r="B673" t="s">
        <v>1382</v>
      </c>
      <c r="C673" s="4" t="s">
        <v>1383</v>
      </c>
      <c r="D673">
        <v>97600</v>
      </c>
      <c r="E673">
        <v>119127</v>
      </c>
      <c r="F673" s="5">
        <f t="shared" si="41"/>
        <v>1.220563524590164</v>
      </c>
      <c r="G673" t="s">
        <v>20</v>
      </c>
      <c r="H673">
        <v>1073</v>
      </c>
      <c r="I673" s="3">
        <f t="shared" si="40"/>
        <v>111.02236719478098</v>
      </c>
      <c r="J673" t="s">
        <v>21</v>
      </c>
      <c r="K673" t="s">
        <v>22</v>
      </c>
      <c r="L673">
        <v>1280552400</v>
      </c>
      <c r="M673" s="9">
        <f t="shared" si="42"/>
        <v>40390.208333333336</v>
      </c>
      <c r="N673">
        <v>1280898000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4" t="s">
        <v>1385</v>
      </c>
      <c r="D674">
        <v>197900</v>
      </c>
      <c r="E674">
        <v>110689</v>
      </c>
      <c r="F674" s="5">
        <f t="shared" si="41"/>
        <v>0.55931783729156137</v>
      </c>
      <c r="G674" t="s">
        <v>14</v>
      </c>
      <c r="H674">
        <v>4428</v>
      </c>
      <c r="I674" s="3">
        <f t="shared" si="40"/>
        <v>24.997515808491418</v>
      </c>
      <c r="J674" t="s">
        <v>26</v>
      </c>
      <c r="K674" t="s">
        <v>27</v>
      </c>
      <c r="L674">
        <v>1521608400</v>
      </c>
      <c r="M674" s="9">
        <f t="shared" si="42"/>
        <v>43180.208333333328</v>
      </c>
      <c r="N674">
        <v>1522472400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4" t="s">
        <v>1387</v>
      </c>
      <c r="D675">
        <v>5600</v>
      </c>
      <c r="E675">
        <v>2445</v>
      </c>
      <c r="F675" s="5">
        <f t="shared" si="41"/>
        <v>0.43660714285714286</v>
      </c>
      <c r="G675" t="s">
        <v>14</v>
      </c>
      <c r="H675">
        <v>58</v>
      </c>
      <c r="I675" s="3">
        <f t="shared" si="40"/>
        <v>42.155172413793103</v>
      </c>
      <c r="J675" t="s">
        <v>107</v>
      </c>
      <c r="K675" t="s">
        <v>108</v>
      </c>
      <c r="L675">
        <v>1460696400</v>
      </c>
      <c r="M675" s="9">
        <f t="shared" si="42"/>
        <v>42475.208333333328</v>
      </c>
      <c r="N675">
        <v>1462510800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4" t="s">
        <v>1389</v>
      </c>
      <c r="D676">
        <v>170700</v>
      </c>
      <c r="E676">
        <v>57250</v>
      </c>
      <c r="F676" s="5">
        <f t="shared" si="41"/>
        <v>0.33538371411833628</v>
      </c>
      <c r="G676" t="s">
        <v>74</v>
      </c>
      <c r="H676">
        <v>1218</v>
      </c>
      <c r="I676" s="3">
        <f t="shared" si="40"/>
        <v>47.003284072249592</v>
      </c>
      <c r="J676" t="s">
        <v>21</v>
      </c>
      <c r="K676" t="s">
        <v>22</v>
      </c>
      <c r="L676">
        <v>1313730000</v>
      </c>
      <c r="M676" s="9">
        <f t="shared" si="42"/>
        <v>40774.208333333336</v>
      </c>
      <c r="N676">
        <v>1317790800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4" t="s">
        <v>1391</v>
      </c>
      <c r="D677">
        <v>9700</v>
      </c>
      <c r="E677">
        <v>11929</v>
      </c>
      <c r="F677" s="5">
        <f t="shared" si="41"/>
        <v>1.2297938144329896</v>
      </c>
      <c r="G677" t="s">
        <v>20</v>
      </c>
      <c r="H677">
        <v>331</v>
      </c>
      <c r="I677" s="3">
        <f t="shared" si="40"/>
        <v>36.0392749244713</v>
      </c>
      <c r="J677" t="s">
        <v>21</v>
      </c>
      <c r="K677" t="s">
        <v>22</v>
      </c>
      <c r="L677">
        <v>1568178000</v>
      </c>
      <c r="M677" s="9">
        <f t="shared" si="42"/>
        <v>43719.208333333328</v>
      </c>
      <c r="N677">
        <v>1568782800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4" t="s">
        <v>1393</v>
      </c>
      <c r="D678">
        <v>62300</v>
      </c>
      <c r="E678">
        <v>118214</v>
      </c>
      <c r="F678" s="5">
        <f t="shared" si="41"/>
        <v>1.8974959871589085</v>
      </c>
      <c r="G678" t="s">
        <v>20</v>
      </c>
      <c r="H678">
        <v>1170</v>
      </c>
      <c r="I678" s="3">
        <f t="shared" si="40"/>
        <v>101.03760683760684</v>
      </c>
      <c r="J678" t="s">
        <v>21</v>
      </c>
      <c r="K678" t="s">
        <v>22</v>
      </c>
      <c r="L678">
        <v>1348635600</v>
      </c>
      <c r="M678" s="9">
        <f t="shared" si="42"/>
        <v>41178.208333333336</v>
      </c>
      <c r="N678">
        <v>1349413200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4" t="s">
        <v>1395</v>
      </c>
      <c r="D679">
        <v>5300</v>
      </c>
      <c r="E679">
        <v>4432</v>
      </c>
      <c r="F679" s="5">
        <f t="shared" si="41"/>
        <v>0.83622641509433959</v>
      </c>
      <c r="G679" t="s">
        <v>14</v>
      </c>
      <c r="H679">
        <v>111</v>
      </c>
      <c r="I679" s="3">
        <f t="shared" si="40"/>
        <v>39.927927927927925</v>
      </c>
      <c r="J679" t="s">
        <v>21</v>
      </c>
      <c r="K679" t="s">
        <v>22</v>
      </c>
      <c r="L679">
        <v>1468126800</v>
      </c>
      <c r="M679" s="9">
        <f t="shared" si="42"/>
        <v>42561.208333333328</v>
      </c>
      <c r="N679">
        <v>1472446800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4" t="s">
        <v>1397</v>
      </c>
      <c r="D680">
        <v>99500</v>
      </c>
      <c r="E680">
        <v>17879</v>
      </c>
      <c r="F680" s="5">
        <f t="shared" si="41"/>
        <v>0.17968844221105529</v>
      </c>
      <c r="G680" t="s">
        <v>74</v>
      </c>
      <c r="H680">
        <v>215</v>
      </c>
      <c r="I680" s="3">
        <f t="shared" si="40"/>
        <v>83.158139534883716</v>
      </c>
      <c r="J680" t="s">
        <v>21</v>
      </c>
      <c r="K680" t="s">
        <v>22</v>
      </c>
      <c r="L680">
        <v>1547877600</v>
      </c>
      <c r="M680" s="9">
        <f t="shared" si="42"/>
        <v>43484.25</v>
      </c>
      <c r="N680">
        <v>1548050400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4" t="s">
        <v>1398</v>
      </c>
      <c r="D681">
        <v>1400</v>
      </c>
      <c r="E681">
        <v>14511</v>
      </c>
      <c r="F681" s="5">
        <f t="shared" si="41"/>
        <v>10.365</v>
      </c>
      <c r="G681" t="s">
        <v>20</v>
      </c>
      <c r="H681">
        <v>363</v>
      </c>
      <c r="I681" s="3">
        <f t="shared" si="40"/>
        <v>39.97520661157025</v>
      </c>
      <c r="J681" t="s">
        <v>21</v>
      </c>
      <c r="K681" t="s">
        <v>22</v>
      </c>
      <c r="L681">
        <v>1571374800</v>
      </c>
      <c r="M681" s="9">
        <f t="shared" si="42"/>
        <v>43756.208333333328</v>
      </c>
      <c r="N681">
        <v>1571806800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x14ac:dyDescent="0.3">
      <c r="A682">
        <v>680</v>
      </c>
      <c r="B682" t="s">
        <v>1399</v>
      </c>
      <c r="C682" s="4" t="s">
        <v>1400</v>
      </c>
      <c r="D682">
        <v>145600</v>
      </c>
      <c r="E682">
        <v>141822</v>
      </c>
      <c r="F682" s="5">
        <f t="shared" si="41"/>
        <v>0.97405219780219776</v>
      </c>
      <c r="G682" t="s">
        <v>14</v>
      </c>
      <c r="H682">
        <v>2955</v>
      </c>
      <c r="I682" s="3">
        <f t="shared" si="40"/>
        <v>47.993908629441627</v>
      </c>
      <c r="J682" t="s">
        <v>21</v>
      </c>
      <c r="K682" t="s">
        <v>22</v>
      </c>
      <c r="L682">
        <v>1576303200</v>
      </c>
      <c r="M682" s="9">
        <f t="shared" si="42"/>
        <v>43813.25</v>
      </c>
      <c r="N682">
        <v>1576476000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x14ac:dyDescent="0.3">
      <c r="A683">
        <v>681</v>
      </c>
      <c r="B683" t="s">
        <v>1401</v>
      </c>
      <c r="C683" s="4" t="s">
        <v>1402</v>
      </c>
      <c r="D683">
        <v>184100</v>
      </c>
      <c r="E683">
        <v>159037</v>
      </c>
      <c r="F683" s="5">
        <f t="shared" si="41"/>
        <v>0.86386203150461705</v>
      </c>
      <c r="G683" t="s">
        <v>14</v>
      </c>
      <c r="H683">
        <v>1657</v>
      </c>
      <c r="I683" s="3">
        <f t="shared" si="40"/>
        <v>95.978877489438744</v>
      </c>
      <c r="J683" t="s">
        <v>21</v>
      </c>
      <c r="K683" t="s">
        <v>22</v>
      </c>
      <c r="L683">
        <v>1324447200</v>
      </c>
      <c r="M683" s="9">
        <f t="shared" si="42"/>
        <v>40898.25</v>
      </c>
      <c r="N683">
        <v>1324965600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4" t="s">
        <v>1404</v>
      </c>
      <c r="D684">
        <v>5400</v>
      </c>
      <c r="E684">
        <v>8109</v>
      </c>
      <c r="F684" s="5">
        <f t="shared" si="41"/>
        <v>1.5016666666666667</v>
      </c>
      <c r="G684" t="s">
        <v>20</v>
      </c>
      <c r="H684">
        <v>103</v>
      </c>
      <c r="I684" s="3">
        <f t="shared" si="40"/>
        <v>78.728155339805824</v>
      </c>
      <c r="J684" t="s">
        <v>21</v>
      </c>
      <c r="K684" t="s">
        <v>22</v>
      </c>
      <c r="L684">
        <v>1386741600</v>
      </c>
      <c r="M684" s="9">
        <f t="shared" si="42"/>
        <v>41619.25</v>
      </c>
      <c r="N684">
        <v>1387519200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4" t="s">
        <v>1406</v>
      </c>
      <c r="D685">
        <v>2300</v>
      </c>
      <c r="E685">
        <v>8244</v>
      </c>
      <c r="F685" s="5">
        <f t="shared" si="41"/>
        <v>3.5843478260869563</v>
      </c>
      <c r="G685" t="s">
        <v>20</v>
      </c>
      <c r="H685">
        <v>147</v>
      </c>
      <c r="I685" s="3">
        <f t="shared" si="40"/>
        <v>56.081632653061227</v>
      </c>
      <c r="J685" t="s">
        <v>21</v>
      </c>
      <c r="K685" t="s">
        <v>22</v>
      </c>
      <c r="L685">
        <v>1537074000</v>
      </c>
      <c r="M685" s="9">
        <f t="shared" si="42"/>
        <v>43359.208333333328</v>
      </c>
      <c r="N685">
        <v>1537246800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4" t="s">
        <v>1408</v>
      </c>
      <c r="D686">
        <v>1400</v>
      </c>
      <c r="E686">
        <v>7600</v>
      </c>
      <c r="F686" s="5">
        <f t="shared" si="41"/>
        <v>5.4285714285714288</v>
      </c>
      <c r="G686" t="s">
        <v>20</v>
      </c>
      <c r="H686">
        <v>110</v>
      </c>
      <c r="I686" s="3">
        <f t="shared" si="40"/>
        <v>69.090909090909093</v>
      </c>
      <c r="J686" t="s">
        <v>15</v>
      </c>
      <c r="K686" t="s">
        <v>16</v>
      </c>
      <c r="L686">
        <v>1277787600</v>
      </c>
      <c r="M686" s="9">
        <f t="shared" si="42"/>
        <v>40358.208333333336</v>
      </c>
      <c r="N686">
        <v>1279515600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4" t="s">
        <v>1410</v>
      </c>
      <c r="D687">
        <v>140000</v>
      </c>
      <c r="E687">
        <v>94501</v>
      </c>
      <c r="F687" s="5">
        <f t="shared" si="41"/>
        <v>0.67500714285714281</v>
      </c>
      <c r="G687" t="s">
        <v>14</v>
      </c>
      <c r="H687">
        <v>926</v>
      </c>
      <c r="I687" s="3">
        <f t="shared" si="40"/>
        <v>102.05291576673866</v>
      </c>
      <c r="J687" t="s">
        <v>15</v>
      </c>
      <c r="K687" t="s">
        <v>16</v>
      </c>
      <c r="L687">
        <v>1440306000</v>
      </c>
      <c r="M687" s="9">
        <f t="shared" si="42"/>
        <v>42239.208333333328</v>
      </c>
      <c r="N687">
        <v>1442379600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4" t="s">
        <v>1412</v>
      </c>
      <c r="D688">
        <v>7500</v>
      </c>
      <c r="E688">
        <v>14381</v>
      </c>
      <c r="F688" s="5">
        <f t="shared" si="41"/>
        <v>1.9174666666666667</v>
      </c>
      <c r="G688" t="s">
        <v>20</v>
      </c>
      <c r="H688">
        <v>134</v>
      </c>
      <c r="I688" s="3">
        <f t="shared" si="40"/>
        <v>107.32089552238806</v>
      </c>
      <c r="J688" t="s">
        <v>21</v>
      </c>
      <c r="K688" t="s">
        <v>22</v>
      </c>
      <c r="L688">
        <v>1522126800</v>
      </c>
      <c r="M688" s="9">
        <f t="shared" si="42"/>
        <v>43186.208333333328</v>
      </c>
      <c r="N688">
        <v>1523077200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4" t="s">
        <v>1414</v>
      </c>
      <c r="D689">
        <v>1500</v>
      </c>
      <c r="E689">
        <v>13980</v>
      </c>
      <c r="F689" s="5">
        <f t="shared" si="41"/>
        <v>9.32</v>
      </c>
      <c r="G689" t="s">
        <v>20</v>
      </c>
      <c r="H689">
        <v>269</v>
      </c>
      <c r="I689" s="3">
        <f t="shared" si="40"/>
        <v>51.970260223048328</v>
      </c>
      <c r="J689" t="s">
        <v>21</v>
      </c>
      <c r="K689" t="s">
        <v>22</v>
      </c>
      <c r="L689">
        <v>1489298400</v>
      </c>
      <c r="M689" s="9">
        <f t="shared" si="42"/>
        <v>42806.25</v>
      </c>
      <c r="N689">
        <v>1489554000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4" t="s">
        <v>1416</v>
      </c>
      <c r="D690">
        <v>2900</v>
      </c>
      <c r="E690">
        <v>12449</v>
      </c>
      <c r="F690" s="5">
        <f t="shared" si="41"/>
        <v>4.2927586206896553</v>
      </c>
      <c r="G690" t="s">
        <v>20</v>
      </c>
      <c r="H690">
        <v>175</v>
      </c>
      <c r="I690" s="3">
        <f t="shared" si="40"/>
        <v>71.137142857142862</v>
      </c>
      <c r="J690" t="s">
        <v>21</v>
      </c>
      <c r="K690" t="s">
        <v>22</v>
      </c>
      <c r="L690">
        <v>1547100000</v>
      </c>
      <c r="M690" s="9">
        <f t="shared" si="42"/>
        <v>43475.25</v>
      </c>
      <c r="N690">
        <v>1548482400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4" t="s">
        <v>1418</v>
      </c>
      <c r="D691">
        <v>7300</v>
      </c>
      <c r="E691">
        <v>7348</v>
      </c>
      <c r="F691" s="5">
        <f t="shared" si="41"/>
        <v>1.0065753424657535</v>
      </c>
      <c r="G691" t="s">
        <v>20</v>
      </c>
      <c r="H691">
        <v>69</v>
      </c>
      <c r="I691" s="3">
        <f t="shared" si="40"/>
        <v>106.49275362318841</v>
      </c>
      <c r="J691" t="s">
        <v>21</v>
      </c>
      <c r="K691" t="s">
        <v>22</v>
      </c>
      <c r="L691">
        <v>1383022800</v>
      </c>
      <c r="M691" s="9">
        <f t="shared" si="42"/>
        <v>41576.208333333336</v>
      </c>
      <c r="N691">
        <v>1384063200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4" t="s">
        <v>1420</v>
      </c>
      <c r="D692">
        <v>3600</v>
      </c>
      <c r="E692">
        <v>8158</v>
      </c>
      <c r="F692" s="5">
        <f t="shared" si="41"/>
        <v>2.266111111111111</v>
      </c>
      <c r="G692" t="s">
        <v>20</v>
      </c>
      <c r="H692">
        <v>190</v>
      </c>
      <c r="I692" s="3">
        <f t="shared" si="40"/>
        <v>42.93684210526316</v>
      </c>
      <c r="J692" t="s">
        <v>21</v>
      </c>
      <c r="K692" t="s">
        <v>22</v>
      </c>
      <c r="L692">
        <v>1322373600</v>
      </c>
      <c r="M692" s="9">
        <f t="shared" si="42"/>
        <v>40874.25</v>
      </c>
      <c r="N692">
        <v>1322892000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4" t="s">
        <v>1422</v>
      </c>
      <c r="D693">
        <v>5000</v>
      </c>
      <c r="E693">
        <v>7119</v>
      </c>
      <c r="F693" s="5">
        <f t="shared" si="41"/>
        <v>1.4238</v>
      </c>
      <c r="G693" t="s">
        <v>20</v>
      </c>
      <c r="H693">
        <v>237</v>
      </c>
      <c r="I693" s="3">
        <f t="shared" si="40"/>
        <v>30.037974683544302</v>
      </c>
      <c r="J693" t="s">
        <v>21</v>
      </c>
      <c r="K693" t="s">
        <v>22</v>
      </c>
      <c r="L693">
        <v>1349240400</v>
      </c>
      <c r="M693" s="9">
        <f t="shared" si="42"/>
        <v>41185.208333333336</v>
      </c>
      <c r="N693">
        <v>1350709200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">
      <c r="A694">
        <v>692</v>
      </c>
      <c r="B694" t="s">
        <v>1423</v>
      </c>
      <c r="C694" s="4" t="s">
        <v>1424</v>
      </c>
      <c r="D694">
        <v>6000</v>
      </c>
      <c r="E694">
        <v>5438</v>
      </c>
      <c r="F694" s="5">
        <f t="shared" si="41"/>
        <v>0.90633333333333332</v>
      </c>
      <c r="G694" t="s">
        <v>14</v>
      </c>
      <c r="H694">
        <v>77</v>
      </c>
      <c r="I694" s="3">
        <f t="shared" si="40"/>
        <v>70.623376623376629</v>
      </c>
      <c r="J694" t="s">
        <v>40</v>
      </c>
      <c r="K694" t="s">
        <v>41</v>
      </c>
      <c r="L694">
        <v>1562648400</v>
      </c>
      <c r="M694" s="9">
        <f t="shared" si="42"/>
        <v>43655.208333333328</v>
      </c>
      <c r="N694">
        <v>1564203600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x14ac:dyDescent="0.3">
      <c r="A695">
        <v>693</v>
      </c>
      <c r="B695" t="s">
        <v>1425</v>
      </c>
      <c r="C695" s="4" t="s">
        <v>1426</v>
      </c>
      <c r="D695">
        <v>180400</v>
      </c>
      <c r="E695">
        <v>115396</v>
      </c>
      <c r="F695" s="5">
        <f t="shared" si="41"/>
        <v>0.63966740576496672</v>
      </c>
      <c r="G695" t="s">
        <v>14</v>
      </c>
      <c r="H695">
        <v>1748</v>
      </c>
      <c r="I695" s="3">
        <f t="shared" ref="I695:I758" si="44">E695/H695</f>
        <v>66.016018306636155</v>
      </c>
      <c r="J695" t="s">
        <v>21</v>
      </c>
      <c r="K695" t="s">
        <v>22</v>
      </c>
      <c r="L695">
        <v>1508216400</v>
      </c>
      <c r="M695" s="9">
        <f t="shared" si="42"/>
        <v>43025.208333333328</v>
      </c>
      <c r="N695">
        <v>1509685200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4" t="s">
        <v>1428</v>
      </c>
      <c r="D696">
        <v>9100</v>
      </c>
      <c r="E696">
        <v>7656</v>
      </c>
      <c r="F696" s="5">
        <f t="shared" si="41"/>
        <v>0.84131868131868137</v>
      </c>
      <c r="G696" t="s">
        <v>14</v>
      </c>
      <c r="H696">
        <v>79</v>
      </c>
      <c r="I696" s="3">
        <f t="shared" si="44"/>
        <v>96.911392405063296</v>
      </c>
      <c r="J696" t="s">
        <v>21</v>
      </c>
      <c r="K696" t="s">
        <v>22</v>
      </c>
      <c r="L696">
        <v>1511762400</v>
      </c>
      <c r="M696" s="9">
        <f t="shared" si="42"/>
        <v>43066.25</v>
      </c>
      <c r="N696">
        <v>1514959200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4" t="s">
        <v>1430</v>
      </c>
      <c r="D697">
        <v>9200</v>
      </c>
      <c r="E697">
        <v>12322</v>
      </c>
      <c r="F697" s="5">
        <f t="shared" si="41"/>
        <v>1.3393478260869565</v>
      </c>
      <c r="G697" t="s">
        <v>20</v>
      </c>
      <c r="H697">
        <v>196</v>
      </c>
      <c r="I697" s="3">
        <f t="shared" si="44"/>
        <v>62.867346938775512</v>
      </c>
      <c r="J697" t="s">
        <v>107</v>
      </c>
      <c r="K697" t="s">
        <v>108</v>
      </c>
      <c r="L697">
        <v>1447480800</v>
      </c>
      <c r="M697" s="9">
        <f t="shared" si="42"/>
        <v>42322.25</v>
      </c>
      <c r="N697">
        <v>1448863200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4" t="s">
        <v>1432</v>
      </c>
      <c r="D698">
        <v>164100</v>
      </c>
      <c r="E698">
        <v>96888</v>
      </c>
      <c r="F698" s="5">
        <f t="shared" si="41"/>
        <v>0.59042047531992692</v>
      </c>
      <c r="G698" t="s">
        <v>14</v>
      </c>
      <c r="H698">
        <v>889</v>
      </c>
      <c r="I698" s="3">
        <f t="shared" si="44"/>
        <v>108.98537682789652</v>
      </c>
      <c r="J698" t="s">
        <v>21</v>
      </c>
      <c r="K698" t="s">
        <v>22</v>
      </c>
      <c r="L698">
        <v>1429506000</v>
      </c>
      <c r="M698" s="9">
        <f t="shared" si="42"/>
        <v>42114.208333333328</v>
      </c>
      <c r="N698">
        <v>1429592400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3">
      <c r="A699">
        <v>697</v>
      </c>
      <c r="B699" t="s">
        <v>1433</v>
      </c>
      <c r="C699" s="4" t="s">
        <v>1434</v>
      </c>
      <c r="D699">
        <v>128900</v>
      </c>
      <c r="E699">
        <v>196960</v>
      </c>
      <c r="F699" s="5">
        <f t="shared" si="41"/>
        <v>1.5280062063615205</v>
      </c>
      <c r="G699" t="s">
        <v>20</v>
      </c>
      <c r="H699">
        <v>7295</v>
      </c>
      <c r="I699" s="3">
        <f t="shared" si="44"/>
        <v>26.999314599040439</v>
      </c>
      <c r="J699" t="s">
        <v>21</v>
      </c>
      <c r="K699" t="s">
        <v>22</v>
      </c>
      <c r="L699">
        <v>1522472400</v>
      </c>
      <c r="M699" s="9">
        <f t="shared" si="42"/>
        <v>43190.208333333328</v>
      </c>
      <c r="N699">
        <v>1522645200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4" t="s">
        <v>1436</v>
      </c>
      <c r="D700">
        <v>42100</v>
      </c>
      <c r="E700">
        <v>188057</v>
      </c>
      <c r="F700" s="5">
        <f t="shared" si="41"/>
        <v>4.466912114014252</v>
      </c>
      <c r="G700" t="s">
        <v>20</v>
      </c>
      <c r="H700">
        <v>2893</v>
      </c>
      <c r="I700" s="3">
        <f t="shared" si="44"/>
        <v>65.004147943311438</v>
      </c>
      <c r="J700" t="s">
        <v>15</v>
      </c>
      <c r="K700" t="s">
        <v>16</v>
      </c>
      <c r="L700">
        <v>1322114400</v>
      </c>
      <c r="M700" s="9">
        <f t="shared" si="42"/>
        <v>40871.25</v>
      </c>
      <c r="N700">
        <v>1323324000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4" t="s">
        <v>1437</v>
      </c>
      <c r="D701">
        <v>7400</v>
      </c>
      <c r="E701">
        <v>6245</v>
      </c>
      <c r="F701" s="5">
        <f t="shared" si="41"/>
        <v>0.8439189189189189</v>
      </c>
      <c r="G701" t="s">
        <v>14</v>
      </c>
      <c r="H701">
        <v>56</v>
      </c>
      <c r="I701" s="3">
        <f t="shared" si="44"/>
        <v>111.51785714285714</v>
      </c>
      <c r="J701" t="s">
        <v>21</v>
      </c>
      <c r="K701" t="s">
        <v>22</v>
      </c>
      <c r="L701">
        <v>1561438800</v>
      </c>
      <c r="M701" s="9">
        <f t="shared" si="42"/>
        <v>43641.208333333328</v>
      </c>
      <c r="N701">
        <v>1561525200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3">
      <c r="A702">
        <v>700</v>
      </c>
      <c r="B702" t="s">
        <v>1438</v>
      </c>
      <c r="C702" s="4" t="s">
        <v>1439</v>
      </c>
      <c r="D702">
        <v>100</v>
      </c>
      <c r="E702">
        <v>3</v>
      </c>
      <c r="F702" s="5">
        <f t="shared" si="41"/>
        <v>0.03</v>
      </c>
      <c r="G702" t="s">
        <v>14</v>
      </c>
      <c r="H702">
        <v>1</v>
      </c>
      <c r="I702" s="3">
        <f t="shared" si="44"/>
        <v>3</v>
      </c>
      <c r="J702" t="s">
        <v>21</v>
      </c>
      <c r="K702" t="s">
        <v>22</v>
      </c>
      <c r="L702">
        <v>1264399200</v>
      </c>
      <c r="M702" s="9">
        <f t="shared" si="42"/>
        <v>40203.25</v>
      </c>
      <c r="N702">
        <v>1265695200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x14ac:dyDescent="0.3">
      <c r="A703">
        <v>701</v>
      </c>
      <c r="B703" t="s">
        <v>1440</v>
      </c>
      <c r="C703" s="4" t="s">
        <v>1441</v>
      </c>
      <c r="D703">
        <v>52000</v>
      </c>
      <c r="E703">
        <v>91014</v>
      </c>
      <c r="F703" s="5">
        <f t="shared" si="41"/>
        <v>1.7502692307692307</v>
      </c>
      <c r="G703" t="s">
        <v>20</v>
      </c>
      <c r="H703">
        <v>820</v>
      </c>
      <c r="I703" s="3">
        <f t="shared" si="44"/>
        <v>110.99268292682927</v>
      </c>
      <c r="J703" t="s">
        <v>21</v>
      </c>
      <c r="K703" t="s">
        <v>22</v>
      </c>
      <c r="L703">
        <v>1301202000</v>
      </c>
      <c r="M703" s="9">
        <f t="shared" si="42"/>
        <v>40629.208333333336</v>
      </c>
      <c r="N703">
        <v>1301806800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3">
      <c r="A704">
        <v>702</v>
      </c>
      <c r="B704" t="s">
        <v>1442</v>
      </c>
      <c r="C704" s="4" t="s">
        <v>1443</v>
      </c>
      <c r="D704">
        <v>8700</v>
      </c>
      <c r="E704">
        <v>4710</v>
      </c>
      <c r="F704" s="5">
        <f t="shared" si="41"/>
        <v>0.54137931034482756</v>
      </c>
      <c r="G704" t="s">
        <v>14</v>
      </c>
      <c r="H704">
        <v>83</v>
      </c>
      <c r="I704" s="3">
        <f t="shared" si="44"/>
        <v>56.746987951807228</v>
      </c>
      <c r="J704" t="s">
        <v>21</v>
      </c>
      <c r="K704" t="s">
        <v>22</v>
      </c>
      <c r="L704">
        <v>1374469200</v>
      </c>
      <c r="M704" s="9">
        <f t="shared" si="42"/>
        <v>41477.208333333336</v>
      </c>
      <c r="N704">
        <v>1374901200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4" t="s">
        <v>1445</v>
      </c>
      <c r="D705">
        <v>63400</v>
      </c>
      <c r="E705">
        <v>197728</v>
      </c>
      <c r="F705" s="5">
        <f t="shared" si="41"/>
        <v>3.1187381703470032</v>
      </c>
      <c r="G705" t="s">
        <v>20</v>
      </c>
      <c r="H705">
        <v>2038</v>
      </c>
      <c r="I705" s="3">
        <f t="shared" si="44"/>
        <v>97.020608439646708</v>
      </c>
      <c r="J705" t="s">
        <v>21</v>
      </c>
      <c r="K705" t="s">
        <v>22</v>
      </c>
      <c r="L705">
        <v>1334984400</v>
      </c>
      <c r="M705" s="9">
        <f t="shared" si="42"/>
        <v>41020.208333333336</v>
      </c>
      <c r="N705">
        <v>1336453200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x14ac:dyDescent="0.3">
      <c r="A706">
        <v>704</v>
      </c>
      <c r="B706" t="s">
        <v>1446</v>
      </c>
      <c r="C706" s="4" t="s">
        <v>1447</v>
      </c>
      <c r="D706">
        <v>8700</v>
      </c>
      <c r="E706">
        <v>10682</v>
      </c>
      <c r="F706" s="5">
        <f t="shared" ref="F706:F769" si="45">E706/D706</f>
        <v>1.2278160919540231</v>
      </c>
      <c r="G706" t="s">
        <v>20</v>
      </c>
      <c r="H706">
        <v>116</v>
      </c>
      <c r="I706" s="3">
        <f t="shared" si="44"/>
        <v>92.08620689655173</v>
      </c>
      <c r="J706" t="s">
        <v>21</v>
      </c>
      <c r="K706" t="s">
        <v>22</v>
      </c>
      <c r="L706">
        <v>1467608400</v>
      </c>
      <c r="M706" s="9">
        <f t="shared" ref="M706:M769" si="46">(L706/86400+DATE(1970,1,1))</f>
        <v>42555.208333333328</v>
      </c>
      <c r="N706">
        <v>1468904400</v>
      </c>
      <c r="O706" s="9">
        <f t="shared" ref="O706:O769" si="47">(N706/86400+DATE(1970,1,1))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4" t="s">
        <v>1449</v>
      </c>
      <c r="D707">
        <v>169700</v>
      </c>
      <c r="E707">
        <v>168048</v>
      </c>
      <c r="F707" s="5">
        <f t="shared" si="45"/>
        <v>0.99026517383618151</v>
      </c>
      <c r="G707" t="s">
        <v>14</v>
      </c>
      <c r="H707">
        <v>2025</v>
      </c>
      <c r="I707" s="3">
        <f t="shared" si="44"/>
        <v>82.986666666666665</v>
      </c>
      <c r="J707" t="s">
        <v>40</v>
      </c>
      <c r="K707" t="s">
        <v>41</v>
      </c>
      <c r="L707">
        <v>1386741600</v>
      </c>
      <c r="M707" s="9">
        <f t="shared" si="46"/>
        <v>41619.25</v>
      </c>
      <c r="N707">
        <v>1387087200</v>
      </c>
      <c r="O707" s="9">
        <f t="shared" si="47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x14ac:dyDescent="0.3">
      <c r="A708">
        <v>706</v>
      </c>
      <c r="B708" t="s">
        <v>1450</v>
      </c>
      <c r="C708" s="4" t="s">
        <v>1451</v>
      </c>
      <c r="D708">
        <v>108400</v>
      </c>
      <c r="E708">
        <v>138586</v>
      </c>
      <c r="F708" s="5">
        <f t="shared" si="45"/>
        <v>1.278468634686347</v>
      </c>
      <c r="G708" t="s">
        <v>20</v>
      </c>
      <c r="H708">
        <v>1345</v>
      </c>
      <c r="I708" s="3">
        <f t="shared" si="44"/>
        <v>103.03791821561339</v>
      </c>
      <c r="J708" t="s">
        <v>26</v>
      </c>
      <c r="K708" t="s">
        <v>27</v>
      </c>
      <c r="L708">
        <v>1546754400</v>
      </c>
      <c r="M708" s="9">
        <f t="shared" si="46"/>
        <v>43471.25</v>
      </c>
      <c r="N708">
        <v>1547445600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x14ac:dyDescent="0.3">
      <c r="A709">
        <v>707</v>
      </c>
      <c r="B709" t="s">
        <v>1452</v>
      </c>
      <c r="C709" s="4" t="s">
        <v>1453</v>
      </c>
      <c r="D709">
        <v>7300</v>
      </c>
      <c r="E709">
        <v>11579</v>
      </c>
      <c r="F709" s="5">
        <f t="shared" si="45"/>
        <v>1.5861643835616439</v>
      </c>
      <c r="G709" t="s">
        <v>20</v>
      </c>
      <c r="H709">
        <v>168</v>
      </c>
      <c r="I709" s="3">
        <f t="shared" si="44"/>
        <v>68.922619047619051</v>
      </c>
      <c r="J709" t="s">
        <v>21</v>
      </c>
      <c r="K709" t="s">
        <v>22</v>
      </c>
      <c r="L709">
        <v>1544248800</v>
      </c>
      <c r="M709" s="9">
        <f t="shared" si="46"/>
        <v>43442.25</v>
      </c>
      <c r="N709">
        <v>1547359200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4" t="s">
        <v>1455</v>
      </c>
      <c r="D710">
        <v>1700</v>
      </c>
      <c r="E710">
        <v>12020</v>
      </c>
      <c r="F710" s="5">
        <f t="shared" si="45"/>
        <v>7.0705882352941174</v>
      </c>
      <c r="G710" t="s">
        <v>20</v>
      </c>
      <c r="H710">
        <v>137</v>
      </c>
      <c r="I710" s="3">
        <f t="shared" si="44"/>
        <v>87.737226277372258</v>
      </c>
      <c r="J710" t="s">
        <v>98</v>
      </c>
      <c r="K710" t="s">
        <v>99</v>
      </c>
      <c r="L710">
        <v>1495429200</v>
      </c>
      <c r="M710" s="9">
        <f t="shared" si="46"/>
        <v>42877.208333333328</v>
      </c>
      <c r="N710">
        <v>1496293200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4" t="s">
        <v>1457</v>
      </c>
      <c r="D711">
        <v>9800</v>
      </c>
      <c r="E711">
        <v>13954</v>
      </c>
      <c r="F711" s="5">
        <f t="shared" si="45"/>
        <v>1.4238775510204082</v>
      </c>
      <c r="G711" t="s">
        <v>20</v>
      </c>
      <c r="H711">
        <v>186</v>
      </c>
      <c r="I711" s="3">
        <f t="shared" si="44"/>
        <v>75.021505376344081</v>
      </c>
      <c r="J711" t="s">
        <v>107</v>
      </c>
      <c r="K711" t="s">
        <v>108</v>
      </c>
      <c r="L711">
        <v>1334811600</v>
      </c>
      <c r="M711" s="9">
        <f t="shared" si="46"/>
        <v>41018.208333333336</v>
      </c>
      <c r="N711">
        <v>1335416400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x14ac:dyDescent="0.3">
      <c r="A712">
        <v>710</v>
      </c>
      <c r="B712" t="s">
        <v>1458</v>
      </c>
      <c r="C712" s="4" t="s">
        <v>1459</v>
      </c>
      <c r="D712">
        <v>4300</v>
      </c>
      <c r="E712">
        <v>6358</v>
      </c>
      <c r="F712" s="5">
        <f t="shared" si="45"/>
        <v>1.4786046511627906</v>
      </c>
      <c r="G712" t="s">
        <v>20</v>
      </c>
      <c r="H712">
        <v>125</v>
      </c>
      <c r="I712" s="3">
        <f t="shared" si="44"/>
        <v>50.863999999999997</v>
      </c>
      <c r="J712" t="s">
        <v>21</v>
      </c>
      <c r="K712" t="s">
        <v>22</v>
      </c>
      <c r="L712">
        <v>1531544400</v>
      </c>
      <c r="M712" s="9">
        <f t="shared" si="46"/>
        <v>43295.208333333328</v>
      </c>
      <c r="N712">
        <v>1532149200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x14ac:dyDescent="0.3">
      <c r="A713">
        <v>711</v>
      </c>
      <c r="B713" t="s">
        <v>1460</v>
      </c>
      <c r="C713" s="4" t="s">
        <v>1461</v>
      </c>
      <c r="D713">
        <v>6200</v>
      </c>
      <c r="E713">
        <v>1260</v>
      </c>
      <c r="F713" s="5">
        <f t="shared" si="45"/>
        <v>0.20322580645161289</v>
      </c>
      <c r="G713" t="s">
        <v>14</v>
      </c>
      <c r="H713">
        <v>14</v>
      </c>
      <c r="I713" s="3">
        <f t="shared" si="44"/>
        <v>90</v>
      </c>
      <c r="J713" t="s">
        <v>107</v>
      </c>
      <c r="K713" t="s">
        <v>108</v>
      </c>
      <c r="L713">
        <v>1453615200</v>
      </c>
      <c r="M713" s="9">
        <f t="shared" si="46"/>
        <v>42393.25</v>
      </c>
      <c r="N713">
        <v>1453788000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x14ac:dyDescent="0.3">
      <c r="A714">
        <v>712</v>
      </c>
      <c r="B714" t="s">
        <v>1462</v>
      </c>
      <c r="C714" s="4" t="s">
        <v>1463</v>
      </c>
      <c r="D714">
        <v>800</v>
      </c>
      <c r="E714">
        <v>14725</v>
      </c>
      <c r="F714" s="5">
        <f t="shared" si="45"/>
        <v>18.40625</v>
      </c>
      <c r="G714" t="s">
        <v>20</v>
      </c>
      <c r="H714">
        <v>202</v>
      </c>
      <c r="I714" s="3">
        <f t="shared" si="44"/>
        <v>72.896039603960389</v>
      </c>
      <c r="J714" t="s">
        <v>21</v>
      </c>
      <c r="K714" t="s">
        <v>22</v>
      </c>
      <c r="L714">
        <v>1467954000</v>
      </c>
      <c r="M714" s="9">
        <f t="shared" si="46"/>
        <v>42559.208333333328</v>
      </c>
      <c r="N714">
        <v>1471496400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4" t="s">
        <v>1465</v>
      </c>
      <c r="D715">
        <v>6900</v>
      </c>
      <c r="E715">
        <v>11174</v>
      </c>
      <c r="F715" s="5">
        <f t="shared" si="45"/>
        <v>1.6194202898550725</v>
      </c>
      <c r="G715" t="s">
        <v>20</v>
      </c>
      <c r="H715">
        <v>103</v>
      </c>
      <c r="I715" s="3">
        <f t="shared" si="44"/>
        <v>108.48543689320388</v>
      </c>
      <c r="J715" t="s">
        <v>21</v>
      </c>
      <c r="K715" t="s">
        <v>22</v>
      </c>
      <c r="L715">
        <v>1471842000</v>
      </c>
      <c r="M715" s="9">
        <f t="shared" si="46"/>
        <v>42604.208333333328</v>
      </c>
      <c r="N715">
        <v>1472878800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4" t="s">
        <v>1467</v>
      </c>
      <c r="D716">
        <v>38500</v>
      </c>
      <c r="E716">
        <v>182036</v>
      </c>
      <c r="F716" s="5">
        <f t="shared" si="45"/>
        <v>4.7282077922077921</v>
      </c>
      <c r="G716" t="s">
        <v>20</v>
      </c>
      <c r="H716">
        <v>1785</v>
      </c>
      <c r="I716" s="3">
        <f t="shared" si="44"/>
        <v>101.98095238095237</v>
      </c>
      <c r="J716" t="s">
        <v>21</v>
      </c>
      <c r="K716" t="s">
        <v>22</v>
      </c>
      <c r="L716">
        <v>1408424400</v>
      </c>
      <c r="M716" s="9">
        <f t="shared" si="46"/>
        <v>41870.208333333336</v>
      </c>
      <c r="N716">
        <v>1408510800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4" t="s">
        <v>1469</v>
      </c>
      <c r="D717">
        <v>118000</v>
      </c>
      <c r="E717">
        <v>28870</v>
      </c>
      <c r="F717" s="5">
        <f t="shared" si="45"/>
        <v>0.24466101694915254</v>
      </c>
      <c r="G717" t="s">
        <v>14</v>
      </c>
      <c r="H717">
        <v>656</v>
      </c>
      <c r="I717" s="3">
        <f t="shared" si="44"/>
        <v>44.009146341463413</v>
      </c>
      <c r="J717" t="s">
        <v>21</v>
      </c>
      <c r="K717" t="s">
        <v>22</v>
      </c>
      <c r="L717">
        <v>1281157200</v>
      </c>
      <c r="M717" s="9">
        <f t="shared" si="46"/>
        <v>40397.208333333336</v>
      </c>
      <c r="N717">
        <v>1281589200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4" t="s">
        <v>1471</v>
      </c>
      <c r="D718">
        <v>2000</v>
      </c>
      <c r="E718">
        <v>10353</v>
      </c>
      <c r="F718" s="5">
        <f t="shared" si="45"/>
        <v>5.1764999999999999</v>
      </c>
      <c r="G718" t="s">
        <v>20</v>
      </c>
      <c r="H718">
        <v>157</v>
      </c>
      <c r="I718" s="3">
        <f t="shared" si="44"/>
        <v>65.942675159235662</v>
      </c>
      <c r="J718" t="s">
        <v>21</v>
      </c>
      <c r="K718" t="s">
        <v>22</v>
      </c>
      <c r="L718">
        <v>1373432400</v>
      </c>
      <c r="M718" s="9">
        <f t="shared" si="46"/>
        <v>41465.208333333336</v>
      </c>
      <c r="N718">
        <v>1375851600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x14ac:dyDescent="0.3">
      <c r="A719">
        <v>717</v>
      </c>
      <c r="B719" t="s">
        <v>1472</v>
      </c>
      <c r="C719" s="4" t="s">
        <v>1473</v>
      </c>
      <c r="D719">
        <v>5600</v>
      </c>
      <c r="E719">
        <v>13868</v>
      </c>
      <c r="F719" s="5">
        <f t="shared" si="45"/>
        <v>2.4764285714285714</v>
      </c>
      <c r="G719" t="s">
        <v>20</v>
      </c>
      <c r="H719">
        <v>555</v>
      </c>
      <c r="I719" s="3">
        <f t="shared" si="44"/>
        <v>24.987387387387386</v>
      </c>
      <c r="J719" t="s">
        <v>21</v>
      </c>
      <c r="K719" t="s">
        <v>22</v>
      </c>
      <c r="L719">
        <v>1313989200</v>
      </c>
      <c r="M719" s="9">
        <f t="shared" si="46"/>
        <v>40777.208333333336</v>
      </c>
      <c r="N719">
        <v>1315803600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4" t="s">
        <v>1475</v>
      </c>
      <c r="D720">
        <v>8300</v>
      </c>
      <c r="E720">
        <v>8317</v>
      </c>
      <c r="F720" s="5">
        <f t="shared" si="45"/>
        <v>1.0020481927710843</v>
      </c>
      <c r="G720" t="s">
        <v>20</v>
      </c>
      <c r="H720">
        <v>297</v>
      </c>
      <c r="I720" s="3">
        <f t="shared" si="44"/>
        <v>28.003367003367003</v>
      </c>
      <c r="J720" t="s">
        <v>21</v>
      </c>
      <c r="K720" t="s">
        <v>22</v>
      </c>
      <c r="L720">
        <v>1371445200</v>
      </c>
      <c r="M720" s="9">
        <f t="shared" si="46"/>
        <v>41442.208333333336</v>
      </c>
      <c r="N720">
        <v>1373691600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4" t="s">
        <v>1477</v>
      </c>
      <c r="D721">
        <v>6900</v>
      </c>
      <c r="E721">
        <v>10557</v>
      </c>
      <c r="F721" s="5">
        <f t="shared" si="45"/>
        <v>1.53</v>
      </c>
      <c r="G721" t="s">
        <v>20</v>
      </c>
      <c r="H721">
        <v>123</v>
      </c>
      <c r="I721" s="3">
        <f t="shared" si="44"/>
        <v>85.829268292682926</v>
      </c>
      <c r="J721" t="s">
        <v>21</v>
      </c>
      <c r="K721" t="s">
        <v>22</v>
      </c>
      <c r="L721">
        <v>1338267600</v>
      </c>
      <c r="M721" s="9">
        <f t="shared" si="46"/>
        <v>41058.208333333336</v>
      </c>
      <c r="N721">
        <v>1339218000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x14ac:dyDescent="0.3">
      <c r="A722">
        <v>720</v>
      </c>
      <c r="B722" t="s">
        <v>1478</v>
      </c>
      <c r="C722" s="4" t="s">
        <v>1479</v>
      </c>
      <c r="D722">
        <v>8700</v>
      </c>
      <c r="E722">
        <v>3227</v>
      </c>
      <c r="F722" s="5">
        <f t="shared" si="45"/>
        <v>0.37091954022988505</v>
      </c>
      <c r="G722" t="s">
        <v>74</v>
      </c>
      <c r="H722">
        <v>38</v>
      </c>
      <c r="I722" s="3">
        <f t="shared" si="44"/>
        <v>84.921052631578945</v>
      </c>
      <c r="J722" t="s">
        <v>36</v>
      </c>
      <c r="K722" t="s">
        <v>37</v>
      </c>
      <c r="L722">
        <v>1519192800</v>
      </c>
      <c r="M722" s="9">
        <f t="shared" si="46"/>
        <v>43152.25</v>
      </c>
      <c r="N722">
        <v>1520402400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4" t="s">
        <v>1481</v>
      </c>
      <c r="D723">
        <v>123600</v>
      </c>
      <c r="E723">
        <v>5429</v>
      </c>
      <c r="F723" s="5">
        <f t="shared" si="45"/>
        <v>4.3923948220064728E-2</v>
      </c>
      <c r="G723" t="s">
        <v>74</v>
      </c>
      <c r="H723">
        <v>60</v>
      </c>
      <c r="I723" s="3">
        <f t="shared" si="44"/>
        <v>90.483333333333334</v>
      </c>
      <c r="J723" t="s">
        <v>21</v>
      </c>
      <c r="K723" t="s">
        <v>22</v>
      </c>
      <c r="L723">
        <v>1522818000</v>
      </c>
      <c r="M723" s="9">
        <f t="shared" si="46"/>
        <v>43194.208333333328</v>
      </c>
      <c r="N723">
        <v>1523336400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4" t="s">
        <v>1483</v>
      </c>
      <c r="D724">
        <v>48500</v>
      </c>
      <c r="E724">
        <v>75906</v>
      </c>
      <c r="F724" s="5">
        <f t="shared" si="45"/>
        <v>1.5650721649484536</v>
      </c>
      <c r="G724" t="s">
        <v>20</v>
      </c>
      <c r="H724">
        <v>3036</v>
      </c>
      <c r="I724" s="3">
        <f t="shared" si="44"/>
        <v>25.00197628458498</v>
      </c>
      <c r="J724" t="s">
        <v>21</v>
      </c>
      <c r="K724" t="s">
        <v>22</v>
      </c>
      <c r="L724">
        <v>1509948000</v>
      </c>
      <c r="M724" s="9">
        <f t="shared" si="46"/>
        <v>43045.25</v>
      </c>
      <c r="N724">
        <v>1512280800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4" t="s">
        <v>1485</v>
      </c>
      <c r="D725">
        <v>4900</v>
      </c>
      <c r="E725">
        <v>13250</v>
      </c>
      <c r="F725" s="5">
        <f t="shared" si="45"/>
        <v>2.704081632653061</v>
      </c>
      <c r="G725" t="s">
        <v>20</v>
      </c>
      <c r="H725">
        <v>144</v>
      </c>
      <c r="I725" s="3">
        <f t="shared" si="44"/>
        <v>92.013888888888886</v>
      </c>
      <c r="J725" t="s">
        <v>26</v>
      </c>
      <c r="K725" t="s">
        <v>27</v>
      </c>
      <c r="L725">
        <v>1456898400</v>
      </c>
      <c r="M725" s="9">
        <f t="shared" si="46"/>
        <v>42431.25</v>
      </c>
      <c r="N725">
        <v>1458709200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x14ac:dyDescent="0.3">
      <c r="A726">
        <v>724</v>
      </c>
      <c r="B726" t="s">
        <v>1486</v>
      </c>
      <c r="C726" s="4" t="s">
        <v>1487</v>
      </c>
      <c r="D726">
        <v>8400</v>
      </c>
      <c r="E726">
        <v>11261</v>
      </c>
      <c r="F726" s="5">
        <f t="shared" si="45"/>
        <v>1.3405952380952382</v>
      </c>
      <c r="G726" t="s">
        <v>20</v>
      </c>
      <c r="H726">
        <v>121</v>
      </c>
      <c r="I726" s="3">
        <f t="shared" si="44"/>
        <v>93.066115702479337</v>
      </c>
      <c r="J726" t="s">
        <v>40</v>
      </c>
      <c r="K726" t="s">
        <v>41</v>
      </c>
      <c r="L726">
        <v>1413954000</v>
      </c>
      <c r="M726" s="9">
        <f t="shared" si="46"/>
        <v>41934.208333333336</v>
      </c>
      <c r="N726">
        <v>1414126800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4" t="s">
        <v>1489</v>
      </c>
      <c r="D727">
        <v>193200</v>
      </c>
      <c r="E727">
        <v>97369</v>
      </c>
      <c r="F727" s="5">
        <f t="shared" si="45"/>
        <v>0.50398033126293995</v>
      </c>
      <c r="G727" t="s">
        <v>14</v>
      </c>
      <c r="H727">
        <v>1596</v>
      </c>
      <c r="I727" s="3">
        <f t="shared" si="44"/>
        <v>61.008145363408524</v>
      </c>
      <c r="J727" t="s">
        <v>21</v>
      </c>
      <c r="K727" t="s">
        <v>22</v>
      </c>
      <c r="L727">
        <v>1416031200</v>
      </c>
      <c r="M727" s="9">
        <f t="shared" si="46"/>
        <v>41958.25</v>
      </c>
      <c r="N727">
        <v>1416204000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">
      <c r="A728">
        <v>726</v>
      </c>
      <c r="B728" t="s">
        <v>1490</v>
      </c>
      <c r="C728" s="4" t="s">
        <v>1491</v>
      </c>
      <c r="D728">
        <v>54300</v>
      </c>
      <c r="E728">
        <v>48227</v>
      </c>
      <c r="F728" s="5">
        <f t="shared" si="45"/>
        <v>0.88815837937384901</v>
      </c>
      <c r="G728" t="s">
        <v>74</v>
      </c>
      <c r="H728">
        <v>524</v>
      </c>
      <c r="I728" s="3">
        <f t="shared" si="44"/>
        <v>92.036259541984734</v>
      </c>
      <c r="J728" t="s">
        <v>21</v>
      </c>
      <c r="K728" t="s">
        <v>22</v>
      </c>
      <c r="L728">
        <v>1287982800</v>
      </c>
      <c r="M728" s="9">
        <f t="shared" si="46"/>
        <v>40476.208333333336</v>
      </c>
      <c r="N728">
        <v>1288501200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4" t="s">
        <v>1493</v>
      </c>
      <c r="D729">
        <v>8900</v>
      </c>
      <c r="E729">
        <v>14685</v>
      </c>
      <c r="F729" s="5">
        <f t="shared" si="45"/>
        <v>1.65</v>
      </c>
      <c r="G729" t="s">
        <v>20</v>
      </c>
      <c r="H729">
        <v>181</v>
      </c>
      <c r="I729" s="3">
        <f t="shared" si="44"/>
        <v>81.132596685082873</v>
      </c>
      <c r="J729" t="s">
        <v>21</v>
      </c>
      <c r="K729" t="s">
        <v>22</v>
      </c>
      <c r="L729">
        <v>1547964000</v>
      </c>
      <c r="M729" s="9">
        <f t="shared" si="46"/>
        <v>43485.25</v>
      </c>
      <c r="N729">
        <v>1552971600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x14ac:dyDescent="0.3">
      <c r="A730">
        <v>728</v>
      </c>
      <c r="B730" t="s">
        <v>1494</v>
      </c>
      <c r="C730" s="4" t="s">
        <v>1495</v>
      </c>
      <c r="D730">
        <v>4200</v>
      </c>
      <c r="E730">
        <v>735</v>
      </c>
      <c r="F730" s="5">
        <f t="shared" si="45"/>
        <v>0.17499999999999999</v>
      </c>
      <c r="G730" t="s">
        <v>14</v>
      </c>
      <c r="H730">
        <v>10</v>
      </c>
      <c r="I730" s="3">
        <f t="shared" si="44"/>
        <v>73.5</v>
      </c>
      <c r="J730" t="s">
        <v>21</v>
      </c>
      <c r="K730" t="s">
        <v>22</v>
      </c>
      <c r="L730">
        <v>1464152400</v>
      </c>
      <c r="M730" s="9">
        <f t="shared" si="46"/>
        <v>42515.208333333328</v>
      </c>
      <c r="N730">
        <v>1465102800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x14ac:dyDescent="0.3">
      <c r="A731">
        <v>729</v>
      </c>
      <c r="B731" t="s">
        <v>1496</v>
      </c>
      <c r="C731" s="4" t="s">
        <v>1497</v>
      </c>
      <c r="D731">
        <v>5600</v>
      </c>
      <c r="E731">
        <v>10397</v>
      </c>
      <c r="F731" s="5">
        <f t="shared" si="45"/>
        <v>1.8566071428571429</v>
      </c>
      <c r="G731" t="s">
        <v>20</v>
      </c>
      <c r="H731">
        <v>122</v>
      </c>
      <c r="I731" s="3">
        <f t="shared" si="44"/>
        <v>85.221311475409834</v>
      </c>
      <c r="J731" t="s">
        <v>21</v>
      </c>
      <c r="K731" t="s">
        <v>22</v>
      </c>
      <c r="L731">
        <v>1359957600</v>
      </c>
      <c r="M731" s="9">
        <f t="shared" si="46"/>
        <v>41309.25</v>
      </c>
      <c r="N731">
        <v>1360130400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4" t="s">
        <v>1499</v>
      </c>
      <c r="D732">
        <v>28800</v>
      </c>
      <c r="E732">
        <v>118847</v>
      </c>
      <c r="F732" s="5">
        <f t="shared" si="45"/>
        <v>4.1266319444444441</v>
      </c>
      <c r="G732" t="s">
        <v>20</v>
      </c>
      <c r="H732">
        <v>1071</v>
      </c>
      <c r="I732" s="3">
        <f t="shared" si="44"/>
        <v>110.96825396825396</v>
      </c>
      <c r="J732" t="s">
        <v>15</v>
      </c>
      <c r="K732" t="s">
        <v>16</v>
      </c>
      <c r="L732">
        <v>1432357200</v>
      </c>
      <c r="M732" s="9">
        <f t="shared" si="46"/>
        <v>42147.208333333328</v>
      </c>
      <c r="N732">
        <v>1432875600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4" t="s">
        <v>1501</v>
      </c>
      <c r="D733">
        <v>8000</v>
      </c>
      <c r="E733">
        <v>7220</v>
      </c>
      <c r="F733" s="5">
        <f t="shared" si="45"/>
        <v>0.90249999999999997</v>
      </c>
      <c r="G733" t="s">
        <v>74</v>
      </c>
      <c r="H733">
        <v>219</v>
      </c>
      <c r="I733" s="3">
        <f t="shared" si="44"/>
        <v>32.968036529680369</v>
      </c>
      <c r="J733" t="s">
        <v>21</v>
      </c>
      <c r="K733" t="s">
        <v>22</v>
      </c>
      <c r="L733">
        <v>1500786000</v>
      </c>
      <c r="M733" s="9">
        <f t="shared" si="46"/>
        <v>42939.208333333328</v>
      </c>
      <c r="N733">
        <v>1500872400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4" t="s">
        <v>1503</v>
      </c>
      <c r="D734">
        <v>117000</v>
      </c>
      <c r="E734">
        <v>107622</v>
      </c>
      <c r="F734" s="5">
        <f t="shared" si="45"/>
        <v>0.91984615384615387</v>
      </c>
      <c r="G734" t="s">
        <v>14</v>
      </c>
      <c r="H734">
        <v>1121</v>
      </c>
      <c r="I734" s="3">
        <f t="shared" si="44"/>
        <v>96.005352363960753</v>
      </c>
      <c r="J734" t="s">
        <v>21</v>
      </c>
      <c r="K734" t="s">
        <v>22</v>
      </c>
      <c r="L734">
        <v>1490158800</v>
      </c>
      <c r="M734" s="9">
        <f t="shared" si="46"/>
        <v>42816.208333333328</v>
      </c>
      <c r="N734">
        <v>1492146000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4" t="s">
        <v>1505</v>
      </c>
      <c r="D735">
        <v>15800</v>
      </c>
      <c r="E735">
        <v>83267</v>
      </c>
      <c r="F735" s="5">
        <f t="shared" si="45"/>
        <v>5.2700632911392402</v>
      </c>
      <c r="G735" t="s">
        <v>20</v>
      </c>
      <c r="H735">
        <v>980</v>
      </c>
      <c r="I735" s="3">
        <f t="shared" si="44"/>
        <v>84.96632653061225</v>
      </c>
      <c r="J735" t="s">
        <v>21</v>
      </c>
      <c r="K735" t="s">
        <v>22</v>
      </c>
      <c r="L735">
        <v>1406178000</v>
      </c>
      <c r="M735" s="9">
        <f t="shared" si="46"/>
        <v>41844.208333333336</v>
      </c>
      <c r="N735">
        <v>1407301200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4" t="s">
        <v>1507</v>
      </c>
      <c r="D736">
        <v>4200</v>
      </c>
      <c r="E736">
        <v>13404</v>
      </c>
      <c r="F736" s="5">
        <f t="shared" si="45"/>
        <v>3.1914285714285713</v>
      </c>
      <c r="G736" t="s">
        <v>20</v>
      </c>
      <c r="H736">
        <v>536</v>
      </c>
      <c r="I736" s="3">
        <f t="shared" si="44"/>
        <v>25.007462686567163</v>
      </c>
      <c r="J736" t="s">
        <v>21</v>
      </c>
      <c r="K736" t="s">
        <v>22</v>
      </c>
      <c r="L736">
        <v>1485583200</v>
      </c>
      <c r="M736" s="9">
        <f t="shared" si="46"/>
        <v>42763.25</v>
      </c>
      <c r="N736">
        <v>1486620000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3">
      <c r="A737">
        <v>735</v>
      </c>
      <c r="B737" t="s">
        <v>1508</v>
      </c>
      <c r="C737" s="4" t="s">
        <v>1509</v>
      </c>
      <c r="D737">
        <v>37100</v>
      </c>
      <c r="E737">
        <v>131404</v>
      </c>
      <c r="F737" s="5">
        <f t="shared" si="45"/>
        <v>3.5418867924528303</v>
      </c>
      <c r="G737" t="s">
        <v>20</v>
      </c>
      <c r="H737">
        <v>1991</v>
      </c>
      <c r="I737" s="3">
        <f t="shared" si="44"/>
        <v>65.998995479658461</v>
      </c>
      <c r="J737" t="s">
        <v>21</v>
      </c>
      <c r="K737" t="s">
        <v>22</v>
      </c>
      <c r="L737">
        <v>1459314000</v>
      </c>
      <c r="M737" s="9">
        <f t="shared" si="46"/>
        <v>42459.208333333328</v>
      </c>
      <c r="N737">
        <v>1459918800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4" t="s">
        <v>1511</v>
      </c>
      <c r="D738">
        <v>7700</v>
      </c>
      <c r="E738">
        <v>2533</v>
      </c>
      <c r="F738" s="5">
        <f t="shared" si="45"/>
        <v>0.32896103896103895</v>
      </c>
      <c r="G738" t="s">
        <v>74</v>
      </c>
      <c r="H738">
        <v>29</v>
      </c>
      <c r="I738" s="3">
        <f t="shared" si="44"/>
        <v>87.34482758620689</v>
      </c>
      <c r="J738" t="s">
        <v>21</v>
      </c>
      <c r="K738" t="s">
        <v>22</v>
      </c>
      <c r="L738">
        <v>1424412000</v>
      </c>
      <c r="M738" s="9">
        <f t="shared" si="46"/>
        <v>42055.25</v>
      </c>
      <c r="N738">
        <v>1424757600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x14ac:dyDescent="0.3">
      <c r="A739">
        <v>737</v>
      </c>
      <c r="B739" t="s">
        <v>1512</v>
      </c>
      <c r="C739" s="4" t="s">
        <v>1513</v>
      </c>
      <c r="D739">
        <v>3700</v>
      </c>
      <c r="E739">
        <v>5028</v>
      </c>
      <c r="F739" s="5">
        <f t="shared" si="45"/>
        <v>1.358918918918919</v>
      </c>
      <c r="G739" t="s">
        <v>20</v>
      </c>
      <c r="H739">
        <v>180</v>
      </c>
      <c r="I739" s="3">
        <f t="shared" si="44"/>
        <v>27.933333333333334</v>
      </c>
      <c r="J739" t="s">
        <v>21</v>
      </c>
      <c r="K739" t="s">
        <v>22</v>
      </c>
      <c r="L739">
        <v>1478844000</v>
      </c>
      <c r="M739" s="9">
        <f t="shared" si="46"/>
        <v>42685.25</v>
      </c>
      <c r="N739">
        <v>1479880800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">
      <c r="A740">
        <v>738</v>
      </c>
      <c r="B740" t="s">
        <v>1032</v>
      </c>
      <c r="C740" s="4" t="s">
        <v>1514</v>
      </c>
      <c r="D740">
        <v>74700</v>
      </c>
      <c r="E740">
        <v>1557</v>
      </c>
      <c r="F740" s="5">
        <f t="shared" si="45"/>
        <v>2.0843373493975904E-2</v>
      </c>
      <c r="G740" t="s">
        <v>14</v>
      </c>
      <c r="H740">
        <v>15</v>
      </c>
      <c r="I740" s="3">
        <f t="shared" si="44"/>
        <v>103.8</v>
      </c>
      <c r="J740" t="s">
        <v>21</v>
      </c>
      <c r="K740" t="s">
        <v>22</v>
      </c>
      <c r="L740">
        <v>1416117600</v>
      </c>
      <c r="M740" s="9">
        <f t="shared" si="46"/>
        <v>41959.25</v>
      </c>
      <c r="N740">
        <v>1418018400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4" t="s">
        <v>1516</v>
      </c>
      <c r="D741">
        <v>10000</v>
      </c>
      <c r="E741">
        <v>6100</v>
      </c>
      <c r="F741" s="5">
        <f t="shared" si="45"/>
        <v>0.61</v>
      </c>
      <c r="G741" t="s">
        <v>14</v>
      </c>
      <c r="H741">
        <v>191</v>
      </c>
      <c r="I741" s="3">
        <f t="shared" si="44"/>
        <v>31.937172774869111</v>
      </c>
      <c r="J741" t="s">
        <v>21</v>
      </c>
      <c r="K741" t="s">
        <v>22</v>
      </c>
      <c r="L741">
        <v>1340946000</v>
      </c>
      <c r="M741" s="9">
        <f t="shared" si="46"/>
        <v>41089.208333333336</v>
      </c>
      <c r="N741">
        <v>1341032400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">
      <c r="A742">
        <v>740</v>
      </c>
      <c r="B742" t="s">
        <v>1517</v>
      </c>
      <c r="C742" s="4" t="s">
        <v>1518</v>
      </c>
      <c r="D742">
        <v>5300</v>
      </c>
      <c r="E742">
        <v>1592</v>
      </c>
      <c r="F742" s="5">
        <f t="shared" si="45"/>
        <v>0.30037735849056602</v>
      </c>
      <c r="G742" t="s">
        <v>14</v>
      </c>
      <c r="H742">
        <v>16</v>
      </c>
      <c r="I742" s="3">
        <f t="shared" si="44"/>
        <v>99.5</v>
      </c>
      <c r="J742" t="s">
        <v>21</v>
      </c>
      <c r="K742" t="s">
        <v>22</v>
      </c>
      <c r="L742">
        <v>1486101600</v>
      </c>
      <c r="M742" s="9">
        <f t="shared" si="46"/>
        <v>42769.25</v>
      </c>
      <c r="N742">
        <v>1486360800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4" t="s">
        <v>1519</v>
      </c>
      <c r="D743">
        <v>1200</v>
      </c>
      <c r="E743">
        <v>14150</v>
      </c>
      <c r="F743" s="5">
        <f t="shared" si="45"/>
        <v>11.791666666666666</v>
      </c>
      <c r="G743" t="s">
        <v>20</v>
      </c>
      <c r="H743">
        <v>130</v>
      </c>
      <c r="I743" s="3">
        <f t="shared" si="44"/>
        <v>108.84615384615384</v>
      </c>
      <c r="J743" t="s">
        <v>21</v>
      </c>
      <c r="K743" t="s">
        <v>22</v>
      </c>
      <c r="L743">
        <v>1274590800</v>
      </c>
      <c r="M743" s="9">
        <f t="shared" si="46"/>
        <v>40321.208333333336</v>
      </c>
      <c r="N743">
        <v>1274677200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4" t="s">
        <v>1521</v>
      </c>
      <c r="D744">
        <v>1200</v>
      </c>
      <c r="E744">
        <v>13513</v>
      </c>
      <c r="F744" s="5">
        <f t="shared" si="45"/>
        <v>11.260833333333334</v>
      </c>
      <c r="G744" t="s">
        <v>20</v>
      </c>
      <c r="H744">
        <v>122</v>
      </c>
      <c r="I744" s="3">
        <f t="shared" si="44"/>
        <v>110.76229508196721</v>
      </c>
      <c r="J744" t="s">
        <v>21</v>
      </c>
      <c r="K744" t="s">
        <v>22</v>
      </c>
      <c r="L744">
        <v>1263880800</v>
      </c>
      <c r="M744" s="9">
        <f t="shared" si="46"/>
        <v>40197.25</v>
      </c>
      <c r="N744">
        <v>1267509600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x14ac:dyDescent="0.3">
      <c r="A745">
        <v>743</v>
      </c>
      <c r="B745" t="s">
        <v>1522</v>
      </c>
      <c r="C745" s="4" t="s">
        <v>1523</v>
      </c>
      <c r="D745">
        <v>3900</v>
      </c>
      <c r="E745">
        <v>504</v>
      </c>
      <c r="F745" s="5">
        <f t="shared" si="45"/>
        <v>0.12923076923076923</v>
      </c>
      <c r="G745" t="s">
        <v>14</v>
      </c>
      <c r="H745">
        <v>17</v>
      </c>
      <c r="I745" s="3">
        <f t="shared" si="44"/>
        <v>29.647058823529413</v>
      </c>
      <c r="J745" t="s">
        <v>21</v>
      </c>
      <c r="K745" t="s">
        <v>22</v>
      </c>
      <c r="L745">
        <v>1445403600</v>
      </c>
      <c r="M745" s="9">
        <f t="shared" si="46"/>
        <v>42298.208333333328</v>
      </c>
      <c r="N745">
        <v>1445922000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4" t="s">
        <v>1525</v>
      </c>
      <c r="D746">
        <v>2000</v>
      </c>
      <c r="E746">
        <v>14240</v>
      </c>
      <c r="F746" s="5">
        <f t="shared" si="45"/>
        <v>7.12</v>
      </c>
      <c r="G746" t="s">
        <v>20</v>
      </c>
      <c r="H746">
        <v>140</v>
      </c>
      <c r="I746" s="3">
        <f t="shared" si="44"/>
        <v>101.71428571428571</v>
      </c>
      <c r="J746" t="s">
        <v>21</v>
      </c>
      <c r="K746" t="s">
        <v>22</v>
      </c>
      <c r="L746">
        <v>1533877200</v>
      </c>
      <c r="M746" s="9">
        <f t="shared" si="46"/>
        <v>43322.208333333328</v>
      </c>
      <c r="N746">
        <v>1534050000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x14ac:dyDescent="0.3">
      <c r="A747">
        <v>745</v>
      </c>
      <c r="B747" t="s">
        <v>1526</v>
      </c>
      <c r="C747" s="4" t="s">
        <v>1527</v>
      </c>
      <c r="D747">
        <v>6900</v>
      </c>
      <c r="E747">
        <v>2091</v>
      </c>
      <c r="F747" s="5">
        <f t="shared" si="45"/>
        <v>0.30304347826086958</v>
      </c>
      <c r="G747" t="s">
        <v>14</v>
      </c>
      <c r="H747">
        <v>34</v>
      </c>
      <c r="I747" s="3">
        <f t="shared" si="44"/>
        <v>61.5</v>
      </c>
      <c r="J747" t="s">
        <v>21</v>
      </c>
      <c r="K747" t="s">
        <v>22</v>
      </c>
      <c r="L747">
        <v>1275195600</v>
      </c>
      <c r="M747" s="9">
        <f t="shared" si="46"/>
        <v>40328.208333333336</v>
      </c>
      <c r="N747">
        <v>1277528400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4" t="s">
        <v>1529</v>
      </c>
      <c r="D748">
        <v>55800</v>
      </c>
      <c r="E748">
        <v>118580</v>
      </c>
      <c r="F748" s="5">
        <f t="shared" si="45"/>
        <v>2.1250896057347672</v>
      </c>
      <c r="G748" t="s">
        <v>20</v>
      </c>
      <c r="H748">
        <v>3388</v>
      </c>
      <c r="I748" s="3">
        <f t="shared" si="44"/>
        <v>35</v>
      </c>
      <c r="J748" t="s">
        <v>21</v>
      </c>
      <c r="K748" t="s">
        <v>22</v>
      </c>
      <c r="L748">
        <v>1318136400</v>
      </c>
      <c r="M748" s="9">
        <f t="shared" si="46"/>
        <v>40825.208333333336</v>
      </c>
      <c r="N748">
        <v>1318568400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4" t="s">
        <v>1531</v>
      </c>
      <c r="D749">
        <v>4900</v>
      </c>
      <c r="E749">
        <v>11214</v>
      </c>
      <c r="F749" s="5">
        <f t="shared" si="45"/>
        <v>2.2885714285714287</v>
      </c>
      <c r="G749" t="s">
        <v>20</v>
      </c>
      <c r="H749">
        <v>280</v>
      </c>
      <c r="I749" s="3">
        <f t="shared" si="44"/>
        <v>40.049999999999997</v>
      </c>
      <c r="J749" t="s">
        <v>21</v>
      </c>
      <c r="K749" t="s">
        <v>22</v>
      </c>
      <c r="L749">
        <v>1283403600</v>
      </c>
      <c r="M749" s="9">
        <f t="shared" si="46"/>
        <v>40423.208333333336</v>
      </c>
      <c r="N749">
        <v>1284354000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4" t="s">
        <v>1533</v>
      </c>
      <c r="D750">
        <v>194900</v>
      </c>
      <c r="E750">
        <v>68137</v>
      </c>
      <c r="F750" s="5">
        <f t="shared" si="45"/>
        <v>0.34959979476654696</v>
      </c>
      <c r="G750" t="s">
        <v>74</v>
      </c>
      <c r="H750">
        <v>614</v>
      </c>
      <c r="I750" s="3">
        <f t="shared" si="44"/>
        <v>110.97231270358306</v>
      </c>
      <c r="J750" t="s">
        <v>21</v>
      </c>
      <c r="K750" t="s">
        <v>22</v>
      </c>
      <c r="L750">
        <v>1267423200</v>
      </c>
      <c r="M750" s="9">
        <f t="shared" si="46"/>
        <v>40238.25</v>
      </c>
      <c r="N750">
        <v>1269579600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4" t="s">
        <v>1535</v>
      </c>
      <c r="D751">
        <v>8600</v>
      </c>
      <c r="E751">
        <v>13527</v>
      </c>
      <c r="F751" s="5">
        <f t="shared" si="45"/>
        <v>1.5729069767441861</v>
      </c>
      <c r="G751" t="s">
        <v>20</v>
      </c>
      <c r="H751">
        <v>366</v>
      </c>
      <c r="I751" s="3">
        <f t="shared" si="44"/>
        <v>36.959016393442624</v>
      </c>
      <c r="J751" t="s">
        <v>107</v>
      </c>
      <c r="K751" t="s">
        <v>108</v>
      </c>
      <c r="L751">
        <v>1412744400</v>
      </c>
      <c r="M751" s="9">
        <f t="shared" si="46"/>
        <v>41920.208333333336</v>
      </c>
      <c r="N751">
        <v>1413781200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">
      <c r="A752">
        <v>750</v>
      </c>
      <c r="B752" t="s">
        <v>1536</v>
      </c>
      <c r="C752" s="4" t="s">
        <v>1537</v>
      </c>
      <c r="D752">
        <v>100</v>
      </c>
      <c r="E752">
        <v>1</v>
      </c>
      <c r="F752" s="5">
        <f t="shared" si="45"/>
        <v>0.01</v>
      </c>
      <c r="G752" t="s">
        <v>14</v>
      </c>
      <c r="H752">
        <v>1</v>
      </c>
      <c r="I752" s="3">
        <f t="shared" si="44"/>
        <v>1</v>
      </c>
      <c r="J752" t="s">
        <v>40</v>
      </c>
      <c r="K752" t="s">
        <v>41</v>
      </c>
      <c r="L752">
        <v>1277960400</v>
      </c>
      <c r="M752" s="9">
        <f t="shared" si="46"/>
        <v>40360.208333333336</v>
      </c>
      <c r="N752">
        <v>1280120400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4" t="s">
        <v>1539</v>
      </c>
      <c r="D753">
        <v>3600</v>
      </c>
      <c r="E753">
        <v>8363</v>
      </c>
      <c r="F753" s="5">
        <f t="shared" si="45"/>
        <v>2.3230555555555554</v>
      </c>
      <c r="G753" t="s">
        <v>20</v>
      </c>
      <c r="H753">
        <v>270</v>
      </c>
      <c r="I753" s="3">
        <f t="shared" si="44"/>
        <v>30.974074074074075</v>
      </c>
      <c r="J753" t="s">
        <v>21</v>
      </c>
      <c r="K753" t="s">
        <v>22</v>
      </c>
      <c r="L753">
        <v>1458190800</v>
      </c>
      <c r="M753" s="9">
        <f t="shared" si="46"/>
        <v>42446.208333333328</v>
      </c>
      <c r="N753">
        <v>1459486800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4" t="s">
        <v>1541</v>
      </c>
      <c r="D754">
        <v>5800</v>
      </c>
      <c r="E754">
        <v>5362</v>
      </c>
      <c r="F754" s="5">
        <f t="shared" si="45"/>
        <v>0.92448275862068963</v>
      </c>
      <c r="G754" t="s">
        <v>74</v>
      </c>
      <c r="H754">
        <v>114</v>
      </c>
      <c r="I754" s="3">
        <f t="shared" si="44"/>
        <v>47.035087719298247</v>
      </c>
      <c r="J754" t="s">
        <v>21</v>
      </c>
      <c r="K754" t="s">
        <v>22</v>
      </c>
      <c r="L754">
        <v>1280984400</v>
      </c>
      <c r="M754" s="9">
        <f t="shared" si="46"/>
        <v>40395.208333333336</v>
      </c>
      <c r="N754">
        <v>1282539600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4" t="s">
        <v>1543</v>
      </c>
      <c r="D755">
        <v>4700</v>
      </c>
      <c r="E755">
        <v>12065</v>
      </c>
      <c r="F755" s="5">
        <f t="shared" si="45"/>
        <v>2.5670212765957445</v>
      </c>
      <c r="G755" t="s">
        <v>20</v>
      </c>
      <c r="H755">
        <v>137</v>
      </c>
      <c r="I755" s="3">
        <f t="shared" si="44"/>
        <v>88.065693430656935</v>
      </c>
      <c r="J755" t="s">
        <v>21</v>
      </c>
      <c r="K755" t="s">
        <v>22</v>
      </c>
      <c r="L755">
        <v>1274590800</v>
      </c>
      <c r="M755" s="9">
        <f t="shared" si="46"/>
        <v>40321.208333333336</v>
      </c>
      <c r="N755">
        <v>1275886800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4" t="s">
        <v>1545</v>
      </c>
      <c r="D756">
        <v>70400</v>
      </c>
      <c r="E756">
        <v>118603</v>
      </c>
      <c r="F756" s="5">
        <f t="shared" si="45"/>
        <v>1.6847017045454546</v>
      </c>
      <c r="G756" t="s">
        <v>20</v>
      </c>
      <c r="H756">
        <v>3205</v>
      </c>
      <c r="I756" s="3">
        <f t="shared" si="44"/>
        <v>37.005616224648989</v>
      </c>
      <c r="J756" t="s">
        <v>21</v>
      </c>
      <c r="K756" t="s">
        <v>22</v>
      </c>
      <c r="L756">
        <v>1351400400</v>
      </c>
      <c r="M756" s="9">
        <f t="shared" si="46"/>
        <v>41210.208333333336</v>
      </c>
      <c r="N756">
        <v>1355983200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4" t="s">
        <v>1547</v>
      </c>
      <c r="D757">
        <v>4500</v>
      </c>
      <c r="E757">
        <v>7496</v>
      </c>
      <c r="F757" s="5">
        <f t="shared" si="45"/>
        <v>1.6657777777777778</v>
      </c>
      <c r="G757" t="s">
        <v>20</v>
      </c>
      <c r="H757">
        <v>288</v>
      </c>
      <c r="I757" s="3">
        <f t="shared" si="44"/>
        <v>26.027777777777779</v>
      </c>
      <c r="J757" t="s">
        <v>36</v>
      </c>
      <c r="K757" t="s">
        <v>37</v>
      </c>
      <c r="L757">
        <v>1514354400</v>
      </c>
      <c r="M757" s="9">
        <f t="shared" si="46"/>
        <v>43096.25</v>
      </c>
      <c r="N757">
        <v>1515391200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">
      <c r="A758">
        <v>756</v>
      </c>
      <c r="B758" t="s">
        <v>1548</v>
      </c>
      <c r="C758" s="4" t="s">
        <v>1549</v>
      </c>
      <c r="D758">
        <v>1300</v>
      </c>
      <c r="E758">
        <v>10037</v>
      </c>
      <c r="F758" s="5">
        <f t="shared" si="45"/>
        <v>7.7207692307692311</v>
      </c>
      <c r="G758" t="s">
        <v>20</v>
      </c>
      <c r="H758">
        <v>148</v>
      </c>
      <c r="I758" s="3">
        <f t="shared" si="44"/>
        <v>67.817567567567565</v>
      </c>
      <c r="J758" t="s">
        <v>21</v>
      </c>
      <c r="K758" t="s">
        <v>22</v>
      </c>
      <c r="L758">
        <v>1421733600</v>
      </c>
      <c r="M758" s="9">
        <f t="shared" si="46"/>
        <v>42024.25</v>
      </c>
      <c r="N758">
        <v>1422252000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4" t="s">
        <v>1551</v>
      </c>
      <c r="D759">
        <v>1400</v>
      </c>
      <c r="E759">
        <v>5696</v>
      </c>
      <c r="F759" s="5">
        <f t="shared" si="45"/>
        <v>4.0685714285714285</v>
      </c>
      <c r="G759" t="s">
        <v>20</v>
      </c>
      <c r="H759">
        <v>114</v>
      </c>
      <c r="I759" s="3">
        <f t="shared" ref="I759:I822" si="48">E759/H759</f>
        <v>49.964912280701753</v>
      </c>
      <c r="J759" t="s">
        <v>21</v>
      </c>
      <c r="K759" t="s">
        <v>22</v>
      </c>
      <c r="L759">
        <v>1305176400</v>
      </c>
      <c r="M759" s="9">
        <f t="shared" si="46"/>
        <v>40675.208333333336</v>
      </c>
      <c r="N759">
        <v>1305522000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4" t="s">
        <v>1553</v>
      </c>
      <c r="D760">
        <v>29600</v>
      </c>
      <c r="E760">
        <v>167005</v>
      </c>
      <c r="F760" s="5">
        <f t="shared" si="45"/>
        <v>5.6420608108108112</v>
      </c>
      <c r="G760" t="s">
        <v>20</v>
      </c>
      <c r="H760">
        <v>1518</v>
      </c>
      <c r="I760" s="3">
        <f t="shared" si="48"/>
        <v>110.01646903820817</v>
      </c>
      <c r="J760" t="s">
        <v>15</v>
      </c>
      <c r="K760" t="s">
        <v>16</v>
      </c>
      <c r="L760">
        <v>1414126800</v>
      </c>
      <c r="M760" s="9">
        <f t="shared" si="46"/>
        <v>41936.208333333336</v>
      </c>
      <c r="N760">
        <v>1414904400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x14ac:dyDescent="0.3">
      <c r="A761">
        <v>759</v>
      </c>
      <c r="B761" t="s">
        <v>1554</v>
      </c>
      <c r="C761" s="4" t="s">
        <v>1555</v>
      </c>
      <c r="D761">
        <v>167500</v>
      </c>
      <c r="E761">
        <v>114615</v>
      </c>
      <c r="F761" s="5">
        <f t="shared" si="45"/>
        <v>0.6842686567164179</v>
      </c>
      <c r="G761" t="s">
        <v>14</v>
      </c>
      <c r="H761">
        <v>1274</v>
      </c>
      <c r="I761" s="3">
        <f t="shared" si="48"/>
        <v>89.964678178963894</v>
      </c>
      <c r="J761" t="s">
        <v>21</v>
      </c>
      <c r="K761" t="s">
        <v>22</v>
      </c>
      <c r="L761">
        <v>1517810400</v>
      </c>
      <c r="M761" s="9">
        <f t="shared" si="46"/>
        <v>43136.25</v>
      </c>
      <c r="N761">
        <v>1520402400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4" t="s">
        <v>1557</v>
      </c>
      <c r="D762">
        <v>48300</v>
      </c>
      <c r="E762">
        <v>16592</v>
      </c>
      <c r="F762" s="5">
        <f t="shared" si="45"/>
        <v>0.34351966873706002</v>
      </c>
      <c r="G762" t="s">
        <v>14</v>
      </c>
      <c r="H762">
        <v>210</v>
      </c>
      <c r="I762" s="3">
        <f t="shared" si="48"/>
        <v>79.009523809523813</v>
      </c>
      <c r="J762" t="s">
        <v>107</v>
      </c>
      <c r="K762" t="s">
        <v>108</v>
      </c>
      <c r="L762">
        <v>1564635600</v>
      </c>
      <c r="M762" s="9">
        <f t="shared" si="46"/>
        <v>43678.208333333328</v>
      </c>
      <c r="N762">
        <v>1567141200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4" t="s">
        <v>1559</v>
      </c>
      <c r="D763">
        <v>2200</v>
      </c>
      <c r="E763">
        <v>14420</v>
      </c>
      <c r="F763" s="5">
        <f t="shared" si="45"/>
        <v>6.5545454545454547</v>
      </c>
      <c r="G763" t="s">
        <v>20</v>
      </c>
      <c r="H763">
        <v>166</v>
      </c>
      <c r="I763" s="3">
        <f t="shared" si="48"/>
        <v>86.867469879518069</v>
      </c>
      <c r="J763" t="s">
        <v>21</v>
      </c>
      <c r="K763" t="s">
        <v>22</v>
      </c>
      <c r="L763">
        <v>1500699600</v>
      </c>
      <c r="M763" s="9">
        <f t="shared" si="46"/>
        <v>42938.208333333328</v>
      </c>
      <c r="N763">
        <v>1501131600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4" t="s">
        <v>1560</v>
      </c>
      <c r="D764">
        <v>3500</v>
      </c>
      <c r="E764">
        <v>6204</v>
      </c>
      <c r="F764" s="5">
        <f t="shared" si="45"/>
        <v>1.7725714285714285</v>
      </c>
      <c r="G764" t="s">
        <v>20</v>
      </c>
      <c r="H764">
        <v>100</v>
      </c>
      <c r="I764" s="3">
        <f t="shared" si="48"/>
        <v>62.04</v>
      </c>
      <c r="J764" t="s">
        <v>26</v>
      </c>
      <c r="K764" t="s">
        <v>27</v>
      </c>
      <c r="L764">
        <v>1354082400</v>
      </c>
      <c r="M764" s="9">
        <f t="shared" si="46"/>
        <v>41241.25</v>
      </c>
      <c r="N764">
        <v>1355032800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4" t="s">
        <v>1562</v>
      </c>
      <c r="D765">
        <v>5600</v>
      </c>
      <c r="E765">
        <v>6338</v>
      </c>
      <c r="F765" s="5">
        <f t="shared" si="45"/>
        <v>1.1317857142857144</v>
      </c>
      <c r="G765" t="s">
        <v>20</v>
      </c>
      <c r="H765">
        <v>235</v>
      </c>
      <c r="I765" s="3">
        <f t="shared" si="48"/>
        <v>26.970212765957445</v>
      </c>
      <c r="J765" t="s">
        <v>21</v>
      </c>
      <c r="K765" t="s">
        <v>22</v>
      </c>
      <c r="L765">
        <v>1336453200</v>
      </c>
      <c r="M765" s="9">
        <f t="shared" si="46"/>
        <v>41037.208333333336</v>
      </c>
      <c r="N765">
        <v>1339477200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x14ac:dyDescent="0.3">
      <c r="A766">
        <v>764</v>
      </c>
      <c r="B766" t="s">
        <v>1563</v>
      </c>
      <c r="C766" s="4" t="s">
        <v>1564</v>
      </c>
      <c r="D766">
        <v>1100</v>
      </c>
      <c r="E766">
        <v>8010</v>
      </c>
      <c r="F766" s="5">
        <f t="shared" si="45"/>
        <v>7.2818181818181822</v>
      </c>
      <c r="G766" t="s">
        <v>20</v>
      </c>
      <c r="H766">
        <v>148</v>
      </c>
      <c r="I766" s="3">
        <f t="shared" si="48"/>
        <v>54.121621621621621</v>
      </c>
      <c r="J766" t="s">
        <v>21</v>
      </c>
      <c r="K766" t="s">
        <v>22</v>
      </c>
      <c r="L766">
        <v>1305262800</v>
      </c>
      <c r="M766" s="9">
        <f t="shared" si="46"/>
        <v>40676.208333333336</v>
      </c>
      <c r="N766">
        <v>1305954000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4" t="s">
        <v>1566</v>
      </c>
      <c r="D767">
        <v>3900</v>
      </c>
      <c r="E767">
        <v>8125</v>
      </c>
      <c r="F767" s="5">
        <f t="shared" si="45"/>
        <v>2.0833333333333335</v>
      </c>
      <c r="G767" t="s">
        <v>20</v>
      </c>
      <c r="H767">
        <v>198</v>
      </c>
      <c r="I767" s="3">
        <f t="shared" si="48"/>
        <v>41.035353535353536</v>
      </c>
      <c r="J767" t="s">
        <v>21</v>
      </c>
      <c r="K767" t="s">
        <v>22</v>
      </c>
      <c r="L767">
        <v>1492232400</v>
      </c>
      <c r="M767" s="9">
        <f t="shared" si="46"/>
        <v>42840.208333333328</v>
      </c>
      <c r="N767">
        <v>1494392400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x14ac:dyDescent="0.3">
      <c r="A768">
        <v>766</v>
      </c>
      <c r="B768" t="s">
        <v>1567</v>
      </c>
      <c r="C768" s="4" t="s">
        <v>1568</v>
      </c>
      <c r="D768">
        <v>43800</v>
      </c>
      <c r="E768">
        <v>13653</v>
      </c>
      <c r="F768" s="5">
        <f t="shared" si="45"/>
        <v>0.31171232876712329</v>
      </c>
      <c r="G768" t="s">
        <v>14</v>
      </c>
      <c r="H768">
        <v>248</v>
      </c>
      <c r="I768" s="3">
        <f t="shared" si="48"/>
        <v>55.052419354838712</v>
      </c>
      <c r="J768" t="s">
        <v>26</v>
      </c>
      <c r="K768" t="s">
        <v>27</v>
      </c>
      <c r="L768">
        <v>1537333200</v>
      </c>
      <c r="M768" s="9">
        <f t="shared" si="46"/>
        <v>43362.208333333328</v>
      </c>
      <c r="N768">
        <v>1537419600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4" t="s">
        <v>1570</v>
      </c>
      <c r="D769">
        <v>97200</v>
      </c>
      <c r="E769">
        <v>55372</v>
      </c>
      <c r="F769" s="5">
        <f t="shared" si="45"/>
        <v>0.56967078189300413</v>
      </c>
      <c r="G769" t="s">
        <v>14</v>
      </c>
      <c r="H769">
        <v>513</v>
      </c>
      <c r="I769" s="3">
        <f t="shared" si="48"/>
        <v>107.93762183235867</v>
      </c>
      <c r="J769" t="s">
        <v>21</v>
      </c>
      <c r="K769" t="s">
        <v>22</v>
      </c>
      <c r="L769">
        <v>1444107600</v>
      </c>
      <c r="M769" s="9">
        <f t="shared" si="46"/>
        <v>42283.208333333328</v>
      </c>
      <c r="N769">
        <v>1447999200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4" t="s">
        <v>1572</v>
      </c>
      <c r="D770">
        <v>4800</v>
      </c>
      <c r="E770">
        <v>11088</v>
      </c>
      <c r="F770" s="5">
        <f t="shared" ref="F770:F833" si="49">E770/D770</f>
        <v>2.31</v>
      </c>
      <c r="G770" t="s">
        <v>20</v>
      </c>
      <c r="H770">
        <v>150</v>
      </c>
      <c r="I770" s="3">
        <f t="shared" si="48"/>
        <v>73.92</v>
      </c>
      <c r="J770" t="s">
        <v>21</v>
      </c>
      <c r="K770" t="s">
        <v>22</v>
      </c>
      <c r="L770">
        <v>1386741600</v>
      </c>
      <c r="M770" s="9">
        <f t="shared" ref="M770:M833" si="50">(L770/86400+DATE(1970,1,1))</f>
        <v>41619.25</v>
      </c>
      <c r="N770">
        <v>1388037600</v>
      </c>
      <c r="O770" s="9">
        <f t="shared" ref="O770:O833" si="51">(N770/86400+DATE(1970,1,1))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4" t="s">
        <v>1574</v>
      </c>
      <c r="D771">
        <v>125600</v>
      </c>
      <c r="E771">
        <v>109106</v>
      </c>
      <c r="F771" s="5">
        <f t="shared" si="49"/>
        <v>0.86867834394904464</v>
      </c>
      <c r="G771" t="s">
        <v>14</v>
      </c>
      <c r="H771">
        <v>3410</v>
      </c>
      <c r="I771" s="3">
        <f t="shared" si="48"/>
        <v>31.995894428152493</v>
      </c>
      <c r="J771" t="s">
        <v>21</v>
      </c>
      <c r="K771" t="s">
        <v>22</v>
      </c>
      <c r="L771">
        <v>1376542800</v>
      </c>
      <c r="M771" s="9">
        <f t="shared" si="50"/>
        <v>41501.208333333336</v>
      </c>
      <c r="N771">
        <v>1378789200</v>
      </c>
      <c r="O771" s="9">
        <f t="shared" si="51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">
      <c r="A772">
        <v>770</v>
      </c>
      <c r="B772" t="s">
        <v>1575</v>
      </c>
      <c r="C772" s="4" t="s">
        <v>1576</v>
      </c>
      <c r="D772">
        <v>4300</v>
      </c>
      <c r="E772">
        <v>11642</v>
      </c>
      <c r="F772" s="5">
        <f t="shared" si="49"/>
        <v>2.7074418604651163</v>
      </c>
      <c r="G772" t="s">
        <v>20</v>
      </c>
      <c r="H772">
        <v>216</v>
      </c>
      <c r="I772" s="3">
        <f t="shared" si="48"/>
        <v>53.898148148148145</v>
      </c>
      <c r="J772" t="s">
        <v>107</v>
      </c>
      <c r="K772" t="s">
        <v>108</v>
      </c>
      <c r="L772">
        <v>1397451600</v>
      </c>
      <c r="M772" s="9">
        <f t="shared" si="50"/>
        <v>41743.208333333336</v>
      </c>
      <c r="N772">
        <v>1398056400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4" t="s">
        <v>1578</v>
      </c>
      <c r="D773">
        <v>5600</v>
      </c>
      <c r="E773">
        <v>2769</v>
      </c>
      <c r="F773" s="5">
        <f t="shared" si="49"/>
        <v>0.49446428571428569</v>
      </c>
      <c r="G773" t="s">
        <v>74</v>
      </c>
      <c r="H773">
        <v>26</v>
      </c>
      <c r="I773" s="3">
        <f t="shared" si="48"/>
        <v>106.5</v>
      </c>
      <c r="J773" t="s">
        <v>21</v>
      </c>
      <c r="K773" t="s">
        <v>22</v>
      </c>
      <c r="L773">
        <v>1548482400</v>
      </c>
      <c r="M773" s="9">
        <f t="shared" si="50"/>
        <v>43491.25</v>
      </c>
      <c r="N773">
        <v>1550815200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4" t="s">
        <v>1580</v>
      </c>
      <c r="D774">
        <v>149600</v>
      </c>
      <c r="E774">
        <v>169586</v>
      </c>
      <c r="F774" s="5">
        <f t="shared" si="49"/>
        <v>1.1335962566844919</v>
      </c>
      <c r="G774" t="s">
        <v>20</v>
      </c>
      <c r="H774">
        <v>5139</v>
      </c>
      <c r="I774" s="3">
        <f t="shared" si="48"/>
        <v>32.999805409612762</v>
      </c>
      <c r="J774" t="s">
        <v>21</v>
      </c>
      <c r="K774" t="s">
        <v>22</v>
      </c>
      <c r="L774">
        <v>1549692000</v>
      </c>
      <c r="M774" s="9">
        <f t="shared" si="50"/>
        <v>43505.25</v>
      </c>
      <c r="N774">
        <v>1550037600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4" t="s">
        <v>1582</v>
      </c>
      <c r="D775">
        <v>53100</v>
      </c>
      <c r="E775">
        <v>101185</v>
      </c>
      <c r="F775" s="5">
        <f t="shared" si="49"/>
        <v>1.9055555555555554</v>
      </c>
      <c r="G775" t="s">
        <v>20</v>
      </c>
      <c r="H775">
        <v>2353</v>
      </c>
      <c r="I775" s="3">
        <f t="shared" si="48"/>
        <v>43.00254993625159</v>
      </c>
      <c r="J775" t="s">
        <v>21</v>
      </c>
      <c r="K775" t="s">
        <v>22</v>
      </c>
      <c r="L775">
        <v>1492059600</v>
      </c>
      <c r="M775" s="9">
        <f t="shared" si="50"/>
        <v>42838.208333333328</v>
      </c>
      <c r="N775">
        <v>1492923600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4" t="s">
        <v>1584</v>
      </c>
      <c r="D776">
        <v>5000</v>
      </c>
      <c r="E776">
        <v>6775</v>
      </c>
      <c r="F776" s="5">
        <f t="shared" si="49"/>
        <v>1.355</v>
      </c>
      <c r="G776" t="s">
        <v>20</v>
      </c>
      <c r="H776">
        <v>78</v>
      </c>
      <c r="I776" s="3">
        <f t="shared" si="48"/>
        <v>86.858974358974365</v>
      </c>
      <c r="J776" t="s">
        <v>107</v>
      </c>
      <c r="K776" t="s">
        <v>108</v>
      </c>
      <c r="L776">
        <v>1463979600</v>
      </c>
      <c r="M776" s="9">
        <f t="shared" si="50"/>
        <v>42513.208333333328</v>
      </c>
      <c r="N776">
        <v>1467522000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x14ac:dyDescent="0.3">
      <c r="A777">
        <v>775</v>
      </c>
      <c r="B777" t="s">
        <v>1585</v>
      </c>
      <c r="C777" s="4" t="s">
        <v>1586</v>
      </c>
      <c r="D777">
        <v>9400</v>
      </c>
      <c r="E777">
        <v>968</v>
      </c>
      <c r="F777" s="5">
        <f t="shared" si="49"/>
        <v>0.10297872340425532</v>
      </c>
      <c r="G777" t="s">
        <v>14</v>
      </c>
      <c r="H777">
        <v>10</v>
      </c>
      <c r="I777" s="3">
        <f t="shared" si="48"/>
        <v>96.8</v>
      </c>
      <c r="J777" t="s">
        <v>21</v>
      </c>
      <c r="K777" t="s">
        <v>22</v>
      </c>
      <c r="L777">
        <v>1415253600</v>
      </c>
      <c r="M777" s="9">
        <f t="shared" si="50"/>
        <v>41949.25</v>
      </c>
      <c r="N777">
        <v>1416117600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4" t="s">
        <v>1588</v>
      </c>
      <c r="D778">
        <v>110800</v>
      </c>
      <c r="E778">
        <v>72623</v>
      </c>
      <c r="F778" s="5">
        <f t="shared" si="49"/>
        <v>0.65544223826714798</v>
      </c>
      <c r="G778" t="s">
        <v>14</v>
      </c>
      <c r="H778">
        <v>2201</v>
      </c>
      <c r="I778" s="3">
        <f t="shared" si="48"/>
        <v>32.995456610631528</v>
      </c>
      <c r="J778" t="s">
        <v>21</v>
      </c>
      <c r="K778" t="s">
        <v>22</v>
      </c>
      <c r="L778">
        <v>1562216400</v>
      </c>
      <c r="M778" s="9">
        <f t="shared" si="50"/>
        <v>43650.208333333328</v>
      </c>
      <c r="N778">
        <v>1563771600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4" t="s">
        <v>1590</v>
      </c>
      <c r="D779">
        <v>93800</v>
      </c>
      <c r="E779">
        <v>45987</v>
      </c>
      <c r="F779" s="5">
        <f t="shared" si="49"/>
        <v>0.49026652452025588</v>
      </c>
      <c r="G779" t="s">
        <v>14</v>
      </c>
      <c r="H779">
        <v>676</v>
      </c>
      <c r="I779" s="3">
        <f t="shared" si="48"/>
        <v>68.028106508875737</v>
      </c>
      <c r="J779" t="s">
        <v>21</v>
      </c>
      <c r="K779" t="s">
        <v>22</v>
      </c>
      <c r="L779">
        <v>1316754000</v>
      </c>
      <c r="M779" s="9">
        <f t="shared" si="50"/>
        <v>40809.208333333336</v>
      </c>
      <c r="N779">
        <v>1319259600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4" t="s">
        <v>1592</v>
      </c>
      <c r="D780">
        <v>1300</v>
      </c>
      <c r="E780">
        <v>10243</v>
      </c>
      <c r="F780" s="5">
        <f t="shared" si="49"/>
        <v>7.8792307692307695</v>
      </c>
      <c r="G780" t="s">
        <v>20</v>
      </c>
      <c r="H780">
        <v>174</v>
      </c>
      <c r="I780" s="3">
        <f t="shared" si="48"/>
        <v>58.867816091954026</v>
      </c>
      <c r="J780" t="s">
        <v>98</v>
      </c>
      <c r="K780" t="s">
        <v>99</v>
      </c>
      <c r="L780">
        <v>1313211600</v>
      </c>
      <c r="M780" s="9">
        <f t="shared" si="50"/>
        <v>40768.208333333336</v>
      </c>
      <c r="N780">
        <v>1313643600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4" t="s">
        <v>1594</v>
      </c>
      <c r="D781">
        <v>108700</v>
      </c>
      <c r="E781">
        <v>87293</v>
      </c>
      <c r="F781" s="5">
        <f t="shared" si="49"/>
        <v>0.80306347746090156</v>
      </c>
      <c r="G781" t="s">
        <v>14</v>
      </c>
      <c r="H781">
        <v>831</v>
      </c>
      <c r="I781" s="3">
        <f t="shared" si="48"/>
        <v>105.04572803850782</v>
      </c>
      <c r="J781" t="s">
        <v>21</v>
      </c>
      <c r="K781" t="s">
        <v>22</v>
      </c>
      <c r="L781">
        <v>1439528400</v>
      </c>
      <c r="M781" s="9">
        <f t="shared" si="50"/>
        <v>42230.208333333328</v>
      </c>
      <c r="N781">
        <v>1440306000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">
      <c r="A782">
        <v>780</v>
      </c>
      <c r="B782" t="s">
        <v>1595</v>
      </c>
      <c r="C782" s="4" t="s">
        <v>1596</v>
      </c>
      <c r="D782">
        <v>5100</v>
      </c>
      <c r="E782">
        <v>5421</v>
      </c>
      <c r="F782" s="5">
        <f t="shared" si="49"/>
        <v>1.0629411764705883</v>
      </c>
      <c r="G782" t="s">
        <v>20</v>
      </c>
      <c r="H782">
        <v>164</v>
      </c>
      <c r="I782" s="3">
        <f t="shared" si="48"/>
        <v>33.054878048780488</v>
      </c>
      <c r="J782" t="s">
        <v>21</v>
      </c>
      <c r="K782" t="s">
        <v>22</v>
      </c>
      <c r="L782">
        <v>1469163600</v>
      </c>
      <c r="M782" s="9">
        <f t="shared" si="50"/>
        <v>42573.208333333328</v>
      </c>
      <c r="N782">
        <v>1470805200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4" t="s">
        <v>1598</v>
      </c>
      <c r="D783">
        <v>8700</v>
      </c>
      <c r="E783">
        <v>4414</v>
      </c>
      <c r="F783" s="5">
        <f t="shared" si="49"/>
        <v>0.50735632183908042</v>
      </c>
      <c r="G783" t="s">
        <v>74</v>
      </c>
      <c r="H783">
        <v>56</v>
      </c>
      <c r="I783" s="3">
        <f t="shared" si="48"/>
        <v>78.821428571428569</v>
      </c>
      <c r="J783" t="s">
        <v>98</v>
      </c>
      <c r="K783" t="s">
        <v>99</v>
      </c>
      <c r="L783">
        <v>1288501200</v>
      </c>
      <c r="M783" s="9">
        <f t="shared" si="50"/>
        <v>40482.208333333336</v>
      </c>
      <c r="N783">
        <v>1292911200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4" t="s">
        <v>1600</v>
      </c>
      <c r="D784">
        <v>5100</v>
      </c>
      <c r="E784">
        <v>10981</v>
      </c>
      <c r="F784" s="5">
        <f t="shared" si="49"/>
        <v>2.153137254901961</v>
      </c>
      <c r="G784" t="s">
        <v>20</v>
      </c>
      <c r="H784">
        <v>161</v>
      </c>
      <c r="I784" s="3">
        <f t="shared" si="48"/>
        <v>68.204968944099377</v>
      </c>
      <c r="J784" t="s">
        <v>21</v>
      </c>
      <c r="K784" t="s">
        <v>22</v>
      </c>
      <c r="L784">
        <v>1298959200</v>
      </c>
      <c r="M784" s="9">
        <f t="shared" si="50"/>
        <v>40603.25</v>
      </c>
      <c r="N784">
        <v>1301374800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4" t="s">
        <v>1602</v>
      </c>
      <c r="D785">
        <v>7400</v>
      </c>
      <c r="E785">
        <v>10451</v>
      </c>
      <c r="F785" s="5">
        <f t="shared" si="49"/>
        <v>1.4122972972972974</v>
      </c>
      <c r="G785" t="s">
        <v>20</v>
      </c>
      <c r="H785">
        <v>138</v>
      </c>
      <c r="I785" s="3">
        <f t="shared" si="48"/>
        <v>75.731884057971016</v>
      </c>
      <c r="J785" t="s">
        <v>21</v>
      </c>
      <c r="K785" t="s">
        <v>22</v>
      </c>
      <c r="L785">
        <v>1387260000</v>
      </c>
      <c r="M785" s="9">
        <f t="shared" si="50"/>
        <v>41625.25</v>
      </c>
      <c r="N785">
        <v>1387864800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4" t="s">
        <v>1604</v>
      </c>
      <c r="D786">
        <v>88900</v>
      </c>
      <c r="E786">
        <v>102535</v>
      </c>
      <c r="F786" s="5">
        <f t="shared" si="49"/>
        <v>1.1533745781777278</v>
      </c>
      <c r="G786" t="s">
        <v>20</v>
      </c>
      <c r="H786">
        <v>3308</v>
      </c>
      <c r="I786" s="3">
        <f t="shared" si="48"/>
        <v>30.996070133010882</v>
      </c>
      <c r="J786" t="s">
        <v>21</v>
      </c>
      <c r="K786" t="s">
        <v>22</v>
      </c>
      <c r="L786">
        <v>1457244000</v>
      </c>
      <c r="M786" s="9">
        <f t="shared" si="50"/>
        <v>42435.25</v>
      </c>
      <c r="N786">
        <v>1458190800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x14ac:dyDescent="0.3">
      <c r="A787">
        <v>785</v>
      </c>
      <c r="B787" t="s">
        <v>1605</v>
      </c>
      <c r="C787" s="4" t="s">
        <v>1606</v>
      </c>
      <c r="D787">
        <v>6700</v>
      </c>
      <c r="E787">
        <v>12939</v>
      </c>
      <c r="F787" s="5">
        <f t="shared" si="49"/>
        <v>1.9311940298507462</v>
      </c>
      <c r="G787" t="s">
        <v>20</v>
      </c>
      <c r="H787">
        <v>127</v>
      </c>
      <c r="I787" s="3">
        <f t="shared" si="48"/>
        <v>101.88188976377953</v>
      </c>
      <c r="J787" t="s">
        <v>26</v>
      </c>
      <c r="K787" t="s">
        <v>27</v>
      </c>
      <c r="L787">
        <v>1556341200</v>
      </c>
      <c r="M787" s="9">
        <f t="shared" si="50"/>
        <v>43582.208333333328</v>
      </c>
      <c r="N787">
        <v>1559278800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4" t="s">
        <v>1608</v>
      </c>
      <c r="D788">
        <v>1500</v>
      </c>
      <c r="E788">
        <v>10946</v>
      </c>
      <c r="F788" s="5">
        <f t="shared" si="49"/>
        <v>7.2973333333333334</v>
      </c>
      <c r="G788" t="s">
        <v>20</v>
      </c>
      <c r="H788">
        <v>207</v>
      </c>
      <c r="I788" s="3">
        <f t="shared" si="48"/>
        <v>52.879227053140099</v>
      </c>
      <c r="J788" t="s">
        <v>107</v>
      </c>
      <c r="K788" t="s">
        <v>108</v>
      </c>
      <c r="L788">
        <v>1522126800</v>
      </c>
      <c r="M788" s="9">
        <f t="shared" si="50"/>
        <v>43186.208333333328</v>
      </c>
      <c r="N788">
        <v>1522731600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4" t="s">
        <v>1610</v>
      </c>
      <c r="D789">
        <v>61200</v>
      </c>
      <c r="E789">
        <v>60994</v>
      </c>
      <c r="F789" s="5">
        <f t="shared" si="49"/>
        <v>0.99663398692810456</v>
      </c>
      <c r="G789" t="s">
        <v>14</v>
      </c>
      <c r="H789">
        <v>859</v>
      </c>
      <c r="I789" s="3">
        <f t="shared" si="48"/>
        <v>71.005820721769496</v>
      </c>
      <c r="J789" t="s">
        <v>15</v>
      </c>
      <c r="K789" t="s">
        <v>16</v>
      </c>
      <c r="L789">
        <v>1305954000</v>
      </c>
      <c r="M789" s="9">
        <f t="shared" si="50"/>
        <v>40684.208333333336</v>
      </c>
      <c r="N789">
        <v>1306731600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4" t="s">
        <v>1612</v>
      </c>
      <c r="D790">
        <v>3600</v>
      </c>
      <c r="E790">
        <v>3174</v>
      </c>
      <c r="F790" s="5">
        <f t="shared" si="49"/>
        <v>0.88166666666666671</v>
      </c>
      <c r="G790" t="s">
        <v>47</v>
      </c>
      <c r="H790">
        <v>31</v>
      </c>
      <c r="I790" s="3">
        <f t="shared" si="48"/>
        <v>102.38709677419355</v>
      </c>
      <c r="J790" t="s">
        <v>21</v>
      </c>
      <c r="K790" t="s">
        <v>22</v>
      </c>
      <c r="L790">
        <v>1350709200</v>
      </c>
      <c r="M790" s="9">
        <f t="shared" si="50"/>
        <v>41202.208333333336</v>
      </c>
      <c r="N790">
        <v>1352527200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4" t="s">
        <v>1614</v>
      </c>
      <c r="D791">
        <v>9000</v>
      </c>
      <c r="E791">
        <v>3351</v>
      </c>
      <c r="F791" s="5">
        <f t="shared" si="49"/>
        <v>0.37233333333333335</v>
      </c>
      <c r="G791" t="s">
        <v>14</v>
      </c>
      <c r="H791">
        <v>45</v>
      </c>
      <c r="I791" s="3">
        <f t="shared" si="48"/>
        <v>74.466666666666669</v>
      </c>
      <c r="J791" t="s">
        <v>21</v>
      </c>
      <c r="K791" t="s">
        <v>22</v>
      </c>
      <c r="L791">
        <v>1401166800</v>
      </c>
      <c r="M791" s="9">
        <f t="shared" si="50"/>
        <v>41786.208333333336</v>
      </c>
      <c r="N791">
        <v>1404363600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4" t="s">
        <v>1616</v>
      </c>
      <c r="D792">
        <v>185900</v>
      </c>
      <c r="E792">
        <v>56774</v>
      </c>
      <c r="F792" s="5">
        <f t="shared" si="49"/>
        <v>0.30540075309306081</v>
      </c>
      <c r="G792" t="s">
        <v>74</v>
      </c>
      <c r="H792">
        <v>1113</v>
      </c>
      <c r="I792" s="3">
        <f t="shared" si="48"/>
        <v>51.009883198562441</v>
      </c>
      <c r="J792" t="s">
        <v>21</v>
      </c>
      <c r="K792" t="s">
        <v>22</v>
      </c>
      <c r="L792">
        <v>1266127200</v>
      </c>
      <c r="M792" s="9">
        <f t="shared" si="50"/>
        <v>40223.25</v>
      </c>
      <c r="N792">
        <v>1266645600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4" t="s">
        <v>1618</v>
      </c>
      <c r="D793">
        <v>2100</v>
      </c>
      <c r="E793">
        <v>540</v>
      </c>
      <c r="F793" s="5">
        <f t="shared" si="49"/>
        <v>0.25714285714285712</v>
      </c>
      <c r="G793" t="s">
        <v>14</v>
      </c>
      <c r="H793">
        <v>6</v>
      </c>
      <c r="I793" s="3">
        <f t="shared" si="48"/>
        <v>90</v>
      </c>
      <c r="J793" t="s">
        <v>21</v>
      </c>
      <c r="K793" t="s">
        <v>22</v>
      </c>
      <c r="L793">
        <v>1481436000</v>
      </c>
      <c r="M793" s="9">
        <f t="shared" si="50"/>
        <v>42715.25</v>
      </c>
      <c r="N793">
        <v>1482818400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4" t="s">
        <v>1620</v>
      </c>
      <c r="D794">
        <v>2000</v>
      </c>
      <c r="E794">
        <v>680</v>
      </c>
      <c r="F794" s="5">
        <f t="shared" si="49"/>
        <v>0.34</v>
      </c>
      <c r="G794" t="s">
        <v>14</v>
      </c>
      <c r="H794">
        <v>7</v>
      </c>
      <c r="I794" s="3">
        <f t="shared" si="48"/>
        <v>97.142857142857139</v>
      </c>
      <c r="J794" t="s">
        <v>21</v>
      </c>
      <c r="K794" t="s">
        <v>22</v>
      </c>
      <c r="L794">
        <v>1372222800</v>
      </c>
      <c r="M794" s="9">
        <f t="shared" si="50"/>
        <v>41451.208333333336</v>
      </c>
      <c r="N794">
        <v>1374642000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4" t="s">
        <v>1622</v>
      </c>
      <c r="D795">
        <v>1100</v>
      </c>
      <c r="E795">
        <v>13045</v>
      </c>
      <c r="F795" s="5">
        <f t="shared" si="49"/>
        <v>11.859090909090909</v>
      </c>
      <c r="G795" t="s">
        <v>20</v>
      </c>
      <c r="H795">
        <v>181</v>
      </c>
      <c r="I795" s="3">
        <f t="shared" si="48"/>
        <v>72.071823204419886</v>
      </c>
      <c r="J795" t="s">
        <v>98</v>
      </c>
      <c r="K795" t="s">
        <v>99</v>
      </c>
      <c r="L795">
        <v>1372136400</v>
      </c>
      <c r="M795" s="9">
        <f t="shared" si="50"/>
        <v>41450.208333333336</v>
      </c>
      <c r="N795">
        <v>1372482000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4" t="s">
        <v>1624</v>
      </c>
      <c r="D796">
        <v>6600</v>
      </c>
      <c r="E796">
        <v>8276</v>
      </c>
      <c r="F796" s="5">
        <f t="shared" si="49"/>
        <v>1.2539393939393939</v>
      </c>
      <c r="G796" t="s">
        <v>20</v>
      </c>
      <c r="H796">
        <v>110</v>
      </c>
      <c r="I796" s="3">
        <f t="shared" si="48"/>
        <v>75.236363636363635</v>
      </c>
      <c r="J796" t="s">
        <v>21</v>
      </c>
      <c r="K796" t="s">
        <v>22</v>
      </c>
      <c r="L796">
        <v>1513922400</v>
      </c>
      <c r="M796" s="9">
        <f t="shared" si="50"/>
        <v>43091.25</v>
      </c>
      <c r="N796">
        <v>1514959200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x14ac:dyDescent="0.3">
      <c r="A797">
        <v>795</v>
      </c>
      <c r="B797" t="s">
        <v>1625</v>
      </c>
      <c r="C797" s="4" t="s">
        <v>1626</v>
      </c>
      <c r="D797">
        <v>7100</v>
      </c>
      <c r="E797">
        <v>1022</v>
      </c>
      <c r="F797" s="5">
        <f t="shared" si="49"/>
        <v>0.14394366197183098</v>
      </c>
      <c r="G797" t="s">
        <v>14</v>
      </c>
      <c r="H797">
        <v>31</v>
      </c>
      <c r="I797" s="3">
        <f t="shared" si="48"/>
        <v>32.967741935483872</v>
      </c>
      <c r="J797" t="s">
        <v>21</v>
      </c>
      <c r="K797" t="s">
        <v>22</v>
      </c>
      <c r="L797">
        <v>1477976400</v>
      </c>
      <c r="M797" s="9">
        <f t="shared" si="50"/>
        <v>42675.208333333328</v>
      </c>
      <c r="N797">
        <v>1478235600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4" t="s">
        <v>1628</v>
      </c>
      <c r="D798">
        <v>7800</v>
      </c>
      <c r="E798">
        <v>4275</v>
      </c>
      <c r="F798" s="5">
        <f t="shared" si="49"/>
        <v>0.54807692307692313</v>
      </c>
      <c r="G798" t="s">
        <v>14</v>
      </c>
      <c r="H798">
        <v>78</v>
      </c>
      <c r="I798" s="3">
        <f t="shared" si="48"/>
        <v>54.807692307692307</v>
      </c>
      <c r="J798" t="s">
        <v>21</v>
      </c>
      <c r="K798" t="s">
        <v>22</v>
      </c>
      <c r="L798">
        <v>1407474000</v>
      </c>
      <c r="M798" s="9">
        <f t="shared" si="50"/>
        <v>41859.208333333336</v>
      </c>
      <c r="N798">
        <v>1408078800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4" t="s">
        <v>1630</v>
      </c>
      <c r="D799">
        <v>7600</v>
      </c>
      <c r="E799">
        <v>8332</v>
      </c>
      <c r="F799" s="5">
        <f t="shared" si="49"/>
        <v>1.0963157894736841</v>
      </c>
      <c r="G799" t="s">
        <v>20</v>
      </c>
      <c r="H799">
        <v>185</v>
      </c>
      <c r="I799" s="3">
        <f t="shared" si="48"/>
        <v>45.037837837837834</v>
      </c>
      <c r="J799" t="s">
        <v>21</v>
      </c>
      <c r="K799" t="s">
        <v>22</v>
      </c>
      <c r="L799">
        <v>1546149600</v>
      </c>
      <c r="M799" s="9">
        <f t="shared" si="50"/>
        <v>43464.25</v>
      </c>
      <c r="N799">
        <v>1548136800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4" t="s">
        <v>1632</v>
      </c>
      <c r="D800">
        <v>3400</v>
      </c>
      <c r="E800">
        <v>6408</v>
      </c>
      <c r="F800" s="5">
        <f t="shared" si="49"/>
        <v>1.8847058823529412</v>
      </c>
      <c r="G800" t="s">
        <v>20</v>
      </c>
      <c r="H800">
        <v>121</v>
      </c>
      <c r="I800" s="3">
        <f t="shared" si="48"/>
        <v>52.958677685950413</v>
      </c>
      <c r="J800" t="s">
        <v>21</v>
      </c>
      <c r="K800" t="s">
        <v>22</v>
      </c>
      <c r="L800">
        <v>1338440400</v>
      </c>
      <c r="M800" s="9">
        <f t="shared" si="50"/>
        <v>41060.208333333336</v>
      </c>
      <c r="N800">
        <v>1340859600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4" t="s">
        <v>1634</v>
      </c>
      <c r="D801">
        <v>84500</v>
      </c>
      <c r="E801">
        <v>73522</v>
      </c>
      <c r="F801" s="5">
        <f t="shared" si="49"/>
        <v>0.87008284023668636</v>
      </c>
      <c r="G801" t="s">
        <v>14</v>
      </c>
      <c r="H801">
        <v>1225</v>
      </c>
      <c r="I801" s="3">
        <f t="shared" si="48"/>
        <v>60.017959183673469</v>
      </c>
      <c r="J801" t="s">
        <v>40</v>
      </c>
      <c r="K801" t="s">
        <v>41</v>
      </c>
      <c r="L801">
        <v>1454133600</v>
      </c>
      <c r="M801" s="9">
        <f t="shared" si="50"/>
        <v>42399.25</v>
      </c>
      <c r="N801">
        <v>1454479200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4" t="s">
        <v>1636</v>
      </c>
      <c r="D802">
        <v>100</v>
      </c>
      <c r="E802">
        <v>1</v>
      </c>
      <c r="F802" s="5">
        <f t="shared" si="49"/>
        <v>0.01</v>
      </c>
      <c r="G802" t="s">
        <v>14</v>
      </c>
      <c r="H802">
        <v>1</v>
      </c>
      <c r="I802" s="3">
        <f t="shared" si="48"/>
        <v>1</v>
      </c>
      <c r="J802" t="s">
        <v>98</v>
      </c>
      <c r="K802" t="s">
        <v>99</v>
      </c>
      <c r="L802">
        <v>1434085200</v>
      </c>
      <c r="M802" s="9">
        <f t="shared" si="50"/>
        <v>42167.208333333328</v>
      </c>
      <c r="N802">
        <v>1434430800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4" t="s">
        <v>1638</v>
      </c>
      <c r="D803">
        <v>2300</v>
      </c>
      <c r="E803">
        <v>4667</v>
      </c>
      <c r="F803" s="5">
        <f t="shared" si="49"/>
        <v>2.0291304347826089</v>
      </c>
      <c r="G803" t="s">
        <v>20</v>
      </c>
      <c r="H803">
        <v>106</v>
      </c>
      <c r="I803" s="3">
        <f t="shared" si="48"/>
        <v>44.028301886792455</v>
      </c>
      <c r="J803" t="s">
        <v>21</v>
      </c>
      <c r="K803" t="s">
        <v>22</v>
      </c>
      <c r="L803">
        <v>1577772000</v>
      </c>
      <c r="M803" s="9">
        <f t="shared" si="50"/>
        <v>43830.25</v>
      </c>
      <c r="N803">
        <v>1579672800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x14ac:dyDescent="0.3">
      <c r="A804">
        <v>802</v>
      </c>
      <c r="B804" t="s">
        <v>1639</v>
      </c>
      <c r="C804" s="4" t="s">
        <v>1640</v>
      </c>
      <c r="D804">
        <v>6200</v>
      </c>
      <c r="E804">
        <v>12216</v>
      </c>
      <c r="F804" s="5">
        <f t="shared" si="49"/>
        <v>1.9703225806451612</v>
      </c>
      <c r="G804" t="s">
        <v>20</v>
      </c>
      <c r="H804">
        <v>142</v>
      </c>
      <c r="I804" s="3">
        <f t="shared" si="48"/>
        <v>86.028169014084511</v>
      </c>
      <c r="J804" t="s">
        <v>21</v>
      </c>
      <c r="K804" t="s">
        <v>22</v>
      </c>
      <c r="L804">
        <v>1562216400</v>
      </c>
      <c r="M804" s="9">
        <f t="shared" si="50"/>
        <v>43650.208333333328</v>
      </c>
      <c r="N804">
        <v>1562389200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3">
      <c r="A805">
        <v>803</v>
      </c>
      <c r="B805" t="s">
        <v>1641</v>
      </c>
      <c r="C805" s="4" t="s">
        <v>1642</v>
      </c>
      <c r="D805">
        <v>6100</v>
      </c>
      <c r="E805">
        <v>6527</v>
      </c>
      <c r="F805" s="5">
        <f t="shared" si="49"/>
        <v>1.07</v>
      </c>
      <c r="G805" t="s">
        <v>20</v>
      </c>
      <c r="H805">
        <v>233</v>
      </c>
      <c r="I805" s="3">
        <f t="shared" si="48"/>
        <v>28.012875536480685</v>
      </c>
      <c r="J805" t="s">
        <v>21</v>
      </c>
      <c r="K805" t="s">
        <v>22</v>
      </c>
      <c r="L805">
        <v>1548568800</v>
      </c>
      <c r="M805" s="9">
        <f t="shared" si="50"/>
        <v>43492.25</v>
      </c>
      <c r="N805">
        <v>1551506400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4" t="s">
        <v>1644</v>
      </c>
      <c r="D806">
        <v>2600</v>
      </c>
      <c r="E806">
        <v>6987</v>
      </c>
      <c r="F806" s="5">
        <f t="shared" si="49"/>
        <v>2.6873076923076922</v>
      </c>
      <c r="G806" t="s">
        <v>20</v>
      </c>
      <c r="H806">
        <v>218</v>
      </c>
      <c r="I806" s="3">
        <f t="shared" si="48"/>
        <v>32.050458715596328</v>
      </c>
      <c r="J806" t="s">
        <v>21</v>
      </c>
      <c r="K806" t="s">
        <v>22</v>
      </c>
      <c r="L806">
        <v>1514872800</v>
      </c>
      <c r="M806" s="9">
        <f t="shared" si="50"/>
        <v>43102.25</v>
      </c>
      <c r="N806">
        <v>1516600800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x14ac:dyDescent="0.3">
      <c r="A807">
        <v>805</v>
      </c>
      <c r="B807" t="s">
        <v>1645</v>
      </c>
      <c r="C807" s="4" t="s">
        <v>1646</v>
      </c>
      <c r="D807">
        <v>9700</v>
      </c>
      <c r="E807">
        <v>4932</v>
      </c>
      <c r="F807" s="5">
        <f t="shared" si="49"/>
        <v>0.50845360824742269</v>
      </c>
      <c r="G807" t="s">
        <v>14</v>
      </c>
      <c r="H807">
        <v>67</v>
      </c>
      <c r="I807" s="3">
        <f t="shared" si="48"/>
        <v>73.611940298507463</v>
      </c>
      <c r="J807" t="s">
        <v>26</v>
      </c>
      <c r="K807" t="s">
        <v>27</v>
      </c>
      <c r="L807">
        <v>1416031200</v>
      </c>
      <c r="M807" s="9">
        <f t="shared" si="50"/>
        <v>41958.25</v>
      </c>
      <c r="N807">
        <v>1420437600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4" t="s">
        <v>1648</v>
      </c>
      <c r="D808">
        <v>700</v>
      </c>
      <c r="E808">
        <v>8262</v>
      </c>
      <c r="F808" s="5">
        <f t="shared" si="49"/>
        <v>11.802857142857142</v>
      </c>
      <c r="G808" t="s">
        <v>20</v>
      </c>
      <c r="H808">
        <v>76</v>
      </c>
      <c r="I808" s="3">
        <f t="shared" si="48"/>
        <v>108.71052631578948</v>
      </c>
      <c r="J808" t="s">
        <v>21</v>
      </c>
      <c r="K808" t="s">
        <v>22</v>
      </c>
      <c r="L808">
        <v>1330927200</v>
      </c>
      <c r="M808" s="9">
        <f t="shared" si="50"/>
        <v>40973.25</v>
      </c>
      <c r="N808">
        <v>1332997200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4" t="s">
        <v>1650</v>
      </c>
      <c r="D809">
        <v>700</v>
      </c>
      <c r="E809">
        <v>1848</v>
      </c>
      <c r="F809" s="5">
        <f t="shared" si="49"/>
        <v>2.64</v>
      </c>
      <c r="G809" t="s">
        <v>20</v>
      </c>
      <c r="H809">
        <v>43</v>
      </c>
      <c r="I809" s="3">
        <f t="shared" si="48"/>
        <v>42.97674418604651</v>
      </c>
      <c r="J809" t="s">
        <v>21</v>
      </c>
      <c r="K809" t="s">
        <v>22</v>
      </c>
      <c r="L809">
        <v>1571115600</v>
      </c>
      <c r="M809" s="9">
        <f t="shared" si="50"/>
        <v>43753.208333333328</v>
      </c>
      <c r="N809">
        <v>1574920800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4" t="s">
        <v>1652</v>
      </c>
      <c r="D810">
        <v>5200</v>
      </c>
      <c r="E810">
        <v>1583</v>
      </c>
      <c r="F810" s="5">
        <f t="shared" si="49"/>
        <v>0.30442307692307691</v>
      </c>
      <c r="G810" t="s">
        <v>14</v>
      </c>
      <c r="H810">
        <v>19</v>
      </c>
      <c r="I810" s="3">
        <f t="shared" si="48"/>
        <v>83.315789473684205</v>
      </c>
      <c r="J810" t="s">
        <v>21</v>
      </c>
      <c r="K810" t="s">
        <v>22</v>
      </c>
      <c r="L810">
        <v>1463461200</v>
      </c>
      <c r="M810" s="9">
        <f t="shared" si="50"/>
        <v>42507.208333333328</v>
      </c>
      <c r="N810">
        <v>1464930000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4" t="s">
        <v>1653</v>
      </c>
      <c r="D811">
        <v>140800</v>
      </c>
      <c r="E811">
        <v>88536</v>
      </c>
      <c r="F811" s="5">
        <f t="shared" si="49"/>
        <v>0.62880681818181816</v>
      </c>
      <c r="G811" t="s">
        <v>14</v>
      </c>
      <c r="H811">
        <v>2108</v>
      </c>
      <c r="I811" s="3">
        <f t="shared" si="48"/>
        <v>42</v>
      </c>
      <c r="J811" t="s">
        <v>98</v>
      </c>
      <c r="K811" t="s">
        <v>99</v>
      </c>
      <c r="L811">
        <v>1344920400</v>
      </c>
      <c r="M811" s="9">
        <f t="shared" si="50"/>
        <v>41135.208333333336</v>
      </c>
      <c r="N811">
        <v>1345006800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">
      <c r="A812">
        <v>810</v>
      </c>
      <c r="B812" t="s">
        <v>1654</v>
      </c>
      <c r="C812" s="4" t="s">
        <v>1655</v>
      </c>
      <c r="D812">
        <v>6400</v>
      </c>
      <c r="E812">
        <v>12360</v>
      </c>
      <c r="F812" s="5">
        <f t="shared" si="49"/>
        <v>1.9312499999999999</v>
      </c>
      <c r="G812" t="s">
        <v>20</v>
      </c>
      <c r="H812">
        <v>221</v>
      </c>
      <c r="I812" s="3">
        <f t="shared" si="48"/>
        <v>55.927601809954751</v>
      </c>
      <c r="J812" t="s">
        <v>21</v>
      </c>
      <c r="K812" t="s">
        <v>22</v>
      </c>
      <c r="L812">
        <v>1511848800</v>
      </c>
      <c r="M812" s="9">
        <f t="shared" si="50"/>
        <v>43067.25</v>
      </c>
      <c r="N812">
        <v>1512712800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4" t="s">
        <v>1657</v>
      </c>
      <c r="D813">
        <v>92500</v>
      </c>
      <c r="E813">
        <v>71320</v>
      </c>
      <c r="F813" s="5">
        <f t="shared" si="49"/>
        <v>0.77102702702702708</v>
      </c>
      <c r="G813" t="s">
        <v>14</v>
      </c>
      <c r="H813">
        <v>679</v>
      </c>
      <c r="I813" s="3">
        <f t="shared" si="48"/>
        <v>105.03681885125184</v>
      </c>
      <c r="J813" t="s">
        <v>21</v>
      </c>
      <c r="K813" t="s">
        <v>22</v>
      </c>
      <c r="L813">
        <v>1452319200</v>
      </c>
      <c r="M813" s="9">
        <f t="shared" si="50"/>
        <v>42378.25</v>
      </c>
      <c r="N813">
        <v>1452492000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4" t="s">
        <v>1659</v>
      </c>
      <c r="D814">
        <v>59700</v>
      </c>
      <c r="E814">
        <v>134640</v>
      </c>
      <c r="F814" s="5">
        <f t="shared" si="49"/>
        <v>2.2552763819095478</v>
      </c>
      <c r="G814" t="s">
        <v>20</v>
      </c>
      <c r="H814">
        <v>2805</v>
      </c>
      <c r="I814" s="3">
        <f t="shared" si="48"/>
        <v>48</v>
      </c>
      <c r="J814" t="s">
        <v>15</v>
      </c>
      <c r="K814" t="s">
        <v>16</v>
      </c>
      <c r="L814">
        <v>1523854800</v>
      </c>
      <c r="M814" s="9">
        <f t="shared" si="50"/>
        <v>43206.208333333328</v>
      </c>
      <c r="N814">
        <v>1524286800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4" t="s">
        <v>1661</v>
      </c>
      <c r="D815">
        <v>3200</v>
      </c>
      <c r="E815">
        <v>7661</v>
      </c>
      <c r="F815" s="5">
        <f t="shared" si="49"/>
        <v>2.3940625</v>
      </c>
      <c r="G815" t="s">
        <v>20</v>
      </c>
      <c r="H815">
        <v>68</v>
      </c>
      <c r="I815" s="3">
        <f t="shared" si="48"/>
        <v>112.66176470588235</v>
      </c>
      <c r="J815" t="s">
        <v>21</v>
      </c>
      <c r="K815" t="s">
        <v>22</v>
      </c>
      <c r="L815">
        <v>1346043600</v>
      </c>
      <c r="M815" s="9">
        <f t="shared" si="50"/>
        <v>41148.208333333336</v>
      </c>
      <c r="N815">
        <v>1346907600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4" t="s">
        <v>1663</v>
      </c>
      <c r="D816">
        <v>3200</v>
      </c>
      <c r="E816">
        <v>2950</v>
      </c>
      <c r="F816" s="5">
        <f t="shared" si="49"/>
        <v>0.921875</v>
      </c>
      <c r="G816" t="s">
        <v>14</v>
      </c>
      <c r="H816">
        <v>36</v>
      </c>
      <c r="I816" s="3">
        <f t="shared" si="48"/>
        <v>81.944444444444443</v>
      </c>
      <c r="J816" t="s">
        <v>36</v>
      </c>
      <c r="K816" t="s">
        <v>37</v>
      </c>
      <c r="L816">
        <v>1464325200</v>
      </c>
      <c r="M816" s="9">
        <f t="shared" si="50"/>
        <v>42517.208333333328</v>
      </c>
      <c r="N816">
        <v>1464498000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x14ac:dyDescent="0.3">
      <c r="A817">
        <v>815</v>
      </c>
      <c r="B817" t="s">
        <v>1664</v>
      </c>
      <c r="C817" s="4" t="s">
        <v>1665</v>
      </c>
      <c r="D817">
        <v>9000</v>
      </c>
      <c r="E817">
        <v>11721</v>
      </c>
      <c r="F817" s="5">
        <f t="shared" si="49"/>
        <v>1.3023333333333333</v>
      </c>
      <c r="G817" t="s">
        <v>20</v>
      </c>
      <c r="H817">
        <v>183</v>
      </c>
      <c r="I817" s="3">
        <f t="shared" si="48"/>
        <v>64.049180327868854</v>
      </c>
      <c r="J817" t="s">
        <v>15</v>
      </c>
      <c r="K817" t="s">
        <v>16</v>
      </c>
      <c r="L817">
        <v>1511935200</v>
      </c>
      <c r="M817" s="9">
        <f t="shared" si="50"/>
        <v>43068.25</v>
      </c>
      <c r="N817">
        <v>1514181600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">
      <c r="A818">
        <v>816</v>
      </c>
      <c r="B818" t="s">
        <v>1666</v>
      </c>
      <c r="C818" s="4" t="s">
        <v>1667</v>
      </c>
      <c r="D818">
        <v>2300</v>
      </c>
      <c r="E818">
        <v>14150</v>
      </c>
      <c r="F818" s="5">
        <f t="shared" si="49"/>
        <v>6.1521739130434785</v>
      </c>
      <c r="G818" t="s">
        <v>20</v>
      </c>
      <c r="H818">
        <v>133</v>
      </c>
      <c r="I818" s="3">
        <f t="shared" si="48"/>
        <v>106.39097744360902</v>
      </c>
      <c r="J818" t="s">
        <v>21</v>
      </c>
      <c r="K818" t="s">
        <v>22</v>
      </c>
      <c r="L818">
        <v>1392012000</v>
      </c>
      <c r="M818" s="9">
        <f t="shared" si="50"/>
        <v>41680.25</v>
      </c>
      <c r="N818">
        <v>1392184800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4" t="s">
        <v>1669</v>
      </c>
      <c r="D819">
        <v>51300</v>
      </c>
      <c r="E819">
        <v>189192</v>
      </c>
      <c r="F819" s="5">
        <f t="shared" si="49"/>
        <v>3.687953216374269</v>
      </c>
      <c r="G819" t="s">
        <v>20</v>
      </c>
      <c r="H819">
        <v>2489</v>
      </c>
      <c r="I819" s="3">
        <f t="shared" si="48"/>
        <v>76.011249497790274</v>
      </c>
      <c r="J819" t="s">
        <v>107</v>
      </c>
      <c r="K819" t="s">
        <v>108</v>
      </c>
      <c r="L819">
        <v>1556946000</v>
      </c>
      <c r="M819" s="9">
        <f t="shared" si="50"/>
        <v>43589.208333333328</v>
      </c>
      <c r="N819">
        <v>1559365200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4" t="s">
        <v>1670</v>
      </c>
      <c r="D820">
        <v>700</v>
      </c>
      <c r="E820">
        <v>7664</v>
      </c>
      <c r="F820" s="5">
        <f t="shared" si="49"/>
        <v>10.948571428571428</v>
      </c>
      <c r="G820" t="s">
        <v>20</v>
      </c>
      <c r="H820">
        <v>69</v>
      </c>
      <c r="I820" s="3">
        <f t="shared" si="48"/>
        <v>111.07246376811594</v>
      </c>
      <c r="J820" t="s">
        <v>21</v>
      </c>
      <c r="K820" t="s">
        <v>22</v>
      </c>
      <c r="L820">
        <v>1548050400</v>
      </c>
      <c r="M820" s="9">
        <f t="shared" si="50"/>
        <v>43486.25</v>
      </c>
      <c r="N820">
        <v>1549173600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x14ac:dyDescent="0.3">
      <c r="A821">
        <v>819</v>
      </c>
      <c r="B821" t="s">
        <v>1671</v>
      </c>
      <c r="C821" s="4" t="s">
        <v>1672</v>
      </c>
      <c r="D821">
        <v>8900</v>
      </c>
      <c r="E821">
        <v>4509</v>
      </c>
      <c r="F821" s="5">
        <f t="shared" si="49"/>
        <v>0.50662921348314605</v>
      </c>
      <c r="G821" t="s">
        <v>14</v>
      </c>
      <c r="H821">
        <v>47</v>
      </c>
      <c r="I821" s="3">
        <f t="shared" si="48"/>
        <v>95.936170212765958</v>
      </c>
      <c r="J821" t="s">
        <v>21</v>
      </c>
      <c r="K821" t="s">
        <v>22</v>
      </c>
      <c r="L821">
        <v>1353736800</v>
      </c>
      <c r="M821" s="9">
        <f t="shared" si="50"/>
        <v>41237.25</v>
      </c>
      <c r="N821">
        <v>1355032800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4" t="s">
        <v>1674</v>
      </c>
      <c r="D822">
        <v>1500</v>
      </c>
      <c r="E822">
        <v>12009</v>
      </c>
      <c r="F822" s="5">
        <f t="shared" si="49"/>
        <v>8.0060000000000002</v>
      </c>
      <c r="G822" t="s">
        <v>20</v>
      </c>
      <c r="H822">
        <v>279</v>
      </c>
      <c r="I822" s="3">
        <f t="shared" si="48"/>
        <v>43.043010752688176</v>
      </c>
      <c r="J822" t="s">
        <v>40</v>
      </c>
      <c r="K822" t="s">
        <v>41</v>
      </c>
      <c r="L822">
        <v>1532840400</v>
      </c>
      <c r="M822" s="9">
        <f t="shared" si="50"/>
        <v>43310.208333333328</v>
      </c>
      <c r="N822">
        <v>1533963600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4" t="s">
        <v>1676</v>
      </c>
      <c r="D823">
        <v>4900</v>
      </c>
      <c r="E823">
        <v>14273</v>
      </c>
      <c r="F823" s="5">
        <f t="shared" si="49"/>
        <v>2.9128571428571428</v>
      </c>
      <c r="G823" t="s">
        <v>20</v>
      </c>
      <c r="H823">
        <v>210</v>
      </c>
      <c r="I823" s="3">
        <f t="shared" ref="I823:I886" si="52">E823/H823</f>
        <v>67.966666666666669</v>
      </c>
      <c r="J823" t="s">
        <v>21</v>
      </c>
      <c r="K823" t="s">
        <v>22</v>
      </c>
      <c r="L823">
        <v>1488261600</v>
      </c>
      <c r="M823" s="9">
        <f t="shared" si="50"/>
        <v>42794.25</v>
      </c>
      <c r="N823">
        <v>1489381200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4" t="s">
        <v>1678</v>
      </c>
      <c r="D824">
        <v>54000</v>
      </c>
      <c r="E824">
        <v>188982</v>
      </c>
      <c r="F824" s="5">
        <f t="shared" si="49"/>
        <v>3.4996666666666667</v>
      </c>
      <c r="G824" t="s">
        <v>20</v>
      </c>
      <c r="H824">
        <v>2100</v>
      </c>
      <c r="I824" s="3">
        <f t="shared" si="52"/>
        <v>89.991428571428571</v>
      </c>
      <c r="J824" t="s">
        <v>21</v>
      </c>
      <c r="K824" t="s">
        <v>22</v>
      </c>
      <c r="L824">
        <v>1393567200</v>
      </c>
      <c r="M824" s="9">
        <f t="shared" si="50"/>
        <v>41698.25</v>
      </c>
      <c r="N824">
        <v>1395032400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">
      <c r="A825">
        <v>823</v>
      </c>
      <c r="B825" t="s">
        <v>1679</v>
      </c>
      <c r="C825" s="4" t="s">
        <v>1680</v>
      </c>
      <c r="D825">
        <v>4100</v>
      </c>
      <c r="E825">
        <v>14640</v>
      </c>
      <c r="F825" s="5">
        <f t="shared" si="49"/>
        <v>3.5707317073170732</v>
      </c>
      <c r="G825" t="s">
        <v>20</v>
      </c>
      <c r="H825">
        <v>252</v>
      </c>
      <c r="I825" s="3">
        <f t="shared" si="52"/>
        <v>58.095238095238095</v>
      </c>
      <c r="J825" t="s">
        <v>21</v>
      </c>
      <c r="K825" t="s">
        <v>22</v>
      </c>
      <c r="L825">
        <v>1410325200</v>
      </c>
      <c r="M825" s="9">
        <f t="shared" si="50"/>
        <v>41892.208333333336</v>
      </c>
      <c r="N825">
        <v>1412485200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4" t="s">
        <v>1682</v>
      </c>
      <c r="D826">
        <v>85000</v>
      </c>
      <c r="E826">
        <v>107516</v>
      </c>
      <c r="F826" s="5">
        <f t="shared" si="49"/>
        <v>1.2648941176470587</v>
      </c>
      <c r="G826" t="s">
        <v>20</v>
      </c>
      <c r="H826">
        <v>1280</v>
      </c>
      <c r="I826" s="3">
        <f t="shared" si="52"/>
        <v>83.996875000000003</v>
      </c>
      <c r="J826" t="s">
        <v>21</v>
      </c>
      <c r="K826" t="s">
        <v>22</v>
      </c>
      <c r="L826">
        <v>1276923600</v>
      </c>
      <c r="M826" s="9">
        <f t="shared" si="50"/>
        <v>40348.208333333336</v>
      </c>
      <c r="N826">
        <v>1279688400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4" t="s">
        <v>1684</v>
      </c>
      <c r="D827">
        <v>3600</v>
      </c>
      <c r="E827">
        <v>13950</v>
      </c>
      <c r="F827" s="5">
        <f t="shared" si="49"/>
        <v>3.875</v>
      </c>
      <c r="G827" t="s">
        <v>20</v>
      </c>
      <c r="H827">
        <v>157</v>
      </c>
      <c r="I827" s="3">
        <f t="shared" si="52"/>
        <v>88.853503184713375</v>
      </c>
      <c r="J827" t="s">
        <v>40</v>
      </c>
      <c r="K827" t="s">
        <v>41</v>
      </c>
      <c r="L827">
        <v>1500958800</v>
      </c>
      <c r="M827" s="9">
        <f t="shared" si="50"/>
        <v>42941.208333333328</v>
      </c>
      <c r="N827">
        <v>1501995600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3">
      <c r="A828">
        <v>826</v>
      </c>
      <c r="B828" t="s">
        <v>1685</v>
      </c>
      <c r="C828" s="4" t="s">
        <v>1686</v>
      </c>
      <c r="D828">
        <v>2800</v>
      </c>
      <c r="E828">
        <v>12797</v>
      </c>
      <c r="F828" s="5">
        <f t="shared" si="49"/>
        <v>4.5703571428571426</v>
      </c>
      <c r="G828" t="s">
        <v>20</v>
      </c>
      <c r="H828">
        <v>194</v>
      </c>
      <c r="I828" s="3">
        <f t="shared" si="52"/>
        <v>65.963917525773198</v>
      </c>
      <c r="J828" t="s">
        <v>21</v>
      </c>
      <c r="K828" t="s">
        <v>22</v>
      </c>
      <c r="L828">
        <v>1292220000</v>
      </c>
      <c r="M828" s="9">
        <f t="shared" si="50"/>
        <v>40525.25</v>
      </c>
      <c r="N828">
        <v>1294639200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x14ac:dyDescent="0.3">
      <c r="A829">
        <v>827</v>
      </c>
      <c r="B829" t="s">
        <v>1687</v>
      </c>
      <c r="C829" s="4" t="s">
        <v>1688</v>
      </c>
      <c r="D829">
        <v>2300</v>
      </c>
      <c r="E829">
        <v>6134</v>
      </c>
      <c r="F829" s="5">
        <f t="shared" si="49"/>
        <v>2.6669565217391304</v>
      </c>
      <c r="G829" t="s">
        <v>20</v>
      </c>
      <c r="H829">
        <v>82</v>
      </c>
      <c r="I829" s="3">
        <f t="shared" si="52"/>
        <v>74.804878048780495</v>
      </c>
      <c r="J829" t="s">
        <v>26</v>
      </c>
      <c r="K829" t="s">
        <v>27</v>
      </c>
      <c r="L829">
        <v>1304398800</v>
      </c>
      <c r="M829" s="9">
        <f t="shared" si="50"/>
        <v>40666.208333333336</v>
      </c>
      <c r="N829">
        <v>1305435600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x14ac:dyDescent="0.3">
      <c r="A830">
        <v>828</v>
      </c>
      <c r="B830" t="s">
        <v>1689</v>
      </c>
      <c r="C830" s="4" t="s">
        <v>1690</v>
      </c>
      <c r="D830">
        <v>7100</v>
      </c>
      <c r="E830">
        <v>4899</v>
      </c>
      <c r="F830" s="5">
        <f t="shared" si="49"/>
        <v>0.69</v>
      </c>
      <c r="G830" t="s">
        <v>14</v>
      </c>
      <c r="H830">
        <v>70</v>
      </c>
      <c r="I830" s="3">
        <f t="shared" si="52"/>
        <v>69.98571428571428</v>
      </c>
      <c r="J830" t="s">
        <v>21</v>
      </c>
      <c r="K830" t="s">
        <v>22</v>
      </c>
      <c r="L830">
        <v>1535432400</v>
      </c>
      <c r="M830" s="9">
        <f t="shared" si="50"/>
        <v>43340.208333333328</v>
      </c>
      <c r="N830">
        <v>1537592400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4" t="s">
        <v>1692</v>
      </c>
      <c r="D831">
        <v>9600</v>
      </c>
      <c r="E831">
        <v>4929</v>
      </c>
      <c r="F831" s="5">
        <f t="shared" si="49"/>
        <v>0.51343749999999999</v>
      </c>
      <c r="G831" t="s">
        <v>14</v>
      </c>
      <c r="H831">
        <v>154</v>
      </c>
      <c r="I831" s="3">
        <f t="shared" si="52"/>
        <v>32.006493506493506</v>
      </c>
      <c r="J831" t="s">
        <v>21</v>
      </c>
      <c r="K831" t="s">
        <v>22</v>
      </c>
      <c r="L831">
        <v>1433826000</v>
      </c>
      <c r="M831" s="9">
        <f t="shared" si="50"/>
        <v>42164.208333333328</v>
      </c>
      <c r="N831">
        <v>1435122000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x14ac:dyDescent="0.3">
      <c r="A832">
        <v>830</v>
      </c>
      <c r="B832" t="s">
        <v>1693</v>
      </c>
      <c r="C832" s="4" t="s">
        <v>1694</v>
      </c>
      <c r="D832">
        <v>121600</v>
      </c>
      <c r="E832">
        <v>1424</v>
      </c>
      <c r="F832" s="5">
        <f t="shared" si="49"/>
        <v>1.1710526315789473E-2</v>
      </c>
      <c r="G832" t="s">
        <v>14</v>
      </c>
      <c r="H832">
        <v>22</v>
      </c>
      <c r="I832" s="3">
        <f t="shared" si="52"/>
        <v>64.727272727272734</v>
      </c>
      <c r="J832" t="s">
        <v>21</v>
      </c>
      <c r="K832" t="s">
        <v>22</v>
      </c>
      <c r="L832">
        <v>1514959200</v>
      </c>
      <c r="M832" s="9">
        <f t="shared" si="50"/>
        <v>43103.25</v>
      </c>
      <c r="N832">
        <v>1520056800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3">
      <c r="A833">
        <v>831</v>
      </c>
      <c r="B833" t="s">
        <v>1695</v>
      </c>
      <c r="C833" s="4" t="s">
        <v>1696</v>
      </c>
      <c r="D833">
        <v>97100</v>
      </c>
      <c r="E833">
        <v>105817</v>
      </c>
      <c r="F833" s="5">
        <f t="shared" si="49"/>
        <v>1.089773429454171</v>
      </c>
      <c r="G833" t="s">
        <v>20</v>
      </c>
      <c r="H833">
        <v>4233</v>
      </c>
      <c r="I833" s="3">
        <f t="shared" si="52"/>
        <v>24.998110087408456</v>
      </c>
      <c r="J833" t="s">
        <v>21</v>
      </c>
      <c r="K833" t="s">
        <v>22</v>
      </c>
      <c r="L833">
        <v>1332738000</v>
      </c>
      <c r="M833" s="9">
        <f t="shared" si="50"/>
        <v>40994.208333333336</v>
      </c>
      <c r="N833">
        <v>1335675600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4" t="s">
        <v>1698</v>
      </c>
      <c r="D834">
        <v>43200</v>
      </c>
      <c r="E834">
        <v>136156</v>
      </c>
      <c r="F834" s="5">
        <f t="shared" ref="F834:F897" si="53">E834/D834</f>
        <v>3.1517592592592591</v>
      </c>
      <c r="G834" t="s">
        <v>20</v>
      </c>
      <c r="H834">
        <v>1297</v>
      </c>
      <c r="I834" s="3">
        <f t="shared" si="52"/>
        <v>104.97764070932922</v>
      </c>
      <c r="J834" t="s">
        <v>36</v>
      </c>
      <c r="K834" t="s">
        <v>37</v>
      </c>
      <c r="L834">
        <v>1445490000</v>
      </c>
      <c r="M834" s="9">
        <f t="shared" ref="M834:M897" si="54">(L834/86400+DATE(1970,1,1))</f>
        <v>42299.208333333328</v>
      </c>
      <c r="N834">
        <v>1448431200</v>
      </c>
      <c r="O834" s="9">
        <f t="shared" ref="O834:O897" si="55">(N834/86400+DATE(1970,1,1))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4" t="s">
        <v>1700</v>
      </c>
      <c r="D835">
        <v>6800</v>
      </c>
      <c r="E835">
        <v>10723</v>
      </c>
      <c r="F835" s="5">
        <f t="shared" si="53"/>
        <v>1.5769117647058823</v>
      </c>
      <c r="G835" t="s">
        <v>20</v>
      </c>
      <c r="H835">
        <v>165</v>
      </c>
      <c r="I835" s="3">
        <f t="shared" si="52"/>
        <v>64.987878787878785</v>
      </c>
      <c r="J835" t="s">
        <v>36</v>
      </c>
      <c r="K835" t="s">
        <v>37</v>
      </c>
      <c r="L835">
        <v>1297663200</v>
      </c>
      <c r="M835" s="9">
        <f t="shared" si="54"/>
        <v>40588.25</v>
      </c>
      <c r="N835">
        <v>1298613600</v>
      </c>
      <c r="O835" s="9">
        <f t="shared" si="55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4" t="s">
        <v>1702</v>
      </c>
      <c r="D836">
        <v>7300</v>
      </c>
      <c r="E836">
        <v>11228</v>
      </c>
      <c r="F836" s="5">
        <f t="shared" si="53"/>
        <v>1.5380821917808218</v>
      </c>
      <c r="G836" t="s">
        <v>20</v>
      </c>
      <c r="H836">
        <v>119</v>
      </c>
      <c r="I836" s="3">
        <f t="shared" si="52"/>
        <v>94.352941176470594</v>
      </c>
      <c r="J836" t="s">
        <v>21</v>
      </c>
      <c r="K836" t="s">
        <v>22</v>
      </c>
      <c r="L836">
        <v>1371963600</v>
      </c>
      <c r="M836" s="9">
        <f t="shared" si="54"/>
        <v>41448.208333333336</v>
      </c>
      <c r="N836">
        <v>1372482000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4" t="s">
        <v>1704</v>
      </c>
      <c r="D837">
        <v>86200</v>
      </c>
      <c r="E837">
        <v>77355</v>
      </c>
      <c r="F837" s="5">
        <f t="shared" si="53"/>
        <v>0.89738979118329465</v>
      </c>
      <c r="G837" t="s">
        <v>14</v>
      </c>
      <c r="H837">
        <v>1758</v>
      </c>
      <c r="I837" s="3">
        <f t="shared" si="52"/>
        <v>44.001706484641637</v>
      </c>
      <c r="J837" t="s">
        <v>21</v>
      </c>
      <c r="K837" t="s">
        <v>22</v>
      </c>
      <c r="L837">
        <v>1425103200</v>
      </c>
      <c r="M837" s="9">
        <f t="shared" si="54"/>
        <v>42063.25</v>
      </c>
      <c r="N837">
        <v>1425621600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4" t="s">
        <v>1706</v>
      </c>
      <c r="D838">
        <v>8100</v>
      </c>
      <c r="E838">
        <v>6086</v>
      </c>
      <c r="F838" s="5">
        <f t="shared" si="53"/>
        <v>0.75135802469135804</v>
      </c>
      <c r="G838" t="s">
        <v>14</v>
      </c>
      <c r="H838">
        <v>94</v>
      </c>
      <c r="I838" s="3">
        <f t="shared" si="52"/>
        <v>64.744680851063833</v>
      </c>
      <c r="J838" t="s">
        <v>21</v>
      </c>
      <c r="K838" t="s">
        <v>22</v>
      </c>
      <c r="L838">
        <v>1265349600</v>
      </c>
      <c r="M838" s="9">
        <f t="shared" si="54"/>
        <v>40214.25</v>
      </c>
      <c r="N838">
        <v>1266300000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4" t="s">
        <v>1708</v>
      </c>
      <c r="D839">
        <v>17700</v>
      </c>
      <c r="E839">
        <v>150960</v>
      </c>
      <c r="F839" s="5">
        <f t="shared" si="53"/>
        <v>8.5288135593220336</v>
      </c>
      <c r="G839" t="s">
        <v>20</v>
      </c>
      <c r="H839">
        <v>1797</v>
      </c>
      <c r="I839" s="3">
        <f t="shared" si="52"/>
        <v>84.00667779632721</v>
      </c>
      <c r="J839" t="s">
        <v>21</v>
      </c>
      <c r="K839" t="s">
        <v>22</v>
      </c>
      <c r="L839">
        <v>1301202000</v>
      </c>
      <c r="M839" s="9">
        <f t="shared" si="54"/>
        <v>40629.208333333336</v>
      </c>
      <c r="N839">
        <v>1305867600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4" t="s">
        <v>1710</v>
      </c>
      <c r="D840">
        <v>6400</v>
      </c>
      <c r="E840">
        <v>8890</v>
      </c>
      <c r="F840" s="5">
        <f t="shared" si="53"/>
        <v>1.3890625000000001</v>
      </c>
      <c r="G840" t="s">
        <v>20</v>
      </c>
      <c r="H840">
        <v>261</v>
      </c>
      <c r="I840" s="3">
        <f t="shared" si="52"/>
        <v>34.061302681992338</v>
      </c>
      <c r="J840" t="s">
        <v>21</v>
      </c>
      <c r="K840" t="s">
        <v>22</v>
      </c>
      <c r="L840">
        <v>1538024400</v>
      </c>
      <c r="M840" s="9">
        <f t="shared" si="54"/>
        <v>43370.208333333328</v>
      </c>
      <c r="N840">
        <v>1538802000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4" t="s">
        <v>1712</v>
      </c>
      <c r="D841">
        <v>7700</v>
      </c>
      <c r="E841">
        <v>14644</v>
      </c>
      <c r="F841" s="5">
        <f t="shared" si="53"/>
        <v>1.9018181818181819</v>
      </c>
      <c r="G841" t="s">
        <v>20</v>
      </c>
      <c r="H841">
        <v>157</v>
      </c>
      <c r="I841" s="3">
        <f t="shared" si="52"/>
        <v>93.273885350318466</v>
      </c>
      <c r="J841" t="s">
        <v>21</v>
      </c>
      <c r="K841" t="s">
        <v>22</v>
      </c>
      <c r="L841">
        <v>1395032400</v>
      </c>
      <c r="M841" s="9">
        <f t="shared" si="54"/>
        <v>41715.208333333336</v>
      </c>
      <c r="N841">
        <v>1398920400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4" t="s">
        <v>1714</v>
      </c>
      <c r="D842">
        <v>116300</v>
      </c>
      <c r="E842">
        <v>116583</v>
      </c>
      <c r="F842" s="5">
        <f t="shared" si="53"/>
        <v>1.0024333619948409</v>
      </c>
      <c r="G842" t="s">
        <v>20</v>
      </c>
      <c r="H842">
        <v>3533</v>
      </c>
      <c r="I842" s="3">
        <f t="shared" si="52"/>
        <v>32.998301726577978</v>
      </c>
      <c r="J842" t="s">
        <v>21</v>
      </c>
      <c r="K842" t="s">
        <v>22</v>
      </c>
      <c r="L842">
        <v>1405486800</v>
      </c>
      <c r="M842" s="9">
        <f t="shared" si="54"/>
        <v>41836.208333333336</v>
      </c>
      <c r="N842">
        <v>1405659600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4" t="s">
        <v>1716</v>
      </c>
      <c r="D843">
        <v>9100</v>
      </c>
      <c r="E843">
        <v>12991</v>
      </c>
      <c r="F843" s="5">
        <f t="shared" si="53"/>
        <v>1.4275824175824177</v>
      </c>
      <c r="G843" t="s">
        <v>20</v>
      </c>
      <c r="H843">
        <v>155</v>
      </c>
      <c r="I843" s="3">
        <f t="shared" si="52"/>
        <v>83.812903225806451</v>
      </c>
      <c r="J843" t="s">
        <v>21</v>
      </c>
      <c r="K843" t="s">
        <v>22</v>
      </c>
      <c r="L843">
        <v>1455861600</v>
      </c>
      <c r="M843" s="9">
        <f t="shared" si="54"/>
        <v>42419.25</v>
      </c>
      <c r="N843">
        <v>1457244000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x14ac:dyDescent="0.3">
      <c r="A844">
        <v>842</v>
      </c>
      <c r="B844" t="s">
        <v>1717</v>
      </c>
      <c r="C844" s="4" t="s">
        <v>1718</v>
      </c>
      <c r="D844">
        <v>1500</v>
      </c>
      <c r="E844">
        <v>8447</v>
      </c>
      <c r="F844" s="5">
        <f t="shared" si="53"/>
        <v>5.6313333333333331</v>
      </c>
      <c r="G844" t="s">
        <v>20</v>
      </c>
      <c r="H844">
        <v>132</v>
      </c>
      <c r="I844" s="3">
        <f t="shared" si="52"/>
        <v>63.992424242424242</v>
      </c>
      <c r="J844" t="s">
        <v>107</v>
      </c>
      <c r="K844" t="s">
        <v>108</v>
      </c>
      <c r="L844">
        <v>1529038800</v>
      </c>
      <c r="M844" s="9">
        <f t="shared" si="54"/>
        <v>43266.208333333328</v>
      </c>
      <c r="N844">
        <v>1529298000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x14ac:dyDescent="0.3">
      <c r="A845">
        <v>843</v>
      </c>
      <c r="B845" t="s">
        <v>1719</v>
      </c>
      <c r="C845" s="4" t="s">
        <v>1720</v>
      </c>
      <c r="D845">
        <v>8800</v>
      </c>
      <c r="E845">
        <v>2703</v>
      </c>
      <c r="F845" s="5">
        <f t="shared" si="53"/>
        <v>0.30715909090909088</v>
      </c>
      <c r="G845" t="s">
        <v>14</v>
      </c>
      <c r="H845">
        <v>33</v>
      </c>
      <c r="I845" s="3">
        <f t="shared" si="52"/>
        <v>81.909090909090907</v>
      </c>
      <c r="J845" t="s">
        <v>21</v>
      </c>
      <c r="K845" t="s">
        <v>22</v>
      </c>
      <c r="L845">
        <v>1535259600</v>
      </c>
      <c r="M845" s="9">
        <f t="shared" si="54"/>
        <v>43338.208333333328</v>
      </c>
      <c r="N845">
        <v>1535778000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4" t="s">
        <v>1722</v>
      </c>
      <c r="D846">
        <v>8800</v>
      </c>
      <c r="E846">
        <v>8747</v>
      </c>
      <c r="F846" s="5">
        <f t="shared" si="53"/>
        <v>0.99397727272727276</v>
      </c>
      <c r="G846" t="s">
        <v>74</v>
      </c>
      <c r="H846">
        <v>94</v>
      </c>
      <c r="I846" s="3">
        <f t="shared" si="52"/>
        <v>93.053191489361708</v>
      </c>
      <c r="J846" t="s">
        <v>21</v>
      </c>
      <c r="K846" t="s">
        <v>22</v>
      </c>
      <c r="L846">
        <v>1327212000</v>
      </c>
      <c r="M846" s="9">
        <f t="shared" si="54"/>
        <v>40930.25</v>
      </c>
      <c r="N846">
        <v>1327471200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4" t="s">
        <v>1724</v>
      </c>
      <c r="D847">
        <v>69900</v>
      </c>
      <c r="E847">
        <v>138087</v>
      </c>
      <c r="F847" s="5">
        <f t="shared" si="53"/>
        <v>1.9754935622317598</v>
      </c>
      <c r="G847" t="s">
        <v>20</v>
      </c>
      <c r="H847">
        <v>1354</v>
      </c>
      <c r="I847" s="3">
        <f t="shared" si="52"/>
        <v>101.98449039881831</v>
      </c>
      <c r="J847" t="s">
        <v>40</v>
      </c>
      <c r="K847" t="s">
        <v>41</v>
      </c>
      <c r="L847">
        <v>1526360400</v>
      </c>
      <c r="M847" s="9">
        <f t="shared" si="54"/>
        <v>43235.208333333328</v>
      </c>
      <c r="N847">
        <v>1529557200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4" t="s">
        <v>1726</v>
      </c>
      <c r="D848">
        <v>1000</v>
      </c>
      <c r="E848">
        <v>5085</v>
      </c>
      <c r="F848" s="5">
        <f t="shared" si="53"/>
        <v>5.085</v>
      </c>
      <c r="G848" t="s">
        <v>20</v>
      </c>
      <c r="H848">
        <v>48</v>
      </c>
      <c r="I848" s="3">
        <f t="shared" si="52"/>
        <v>105.9375</v>
      </c>
      <c r="J848" t="s">
        <v>21</v>
      </c>
      <c r="K848" t="s">
        <v>22</v>
      </c>
      <c r="L848">
        <v>1532149200</v>
      </c>
      <c r="M848" s="9">
        <f t="shared" si="54"/>
        <v>43302.208333333328</v>
      </c>
      <c r="N848">
        <v>1535259600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4" t="s">
        <v>1728</v>
      </c>
      <c r="D849">
        <v>4700</v>
      </c>
      <c r="E849">
        <v>11174</v>
      </c>
      <c r="F849" s="5">
        <f t="shared" si="53"/>
        <v>2.3774468085106384</v>
      </c>
      <c r="G849" t="s">
        <v>20</v>
      </c>
      <c r="H849">
        <v>110</v>
      </c>
      <c r="I849" s="3">
        <f t="shared" si="52"/>
        <v>101.58181818181818</v>
      </c>
      <c r="J849" t="s">
        <v>21</v>
      </c>
      <c r="K849" t="s">
        <v>22</v>
      </c>
      <c r="L849">
        <v>1515304800</v>
      </c>
      <c r="M849" s="9">
        <f t="shared" si="54"/>
        <v>43107.25</v>
      </c>
      <c r="N849">
        <v>1515564000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4" t="s">
        <v>1730</v>
      </c>
      <c r="D850">
        <v>3200</v>
      </c>
      <c r="E850">
        <v>10831</v>
      </c>
      <c r="F850" s="5">
        <f t="shared" si="53"/>
        <v>3.3846875000000001</v>
      </c>
      <c r="G850" t="s">
        <v>20</v>
      </c>
      <c r="H850">
        <v>172</v>
      </c>
      <c r="I850" s="3">
        <f t="shared" si="52"/>
        <v>62.970930232558139</v>
      </c>
      <c r="J850" t="s">
        <v>21</v>
      </c>
      <c r="K850" t="s">
        <v>22</v>
      </c>
      <c r="L850">
        <v>1276318800</v>
      </c>
      <c r="M850" s="9">
        <f t="shared" si="54"/>
        <v>40341.208333333336</v>
      </c>
      <c r="N850">
        <v>1277096400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">
      <c r="A851">
        <v>849</v>
      </c>
      <c r="B851" t="s">
        <v>1731</v>
      </c>
      <c r="C851" s="4" t="s">
        <v>1732</v>
      </c>
      <c r="D851">
        <v>6700</v>
      </c>
      <c r="E851">
        <v>8917</v>
      </c>
      <c r="F851" s="5">
        <f t="shared" si="53"/>
        <v>1.3308955223880596</v>
      </c>
      <c r="G851" t="s">
        <v>20</v>
      </c>
      <c r="H851">
        <v>307</v>
      </c>
      <c r="I851" s="3">
        <f t="shared" si="52"/>
        <v>29.045602605863191</v>
      </c>
      <c r="J851" t="s">
        <v>21</v>
      </c>
      <c r="K851" t="s">
        <v>22</v>
      </c>
      <c r="L851">
        <v>1328767200</v>
      </c>
      <c r="M851" s="9">
        <f t="shared" si="54"/>
        <v>40948.25</v>
      </c>
      <c r="N851">
        <v>1329026400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">
      <c r="A852">
        <v>850</v>
      </c>
      <c r="B852" t="s">
        <v>1733</v>
      </c>
      <c r="C852" s="4" t="s">
        <v>1734</v>
      </c>
      <c r="D852">
        <v>100</v>
      </c>
      <c r="E852">
        <v>1</v>
      </c>
      <c r="F852" s="5">
        <f t="shared" si="53"/>
        <v>0.01</v>
      </c>
      <c r="G852" t="s">
        <v>14</v>
      </c>
      <c r="H852">
        <v>1</v>
      </c>
      <c r="I852" s="3">
        <f t="shared" si="52"/>
        <v>1</v>
      </c>
      <c r="J852" t="s">
        <v>21</v>
      </c>
      <c r="K852" t="s">
        <v>22</v>
      </c>
      <c r="L852">
        <v>1321682400</v>
      </c>
      <c r="M852" s="9">
        <f t="shared" si="54"/>
        <v>40866.25</v>
      </c>
      <c r="N852">
        <v>1322978400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x14ac:dyDescent="0.3">
      <c r="A853">
        <v>851</v>
      </c>
      <c r="B853" t="s">
        <v>1735</v>
      </c>
      <c r="C853" s="4" t="s">
        <v>1736</v>
      </c>
      <c r="D853">
        <v>6000</v>
      </c>
      <c r="E853">
        <v>12468</v>
      </c>
      <c r="F853" s="5">
        <f t="shared" si="53"/>
        <v>2.0779999999999998</v>
      </c>
      <c r="G853" t="s">
        <v>20</v>
      </c>
      <c r="H853">
        <v>160</v>
      </c>
      <c r="I853" s="3">
        <f t="shared" si="52"/>
        <v>77.924999999999997</v>
      </c>
      <c r="J853" t="s">
        <v>21</v>
      </c>
      <c r="K853" t="s">
        <v>22</v>
      </c>
      <c r="L853">
        <v>1335934800</v>
      </c>
      <c r="M853" s="9">
        <f t="shared" si="54"/>
        <v>41031.208333333336</v>
      </c>
      <c r="N853">
        <v>1338786000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3">
      <c r="A854">
        <v>852</v>
      </c>
      <c r="B854" t="s">
        <v>1737</v>
      </c>
      <c r="C854" s="4" t="s">
        <v>1738</v>
      </c>
      <c r="D854">
        <v>4900</v>
      </c>
      <c r="E854">
        <v>2505</v>
      </c>
      <c r="F854" s="5">
        <f t="shared" si="53"/>
        <v>0.51122448979591839</v>
      </c>
      <c r="G854" t="s">
        <v>14</v>
      </c>
      <c r="H854">
        <v>31</v>
      </c>
      <c r="I854" s="3">
        <f t="shared" si="52"/>
        <v>80.806451612903231</v>
      </c>
      <c r="J854" t="s">
        <v>21</v>
      </c>
      <c r="K854" t="s">
        <v>22</v>
      </c>
      <c r="L854">
        <v>1310792400</v>
      </c>
      <c r="M854" s="9">
        <f t="shared" si="54"/>
        <v>40740.208333333336</v>
      </c>
      <c r="N854">
        <v>1311656400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4" t="s">
        <v>1740</v>
      </c>
      <c r="D855">
        <v>17100</v>
      </c>
      <c r="E855">
        <v>111502</v>
      </c>
      <c r="F855" s="5">
        <f t="shared" si="53"/>
        <v>6.5205847953216374</v>
      </c>
      <c r="G855" t="s">
        <v>20</v>
      </c>
      <c r="H855">
        <v>1467</v>
      </c>
      <c r="I855" s="3">
        <f t="shared" si="52"/>
        <v>76.006816632583508</v>
      </c>
      <c r="J855" t="s">
        <v>15</v>
      </c>
      <c r="K855" t="s">
        <v>16</v>
      </c>
      <c r="L855">
        <v>1308546000</v>
      </c>
      <c r="M855" s="9">
        <f t="shared" si="54"/>
        <v>40714.208333333336</v>
      </c>
      <c r="N855">
        <v>1308978000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3">
      <c r="A856">
        <v>854</v>
      </c>
      <c r="B856" t="s">
        <v>1741</v>
      </c>
      <c r="C856" s="4" t="s">
        <v>1742</v>
      </c>
      <c r="D856">
        <v>171000</v>
      </c>
      <c r="E856">
        <v>194309</v>
      </c>
      <c r="F856" s="5">
        <f t="shared" si="53"/>
        <v>1.1363099415204678</v>
      </c>
      <c r="G856" t="s">
        <v>20</v>
      </c>
      <c r="H856">
        <v>2662</v>
      </c>
      <c r="I856" s="3">
        <f t="shared" si="52"/>
        <v>72.993613824192337</v>
      </c>
      <c r="J856" t="s">
        <v>15</v>
      </c>
      <c r="K856" t="s">
        <v>16</v>
      </c>
      <c r="L856">
        <v>1574056800</v>
      </c>
      <c r="M856" s="9">
        <f t="shared" si="54"/>
        <v>43787.25</v>
      </c>
      <c r="N856">
        <v>1576389600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4" t="s">
        <v>1744</v>
      </c>
      <c r="D857">
        <v>23400</v>
      </c>
      <c r="E857">
        <v>23956</v>
      </c>
      <c r="F857" s="5">
        <f t="shared" si="53"/>
        <v>1.0237606837606839</v>
      </c>
      <c r="G857" t="s">
        <v>20</v>
      </c>
      <c r="H857">
        <v>452</v>
      </c>
      <c r="I857" s="3">
        <f t="shared" si="52"/>
        <v>53</v>
      </c>
      <c r="J857" t="s">
        <v>26</v>
      </c>
      <c r="K857" t="s">
        <v>27</v>
      </c>
      <c r="L857">
        <v>1308373200</v>
      </c>
      <c r="M857" s="9">
        <f t="shared" si="54"/>
        <v>40712.208333333336</v>
      </c>
      <c r="N857">
        <v>1311051600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4" t="s">
        <v>1745</v>
      </c>
      <c r="D858">
        <v>2400</v>
      </c>
      <c r="E858">
        <v>8558</v>
      </c>
      <c r="F858" s="5">
        <f t="shared" si="53"/>
        <v>3.5658333333333334</v>
      </c>
      <c r="G858" t="s">
        <v>20</v>
      </c>
      <c r="H858">
        <v>158</v>
      </c>
      <c r="I858" s="3">
        <f t="shared" si="52"/>
        <v>54.164556962025316</v>
      </c>
      <c r="J858" t="s">
        <v>21</v>
      </c>
      <c r="K858" t="s">
        <v>22</v>
      </c>
      <c r="L858">
        <v>1335243600</v>
      </c>
      <c r="M858" s="9">
        <f t="shared" si="54"/>
        <v>41023.208333333336</v>
      </c>
      <c r="N858">
        <v>1336712400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x14ac:dyDescent="0.3">
      <c r="A859">
        <v>857</v>
      </c>
      <c r="B859" t="s">
        <v>1746</v>
      </c>
      <c r="C859" s="4" t="s">
        <v>1747</v>
      </c>
      <c r="D859">
        <v>5300</v>
      </c>
      <c r="E859">
        <v>7413</v>
      </c>
      <c r="F859" s="5">
        <f t="shared" si="53"/>
        <v>1.3986792452830188</v>
      </c>
      <c r="G859" t="s">
        <v>20</v>
      </c>
      <c r="H859">
        <v>225</v>
      </c>
      <c r="I859" s="3">
        <f t="shared" si="52"/>
        <v>32.946666666666665</v>
      </c>
      <c r="J859" t="s">
        <v>98</v>
      </c>
      <c r="K859" t="s">
        <v>99</v>
      </c>
      <c r="L859">
        <v>1328421600</v>
      </c>
      <c r="M859" s="9">
        <f t="shared" si="54"/>
        <v>40944.25</v>
      </c>
      <c r="N859">
        <v>1330408800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3">
      <c r="A860">
        <v>858</v>
      </c>
      <c r="B860" t="s">
        <v>1748</v>
      </c>
      <c r="C860" s="4" t="s">
        <v>1749</v>
      </c>
      <c r="D860">
        <v>4000</v>
      </c>
      <c r="E860">
        <v>2778</v>
      </c>
      <c r="F860" s="5">
        <f t="shared" si="53"/>
        <v>0.69450000000000001</v>
      </c>
      <c r="G860" t="s">
        <v>14</v>
      </c>
      <c r="H860">
        <v>35</v>
      </c>
      <c r="I860" s="3">
        <f t="shared" si="52"/>
        <v>79.371428571428567</v>
      </c>
      <c r="J860" t="s">
        <v>21</v>
      </c>
      <c r="K860" t="s">
        <v>22</v>
      </c>
      <c r="L860">
        <v>1524286800</v>
      </c>
      <c r="M860" s="9">
        <f t="shared" si="54"/>
        <v>43211.208333333328</v>
      </c>
      <c r="N860">
        <v>1524891600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x14ac:dyDescent="0.3">
      <c r="A861">
        <v>859</v>
      </c>
      <c r="B861" t="s">
        <v>1750</v>
      </c>
      <c r="C861" s="4" t="s">
        <v>1751</v>
      </c>
      <c r="D861">
        <v>7300</v>
      </c>
      <c r="E861">
        <v>2594</v>
      </c>
      <c r="F861" s="5">
        <f t="shared" si="53"/>
        <v>0.35534246575342465</v>
      </c>
      <c r="G861" t="s">
        <v>14</v>
      </c>
      <c r="H861">
        <v>63</v>
      </c>
      <c r="I861" s="3">
        <f t="shared" si="52"/>
        <v>41.174603174603178</v>
      </c>
      <c r="J861" t="s">
        <v>21</v>
      </c>
      <c r="K861" t="s">
        <v>22</v>
      </c>
      <c r="L861">
        <v>1362117600</v>
      </c>
      <c r="M861" s="9">
        <f t="shared" si="54"/>
        <v>41334.25</v>
      </c>
      <c r="N861">
        <v>1363669200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x14ac:dyDescent="0.3">
      <c r="A862">
        <v>860</v>
      </c>
      <c r="B862" t="s">
        <v>1752</v>
      </c>
      <c r="C862" s="4" t="s">
        <v>1753</v>
      </c>
      <c r="D862">
        <v>2000</v>
      </c>
      <c r="E862">
        <v>5033</v>
      </c>
      <c r="F862" s="5">
        <f t="shared" si="53"/>
        <v>2.5165000000000002</v>
      </c>
      <c r="G862" t="s">
        <v>20</v>
      </c>
      <c r="H862">
        <v>65</v>
      </c>
      <c r="I862" s="3">
        <f t="shared" si="52"/>
        <v>77.430769230769229</v>
      </c>
      <c r="J862" t="s">
        <v>21</v>
      </c>
      <c r="K862" t="s">
        <v>22</v>
      </c>
      <c r="L862">
        <v>1550556000</v>
      </c>
      <c r="M862" s="9">
        <f t="shared" si="54"/>
        <v>43515.25</v>
      </c>
      <c r="N862">
        <v>1551420000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4" t="s">
        <v>1755</v>
      </c>
      <c r="D863">
        <v>8800</v>
      </c>
      <c r="E863">
        <v>9317</v>
      </c>
      <c r="F863" s="5">
        <f t="shared" si="53"/>
        <v>1.0587500000000001</v>
      </c>
      <c r="G863" t="s">
        <v>20</v>
      </c>
      <c r="H863">
        <v>163</v>
      </c>
      <c r="I863" s="3">
        <f t="shared" si="52"/>
        <v>57.159509202453989</v>
      </c>
      <c r="J863" t="s">
        <v>21</v>
      </c>
      <c r="K863" t="s">
        <v>22</v>
      </c>
      <c r="L863">
        <v>1269147600</v>
      </c>
      <c r="M863" s="9">
        <f t="shared" si="54"/>
        <v>40258.208333333336</v>
      </c>
      <c r="N863">
        <v>1269838800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">
      <c r="A864">
        <v>862</v>
      </c>
      <c r="B864" t="s">
        <v>1756</v>
      </c>
      <c r="C864" s="4" t="s">
        <v>1757</v>
      </c>
      <c r="D864">
        <v>3500</v>
      </c>
      <c r="E864">
        <v>6560</v>
      </c>
      <c r="F864" s="5">
        <f t="shared" si="53"/>
        <v>1.8742857142857143</v>
      </c>
      <c r="G864" t="s">
        <v>20</v>
      </c>
      <c r="H864">
        <v>85</v>
      </c>
      <c r="I864" s="3">
        <f t="shared" si="52"/>
        <v>77.17647058823529</v>
      </c>
      <c r="J864" t="s">
        <v>21</v>
      </c>
      <c r="K864" t="s">
        <v>22</v>
      </c>
      <c r="L864">
        <v>1312174800</v>
      </c>
      <c r="M864" s="9">
        <f t="shared" si="54"/>
        <v>40756.208333333336</v>
      </c>
      <c r="N864">
        <v>1312520400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4" t="s">
        <v>1759</v>
      </c>
      <c r="D865">
        <v>1400</v>
      </c>
      <c r="E865">
        <v>5415</v>
      </c>
      <c r="F865" s="5">
        <f t="shared" si="53"/>
        <v>3.8678571428571429</v>
      </c>
      <c r="G865" t="s">
        <v>20</v>
      </c>
      <c r="H865">
        <v>217</v>
      </c>
      <c r="I865" s="3">
        <f t="shared" si="52"/>
        <v>24.953917050691246</v>
      </c>
      <c r="J865" t="s">
        <v>21</v>
      </c>
      <c r="K865" t="s">
        <v>22</v>
      </c>
      <c r="L865">
        <v>1434517200</v>
      </c>
      <c r="M865" s="9">
        <f t="shared" si="54"/>
        <v>42172.208333333328</v>
      </c>
      <c r="N865">
        <v>1436504400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4" t="s">
        <v>1761</v>
      </c>
      <c r="D866">
        <v>4200</v>
      </c>
      <c r="E866">
        <v>14577</v>
      </c>
      <c r="F866" s="5">
        <f t="shared" si="53"/>
        <v>3.4707142857142856</v>
      </c>
      <c r="G866" t="s">
        <v>20</v>
      </c>
      <c r="H866">
        <v>150</v>
      </c>
      <c r="I866" s="3">
        <f t="shared" si="52"/>
        <v>97.18</v>
      </c>
      <c r="J866" t="s">
        <v>21</v>
      </c>
      <c r="K866" t="s">
        <v>22</v>
      </c>
      <c r="L866">
        <v>1471582800</v>
      </c>
      <c r="M866" s="9">
        <f t="shared" si="54"/>
        <v>42601.208333333328</v>
      </c>
      <c r="N866">
        <v>1472014800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">
      <c r="A867">
        <v>865</v>
      </c>
      <c r="B867" t="s">
        <v>1762</v>
      </c>
      <c r="C867" s="4" t="s">
        <v>1763</v>
      </c>
      <c r="D867">
        <v>81000</v>
      </c>
      <c r="E867">
        <v>150515</v>
      </c>
      <c r="F867" s="5">
        <f t="shared" si="53"/>
        <v>1.8582098765432098</v>
      </c>
      <c r="G867" t="s">
        <v>20</v>
      </c>
      <c r="H867">
        <v>3272</v>
      </c>
      <c r="I867" s="3">
        <f t="shared" si="52"/>
        <v>46.000916870415651</v>
      </c>
      <c r="J867" t="s">
        <v>21</v>
      </c>
      <c r="K867" t="s">
        <v>22</v>
      </c>
      <c r="L867">
        <v>1410757200</v>
      </c>
      <c r="M867" s="9">
        <f t="shared" si="54"/>
        <v>41897.208333333336</v>
      </c>
      <c r="N867">
        <v>1411534800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4" t="s">
        <v>1765</v>
      </c>
      <c r="D868">
        <v>182800</v>
      </c>
      <c r="E868">
        <v>79045</v>
      </c>
      <c r="F868" s="5">
        <f t="shared" si="53"/>
        <v>0.43241247264770238</v>
      </c>
      <c r="G868" t="s">
        <v>74</v>
      </c>
      <c r="H868">
        <v>898</v>
      </c>
      <c r="I868" s="3">
        <f t="shared" si="52"/>
        <v>88.023385300668153</v>
      </c>
      <c r="J868" t="s">
        <v>21</v>
      </c>
      <c r="K868" t="s">
        <v>22</v>
      </c>
      <c r="L868">
        <v>1304830800</v>
      </c>
      <c r="M868" s="9">
        <f t="shared" si="54"/>
        <v>40671.208333333336</v>
      </c>
      <c r="N868">
        <v>1304917200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x14ac:dyDescent="0.3">
      <c r="A869">
        <v>867</v>
      </c>
      <c r="B869" t="s">
        <v>1766</v>
      </c>
      <c r="C869" s="4" t="s">
        <v>1767</v>
      </c>
      <c r="D869">
        <v>4800</v>
      </c>
      <c r="E869">
        <v>7797</v>
      </c>
      <c r="F869" s="5">
        <f t="shared" si="53"/>
        <v>1.6243749999999999</v>
      </c>
      <c r="G869" t="s">
        <v>20</v>
      </c>
      <c r="H869">
        <v>300</v>
      </c>
      <c r="I869" s="3">
        <f t="shared" si="52"/>
        <v>25.99</v>
      </c>
      <c r="J869" t="s">
        <v>21</v>
      </c>
      <c r="K869" t="s">
        <v>22</v>
      </c>
      <c r="L869">
        <v>1539061200</v>
      </c>
      <c r="M869" s="9">
        <f t="shared" si="54"/>
        <v>43382.208333333328</v>
      </c>
      <c r="N869">
        <v>1539579600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4" t="s">
        <v>1769</v>
      </c>
      <c r="D870">
        <v>7000</v>
      </c>
      <c r="E870">
        <v>12939</v>
      </c>
      <c r="F870" s="5">
        <f t="shared" si="53"/>
        <v>1.8484285714285715</v>
      </c>
      <c r="G870" t="s">
        <v>20</v>
      </c>
      <c r="H870">
        <v>126</v>
      </c>
      <c r="I870" s="3">
        <f t="shared" si="52"/>
        <v>102.69047619047619</v>
      </c>
      <c r="J870" t="s">
        <v>21</v>
      </c>
      <c r="K870" t="s">
        <v>22</v>
      </c>
      <c r="L870">
        <v>1381554000</v>
      </c>
      <c r="M870" s="9">
        <f t="shared" si="54"/>
        <v>41559.208333333336</v>
      </c>
      <c r="N870">
        <v>1382504400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4" t="s">
        <v>1771</v>
      </c>
      <c r="D871">
        <v>161900</v>
      </c>
      <c r="E871">
        <v>38376</v>
      </c>
      <c r="F871" s="5">
        <f t="shared" si="53"/>
        <v>0.23703520691785052</v>
      </c>
      <c r="G871" t="s">
        <v>14</v>
      </c>
      <c r="H871">
        <v>526</v>
      </c>
      <c r="I871" s="3">
        <f t="shared" si="52"/>
        <v>72.958174904942965</v>
      </c>
      <c r="J871" t="s">
        <v>21</v>
      </c>
      <c r="K871" t="s">
        <v>22</v>
      </c>
      <c r="L871">
        <v>1277096400</v>
      </c>
      <c r="M871" s="9">
        <f t="shared" si="54"/>
        <v>40350.208333333336</v>
      </c>
      <c r="N871">
        <v>1278306000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4" t="s">
        <v>1773</v>
      </c>
      <c r="D872">
        <v>7700</v>
      </c>
      <c r="E872">
        <v>6920</v>
      </c>
      <c r="F872" s="5">
        <f t="shared" si="53"/>
        <v>0.89870129870129867</v>
      </c>
      <c r="G872" t="s">
        <v>14</v>
      </c>
      <c r="H872">
        <v>121</v>
      </c>
      <c r="I872" s="3">
        <f t="shared" si="52"/>
        <v>57.190082644628099</v>
      </c>
      <c r="J872" t="s">
        <v>21</v>
      </c>
      <c r="K872" t="s">
        <v>22</v>
      </c>
      <c r="L872">
        <v>1440392400</v>
      </c>
      <c r="M872" s="9">
        <f t="shared" si="54"/>
        <v>42240.208333333328</v>
      </c>
      <c r="N872">
        <v>1442552400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x14ac:dyDescent="0.3">
      <c r="A873">
        <v>871</v>
      </c>
      <c r="B873" t="s">
        <v>1774</v>
      </c>
      <c r="C873" s="4" t="s">
        <v>1775</v>
      </c>
      <c r="D873">
        <v>71500</v>
      </c>
      <c r="E873">
        <v>194912</v>
      </c>
      <c r="F873" s="5">
        <f t="shared" si="53"/>
        <v>2.7260419580419581</v>
      </c>
      <c r="G873" t="s">
        <v>20</v>
      </c>
      <c r="H873">
        <v>2320</v>
      </c>
      <c r="I873" s="3">
        <f t="shared" si="52"/>
        <v>84.013793103448279</v>
      </c>
      <c r="J873" t="s">
        <v>21</v>
      </c>
      <c r="K873" t="s">
        <v>22</v>
      </c>
      <c r="L873">
        <v>1509512400</v>
      </c>
      <c r="M873" s="9">
        <f t="shared" si="54"/>
        <v>43040.208333333328</v>
      </c>
      <c r="N873">
        <v>1511071200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4" t="s">
        <v>1777</v>
      </c>
      <c r="D874">
        <v>4700</v>
      </c>
      <c r="E874">
        <v>7992</v>
      </c>
      <c r="F874" s="5">
        <f t="shared" si="53"/>
        <v>1.7004255319148935</v>
      </c>
      <c r="G874" t="s">
        <v>20</v>
      </c>
      <c r="H874">
        <v>81</v>
      </c>
      <c r="I874" s="3">
        <f t="shared" si="52"/>
        <v>98.666666666666671</v>
      </c>
      <c r="J874" t="s">
        <v>26</v>
      </c>
      <c r="K874" t="s">
        <v>27</v>
      </c>
      <c r="L874">
        <v>1535950800</v>
      </c>
      <c r="M874" s="9">
        <f t="shared" si="54"/>
        <v>43346.208333333328</v>
      </c>
      <c r="N874">
        <v>1536382800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4" t="s">
        <v>1779</v>
      </c>
      <c r="D875">
        <v>42100</v>
      </c>
      <c r="E875">
        <v>79268</v>
      </c>
      <c r="F875" s="5">
        <f t="shared" si="53"/>
        <v>1.8828503562945369</v>
      </c>
      <c r="G875" t="s">
        <v>20</v>
      </c>
      <c r="H875">
        <v>1887</v>
      </c>
      <c r="I875" s="3">
        <f t="shared" si="52"/>
        <v>42.007419183889773</v>
      </c>
      <c r="J875" t="s">
        <v>21</v>
      </c>
      <c r="K875" t="s">
        <v>22</v>
      </c>
      <c r="L875">
        <v>1389160800</v>
      </c>
      <c r="M875" s="9">
        <f t="shared" si="54"/>
        <v>41647.25</v>
      </c>
      <c r="N875">
        <v>1389592800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4" t="s">
        <v>1781</v>
      </c>
      <c r="D876">
        <v>40200</v>
      </c>
      <c r="E876">
        <v>139468</v>
      </c>
      <c r="F876" s="5">
        <f t="shared" si="53"/>
        <v>3.4693532338308457</v>
      </c>
      <c r="G876" t="s">
        <v>20</v>
      </c>
      <c r="H876">
        <v>4358</v>
      </c>
      <c r="I876" s="3">
        <f t="shared" si="52"/>
        <v>32.002753556677376</v>
      </c>
      <c r="J876" t="s">
        <v>21</v>
      </c>
      <c r="K876" t="s">
        <v>22</v>
      </c>
      <c r="L876">
        <v>1271998800</v>
      </c>
      <c r="M876" s="9">
        <f t="shared" si="54"/>
        <v>40291.208333333336</v>
      </c>
      <c r="N876">
        <v>1275282000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4" t="s">
        <v>1783</v>
      </c>
      <c r="D877">
        <v>7900</v>
      </c>
      <c r="E877">
        <v>5465</v>
      </c>
      <c r="F877" s="5">
        <f t="shared" si="53"/>
        <v>0.6917721518987342</v>
      </c>
      <c r="G877" t="s">
        <v>14</v>
      </c>
      <c r="H877">
        <v>67</v>
      </c>
      <c r="I877" s="3">
        <f t="shared" si="52"/>
        <v>81.567164179104481</v>
      </c>
      <c r="J877" t="s">
        <v>21</v>
      </c>
      <c r="K877" t="s">
        <v>22</v>
      </c>
      <c r="L877">
        <v>1294898400</v>
      </c>
      <c r="M877" s="9">
        <f t="shared" si="54"/>
        <v>40556.25</v>
      </c>
      <c r="N877">
        <v>1294984800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3">
      <c r="A878">
        <v>876</v>
      </c>
      <c r="B878" t="s">
        <v>1784</v>
      </c>
      <c r="C878" s="4" t="s">
        <v>1785</v>
      </c>
      <c r="D878">
        <v>8300</v>
      </c>
      <c r="E878">
        <v>2111</v>
      </c>
      <c r="F878" s="5">
        <f t="shared" si="53"/>
        <v>0.25433734939759034</v>
      </c>
      <c r="G878" t="s">
        <v>14</v>
      </c>
      <c r="H878">
        <v>57</v>
      </c>
      <c r="I878" s="3">
        <f t="shared" si="52"/>
        <v>37.035087719298247</v>
      </c>
      <c r="J878" t="s">
        <v>15</v>
      </c>
      <c r="K878" t="s">
        <v>16</v>
      </c>
      <c r="L878">
        <v>1559970000</v>
      </c>
      <c r="M878" s="9">
        <f t="shared" si="54"/>
        <v>43624.208333333328</v>
      </c>
      <c r="N878">
        <v>1562043600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4" t="s">
        <v>1787</v>
      </c>
      <c r="D879">
        <v>163600</v>
      </c>
      <c r="E879">
        <v>126628</v>
      </c>
      <c r="F879" s="5">
        <f t="shared" si="53"/>
        <v>0.77400977995110021</v>
      </c>
      <c r="G879" t="s">
        <v>14</v>
      </c>
      <c r="H879">
        <v>1229</v>
      </c>
      <c r="I879" s="3">
        <f t="shared" si="52"/>
        <v>103.033360455655</v>
      </c>
      <c r="J879" t="s">
        <v>21</v>
      </c>
      <c r="K879" t="s">
        <v>22</v>
      </c>
      <c r="L879">
        <v>1469509200</v>
      </c>
      <c r="M879" s="9">
        <f t="shared" si="54"/>
        <v>42577.208333333328</v>
      </c>
      <c r="N879">
        <v>1469595600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4" t="s">
        <v>1789</v>
      </c>
      <c r="D880">
        <v>2700</v>
      </c>
      <c r="E880">
        <v>1012</v>
      </c>
      <c r="F880" s="5">
        <f t="shared" si="53"/>
        <v>0.37481481481481482</v>
      </c>
      <c r="G880" t="s">
        <v>14</v>
      </c>
      <c r="H880">
        <v>12</v>
      </c>
      <c r="I880" s="3">
        <f t="shared" si="52"/>
        <v>84.333333333333329</v>
      </c>
      <c r="J880" t="s">
        <v>107</v>
      </c>
      <c r="K880" t="s">
        <v>108</v>
      </c>
      <c r="L880">
        <v>1579068000</v>
      </c>
      <c r="M880" s="9">
        <f t="shared" si="54"/>
        <v>43845.25</v>
      </c>
      <c r="N880">
        <v>1581141600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4" t="s">
        <v>1791</v>
      </c>
      <c r="D881">
        <v>1000</v>
      </c>
      <c r="E881">
        <v>5438</v>
      </c>
      <c r="F881" s="5">
        <f t="shared" si="53"/>
        <v>5.4379999999999997</v>
      </c>
      <c r="G881" t="s">
        <v>20</v>
      </c>
      <c r="H881">
        <v>53</v>
      </c>
      <c r="I881" s="3">
        <f t="shared" si="52"/>
        <v>102.60377358490567</v>
      </c>
      <c r="J881" t="s">
        <v>21</v>
      </c>
      <c r="K881" t="s">
        <v>22</v>
      </c>
      <c r="L881">
        <v>1487743200</v>
      </c>
      <c r="M881" s="9">
        <f t="shared" si="54"/>
        <v>42788.25</v>
      </c>
      <c r="N881">
        <v>1488520800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">
      <c r="A882">
        <v>880</v>
      </c>
      <c r="B882" t="s">
        <v>1792</v>
      </c>
      <c r="C882" s="4" t="s">
        <v>1793</v>
      </c>
      <c r="D882">
        <v>84500</v>
      </c>
      <c r="E882">
        <v>193101</v>
      </c>
      <c r="F882" s="5">
        <f t="shared" si="53"/>
        <v>2.2852189349112426</v>
      </c>
      <c r="G882" t="s">
        <v>20</v>
      </c>
      <c r="H882">
        <v>2414</v>
      </c>
      <c r="I882" s="3">
        <f t="shared" si="52"/>
        <v>79.992129246064621</v>
      </c>
      <c r="J882" t="s">
        <v>21</v>
      </c>
      <c r="K882" t="s">
        <v>22</v>
      </c>
      <c r="L882">
        <v>1563685200</v>
      </c>
      <c r="M882" s="9">
        <f t="shared" si="54"/>
        <v>43667.208333333328</v>
      </c>
      <c r="N882">
        <v>1563858000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4" t="s">
        <v>1795</v>
      </c>
      <c r="D883">
        <v>81300</v>
      </c>
      <c r="E883">
        <v>31665</v>
      </c>
      <c r="F883" s="5">
        <f t="shared" si="53"/>
        <v>0.38948339483394834</v>
      </c>
      <c r="G883" t="s">
        <v>14</v>
      </c>
      <c r="H883">
        <v>452</v>
      </c>
      <c r="I883" s="3">
        <f t="shared" si="52"/>
        <v>70.055309734513273</v>
      </c>
      <c r="J883" t="s">
        <v>21</v>
      </c>
      <c r="K883" t="s">
        <v>22</v>
      </c>
      <c r="L883">
        <v>1436418000</v>
      </c>
      <c r="M883" s="9">
        <f t="shared" si="54"/>
        <v>42194.208333333328</v>
      </c>
      <c r="N883">
        <v>1438923600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4" t="s">
        <v>1797</v>
      </c>
      <c r="D884">
        <v>800</v>
      </c>
      <c r="E884">
        <v>2960</v>
      </c>
      <c r="F884" s="5">
        <f t="shared" si="53"/>
        <v>3.7</v>
      </c>
      <c r="G884" t="s">
        <v>20</v>
      </c>
      <c r="H884">
        <v>80</v>
      </c>
      <c r="I884" s="3">
        <f t="shared" si="52"/>
        <v>37</v>
      </c>
      <c r="J884" t="s">
        <v>21</v>
      </c>
      <c r="K884" t="s">
        <v>22</v>
      </c>
      <c r="L884">
        <v>1421820000</v>
      </c>
      <c r="M884" s="9">
        <f t="shared" si="54"/>
        <v>42025.25</v>
      </c>
      <c r="N884">
        <v>1422165600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x14ac:dyDescent="0.3">
      <c r="A885">
        <v>883</v>
      </c>
      <c r="B885" t="s">
        <v>1798</v>
      </c>
      <c r="C885" s="4" t="s">
        <v>1799</v>
      </c>
      <c r="D885">
        <v>3400</v>
      </c>
      <c r="E885">
        <v>8089</v>
      </c>
      <c r="F885" s="5">
        <f t="shared" si="53"/>
        <v>2.3791176470588233</v>
      </c>
      <c r="G885" t="s">
        <v>20</v>
      </c>
      <c r="H885">
        <v>193</v>
      </c>
      <c r="I885" s="3">
        <f t="shared" si="52"/>
        <v>41.911917098445599</v>
      </c>
      <c r="J885" t="s">
        <v>21</v>
      </c>
      <c r="K885" t="s">
        <v>22</v>
      </c>
      <c r="L885">
        <v>1274763600</v>
      </c>
      <c r="M885" s="9">
        <f t="shared" si="54"/>
        <v>40323.208333333336</v>
      </c>
      <c r="N885">
        <v>1277874000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4" t="s">
        <v>1801</v>
      </c>
      <c r="D886">
        <v>170800</v>
      </c>
      <c r="E886">
        <v>109374</v>
      </c>
      <c r="F886" s="5">
        <f t="shared" si="53"/>
        <v>0.64036299765807958</v>
      </c>
      <c r="G886" t="s">
        <v>14</v>
      </c>
      <c r="H886">
        <v>1886</v>
      </c>
      <c r="I886" s="3">
        <f t="shared" si="52"/>
        <v>57.992576882290564</v>
      </c>
      <c r="J886" t="s">
        <v>21</v>
      </c>
      <c r="K886" t="s">
        <v>22</v>
      </c>
      <c r="L886">
        <v>1399179600</v>
      </c>
      <c r="M886" s="9">
        <f t="shared" si="54"/>
        <v>41763.208333333336</v>
      </c>
      <c r="N886">
        <v>1399352400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4" t="s">
        <v>1803</v>
      </c>
      <c r="D887">
        <v>1800</v>
      </c>
      <c r="E887">
        <v>2129</v>
      </c>
      <c r="F887" s="5">
        <f t="shared" si="53"/>
        <v>1.1827777777777777</v>
      </c>
      <c r="G887" t="s">
        <v>20</v>
      </c>
      <c r="H887">
        <v>52</v>
      </c>
      <c r="I887" s="3">
        <f t="shared" ref="I887:I950" si="56">E887/H887</f>
        <v>40.942307692307693</v>
      </c>
      <c r="J887" t="s">
        <v>21</v>
      </c>
      <c r="K887" t="s">
        <v>22</v>
      </c>
      <c r="L887">
        <v>1275800400</v>
      </c>
      <c r="M887" s="9">
        <f t="shared" si="54"/>
        <v>40335.208333333336</v>
      </c>
      <c r="N887">
        <v>1279083600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4" t="s">
        <v>1805</v>
      </c>
      <c r="D888">
        <v>150600</v>
      </c>
      <c r="E888">
        <v>127745</v>
      </c>
      <c r="F888" s="5">
        <f t="shared" si="53"/>
        <v>0.84824037184594958</v>
      </c>
      <c r="G888" t="s">
        <v>14</v>
      </c>
      <c r="H888">
        <v>1825</v>
      </c>
      <c r="I888" s="3">
        <f t="shared" si="56"/>
        <v>69.9972602739726</v>
      </c>
      <c r="J888" t="s">
        <v>21</v>
      </c>
      <c r="K888" t="s">
        <v>22</v>
      </c>
      <c r="L888">
        <v>1282798800</v>
      </c>
      <c r="M888" s="9">
        <f t="shared" si="54"/>
        <v>40416.208333333336</v>
      </c>
      <c r="N888">
        <v>1284354000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x14ac:dyDescent="0.3">
      <c r="A889">
        <v>887</v>
      </c>
      <c r="B889" t="s">
        <v>1806</v>
      </c>
      <c r="C889" s="4" t="s">
        <v>1807</v>
      </c>
      <c r="D889">
        <v>7800</v>
      </c>
      <c r="E889">
        <v>2289</v>
      </c>
      <c r="F889" s="5">
        <f t="shared" si="53"/>
        <v>0.29346153846153844</v>
      </c>
      <c r="G889" t="s">
        <v>14</v>
      </c>
      <c r="H889">
        <v>31</v>
      </c>
      <c r="I889" s="3">
        <f t="shared" si="56"/>
        <v>73.838709677419359</v>
      </c>
      <c r="J889" t="s">
        <v>21</v>
      </c>
      <c r="K889" t="s">
        <v>22</v>
      </c>
      <c r="L889">
        <v>1437109200</v>
      </c>
      <c r="M889" s="9">
        <f t="shared" si="54"/>
        <v>42202.208333333328</v>
      </c>
      <c r="N889">
        <v>1441170000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x14ac:dyDescent="0.3">
      <c r="A890">
        <v>888</v>
      </c>
      <c r="B890" t="s">
        <v>1808</v>
      </c>
      <c r="C890" s="4" t="s">
        <v>1809</v>
      </c>
      <c r="D890">
        <v>5800</v>
      </c>
      <c r="E890">
        <v>12174</v>
      </c>
      <c r="F890" s="5">
        <f t="shared" si="53"/>
        <v>2.0989655172413793</v>
      </c>
      <c r="G890" t="s">
        <v>20</v>
      </c>
      <c r="H890">
        <v>290</v>
      </c>
      <c r="I890" s="3">
        <f t="shared" si="56"/>
        <v>41.979310344827589</v>
      </c>
      <c r="J890" t="s">
        <v>21</v>
      </c>
      <c r="K890" t="s">
        <v>22</v>
      </c>
      <c r="L890">
        <v>1491886800</v>
      </c>
      <c r="M890" s="9">
        <f t="shared" si="54"/>
        <v>42836.208333333328</v>
      </c>
      <c r="N890">
        <v>1493528400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4" t="s">
        <v>1811</v>
      </c>
      <c r="D891">
        <v>5600</v>
      </c>
      <c r="E891">
        <v>9508</v>
      </c>
      <c r="F891" s="5">
        <f t="shared" si="53"/>
        <v>1.697857142857143</v>
      </c>
      <c r="G891" t="s">
        <v>20</v>
      </c>
      <c r="H891">
        <v>122</v>
      </c>
      <c r="I891" s="3">
        <f t="shared" si="56"/>
        <v>77.93442622950819</v>
      </c>
      <c r="J891" t="s">
        <v>21</v>
      </c>
      <c r="K891" t="s">
        <v>22</v>
      </c>
      <c r="L891">
        <v>1394600400</v>
      </c>
      <c r="M891" s="9">
        <f t="shared" si="54"/>
        <v>41710.208333333336</v>
      </c>
      <c r="N891">
        <v>1395205200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4" t="s">
        <v>1813</v>
      </c>
      <c r="D892">
        <v>134400</v>
      </c>
      <c r="E892">
        <v>155849</v>
      </c>
      <c r="F892" s="5">
        <f t="shared" si="53"/>
        <v>1.1595907738095239</v>
      </c>
      <c r="G892" t="s">
        <v>20</v>
      </c>
      <c r="H892">
        <v>1470</v>
      </c>
      <c r="I892" s="3">
        <f t="shared" si="56"/>
        <v>106.01972789115646</v>
      </c>
      <c r="J892" t="s">
        <v>21</v>
      </c>
      <c r="K892" t="s">
        <v>22</v>
      </c>
      <c r="L892">
        <v>1561352400</v>
      </c>
      <c r="M892" s="9">
        <f t="shared" si="54"/>
        <v>43640.208333333328</v>
      </c>
      <c r="N892">
        <v>1561438800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x14ac:dyDescent="0.3">
      <c r="A893">
        <v>891</v>
      </c>
      <c r="B893" t="s">
        <v>1814</v>
      </c>
      <c r="C893" s="4" t="s">
        <v>1815</v>
      </c>
      <c r="D893">
        <v>3000</v>
      </c>
      <c r="E893">
        <v>7758</v>
      </c>
      <c r="F893" s="5">
        <f t="shared" si="53"/>
        <v>2.5859999999999999</v>
      </c>
      <c r="G893" t="s">
        <v>20</v>
      </c>
      <c r="H893">
        <v>165</v>
      </c>
      <c r="I893" s="3">
        <f t="shared" si="56"/>
        <v>47.018181818181816</v>
      </c>
      <c r="J893" t="s">
        <v>15</v>
      </c>
      <c r="K893" t="s">
        <v>16</v>
      </c>
      <c r="L893">
        <v>1322892000</v>
      </c>
      <c r="M893" s="9">
        <f t="shared" si="54"/>
        <v>40880.25</v>
      </c>
      <c r="N893">
        <v>1326693600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4" t="s">
        <v>1817</v>
      </c>
      <c r="D894">
        <v>6000</v>
      </c>
      <c r="E894">
        <v>13835</v>
      </c>
      <c r="F894" s="5">
        <f t="shared" si="53"/>
        <v>2.3058333333333332</v>
      </c>
      <c r="G894" t="s">
        <v>20</v>
      </c>
      <c r="H894">
        <v>182</v>
      </c>
      <c r="I894" s="3">
        <f t="shared" si="56"/>
        <v>76.016483516483518</v>
      </c>
      <c r="J894" t="s">
        <v>21</v>
      </c>
      <c r="K894" t="s">
        <v>22</v>
      </c>
      <c r="L894">
        <v>1274418000</v>
      </c>
      <c r="M894" s="9">
        <f t="shared" si="54"/>
        <v>40319.208333333336</v>
      </c>
      <c r="N894">
        <v>1277960400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4" t="s">
        <v>1819</v>
      </c>
      <c r="D895">
        <v>8400</v>
      </c>
      <c r="E895">
        <v>10770</v>
      </c>
      <c r="F895" s="5">
        <f t="shared" si="53"/>
        <v>1.2821428571428573</v>
      </c>
      <c r="G895" t="s">
        <v>20</v>
      </c>
      <c r="H895">
        <v>199</v>
      </c>
      <c r="I895" s="3">
        <f t="shared" si="56"/>
        <v>54.120603015075375</v>
      </c>
      <c r="J895" t="s">
        <v>107</v>
      </c>
      <c r="K895" t="s">
        <v>108</v>
      </c>
      <c r="L895">
        <v>1434344400</v>
      </c>
      <c r="M895" s="9">
        <f t="shared" si="54"/>
        <v>42170.208333333328</v>
      </c>
      <c r="N895">
        <v>1434690000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4" t="s">
        <v>1821</v>
      </c>
      <c r="D896">
        <v>1700</v>
      </c>
      <c r="E896">
        <v>3208</v>
      </c>
      <c r="F896" s="5">
        <f t="shared" si="53"/>
        <v>1.8870588235294117</v>
      </c>
      <c r="G896" t="s">
        <v>20</v>
      </c>
      <c r="H896">
        <v>56</v>
      </c>
      <c r="I896" s="3">
        <f t="shared" si="56"/>
        <v>57.285714285714285</v>
      </c>
      <c r="J896" t="s">
        <v>40</v>
      </c>
      <c r="K896" t="s">
        <v>41</v>
      </c>
      <c r="L896">
        <v>1373518800</v>
      </c>
      <c r="M896" s="9">
        <f t="shared" si="54"/>
        <v>41466.208333333336</v>
      </c>
      <c r="N896">
        <v>1376110800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3">
      <c r="A897">
        <v>895</v>
      </c>
      <c r="B897" t="s">
        <v>1822</v>
      </c>
      <c r="C897" s="4" t="s">
        <v>1823</v>
      </c>
      <c r="D897">
        <v>159800</v>
      </c>
      <c r="E897">
        <v>11108</v>
      </c>
      <c r="F897" s="5">
        <f t="shared" si="53"/>
        <v>6.9511889862327911E-2</v>
      </c>
      <c r="G897" t="s">
        <v>14</v>
      </c>
      <c r="H897">
        <v>107</v>
      </c>
      <c r="I897" s="3">
        <f t="shared" si="56"/>
        <v>103.81308411214954</v>
      </c>
      <c r="J897" t="s">
        <v>21</v>
      </c>
      <c r="K897" t="s">
        <v>22</v>
      </c>
      <c r="L897">
        <v>1517637600</v>
      </c>
      <c r="M897" s="9">
        <f t="shared" si="54"/>
        <v>43134.25</v>
      </c>
      <c r="N897">
        <v>1518415200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x14ac:dyDescent="0.3">
      <c r="A898">
        <v>896</v>
      </c>
      <c r="B898" t="s">
        <v>1824</v>
      </c>
      <c r="C898" s="4" t="s">
        <v>1825</v>
      </c>
      <c r="D898">
        <v>19800</v>
      </c>
      <c r="E898">
        <v>153338</v>
      </c>
      <c r="F898" s="5">
        <f t="shared" ref="F898:F961" si="57">E898/D898</f>
        <v>7.7443434343434348</v>
      </c>
      <c r="G898" t="s">
        <v>20</v>
      </c>
      <c r="H898">
        <v>1460</v>
      </c>
      <c r="I898" s="3">
        <f t="shared" si="56"/>
        <v>105.02602739726028</v>
      </c>
      <c r="J898" t="s">
        <v>26</v>
      </c>
      <c r="K898" t="s">
        <v>27</v>
      </c>
      <c r="L898">
        <v>1310619600</v>
      </c>
      <c r="M898" s="9">
        <f t="shared" ref="M898:M961" si="58">(L898/86400+DATE(1970,1,1))</f>
        <v>40738.208333333336</v>
      </c>
      <c r="N898">
        <v>1310878800</v>
      </c>
      <c r="O898" s="9">
        <f t="shared" ref="O898:O961" si="59">(N898/86400+DATE(1970,1,1))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4" t="s">
        <v>1827</v>
      </c>
      <c r="D899">
        <v>8800</v>
      </c>
      <c r="E899">
        <v>2437</v>
      </c>
      <c r="F899" s="5">
        <f t="shared" si="57"/>
        <v>0.27693181818181817</v>
      </c>
      <c r="G899" t="s">
        <v>14</v>
      </c>
      <c r="H899">
        <v>27</v>
      </c>
      <c r="I899" s="3">
        <f t="shared" si="56"/>
        <v>90.259259259259252</v>
      </c>
      <c r="J899" t="s">
        <v>21</v>
      </c>
      <c r="K899" t="s">
        <v>22</v>
      </c>
      <c r="L899">
        <v>1556427600</v>
      </c>
      <c r="M899" s="9">
        <f t="shared" si="58"/>
        <v>43583.208333333328</v>
      </c>
      <c r="N899">
        <v>1556600400</v>
      </c>
      <c r="O899" s="9">
        <f t="shared" si="59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4" t="s">
        <v>1829</v>
      </c>
      <c r="D900">
        <v>179100</v>
      </c>
      <c r="E900">
        <v>93991</v>
      </c>
      <c r="F900" s="5">
        <f t="shared" si="57"/>
        <v>0.52479620323841425</v>
      </c>
      <c r="G900" t="s">
        <v>14</v>
      </c>
      <c r="H900">
        <v>1221</v>
      </c>
      <c r="I900" s="3">
        <f t="shared" si="56"/>
        <v>76.978705978705975</v>
      </c>
      <c r="J900" t="s">
        <v>21</v>
      </c>
      <c r="K900" t="s">
        <v>22</v>
      </c>
      <c r="L900">
        <v>1576476000</v>
      </c>
      <c r="M900" s="9">
        <f t="shared" si="58"/>
        <v>43815.25</v>
      </c>
      <c r="N900">
        <v>1576994400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4" t="s">
        <v>1831</v>
      </c>
      <c r="D901">
        <v>3100</v>
      </c>
      <c r="E901">
        <v>12620</v>
      </c>
      <c r="F901" s="5">
        <f t="shared" si="57"/>
        <v>4.0709677419354842</v>
      </c>
      <c r="G901" t="s">
        <v>20</v>
      </c>
      <c r="H901">
        <v>123</v>
      </c>
      <c r="I901" s="3">
        <f t="shared" si="56"/>
        <v>102.60162601626017</v>
      </c>
      <c r="J901" t="s">
        <v>98</v>
      </c>
      <c r="K901" t="s">
        <v>99</v>
      </c>
      <c r="L901">
        <v>1381122000</v>
      </c>
      <c r="M901" s="9">
        <f t="shared" si="58"/>
        <v>41554.208333333336</v>
      </c>
      <c r="N901">
        <v>1382677200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4" t="s">
        <v>1833</v>
      </c>
      <c r="D902">
        <v>100</v>
      </c>
      <c r="E902">
        <v>2</v>
      </c>
      <c r="F902" s="5">
        <f t="shared" si="57"/>
        <v>0.02</v>
      </c>
      <c r="G902" t="s">
        <v>14</v>
      </c>
      <c r="H902">
        <v>1</v>
      </c>
      <c r="I902" s="3">
        <f t="shared" si="56"/>
        <v>2</v>
      </c>
      <c r="J902" t="s">
        <v>21</v>
      </c>
      <c r="K902" t="s">
        <v>22</v>
      </c>
      <c r="L902">
        <v>1411102800</v>
      </c>
      <c r="M902" s="9">
        <f t="shared" si="58"/>
        <v>41901.208333333336</v>
      </c>
      <c r="N902">
        <v>1411189200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4" t="s">
        <v>1835</v>
      </c>
      <c r="D903">
        <v>5600</v>
      </c>
      <c r="E903">
        <v>8746</v>
      </c>
      <c r="F903" s="5">
        <f t="shared" si="57"/>
        <v>1.5617857142857143</v>
      </c>
      <c r="G903" t="s">
        <v>20</v>
      </c>
      <c r="H903">
        <v>159</v>
      </c>
      <c r="I903" s="3">
        <f t="shared" si="56"/>
        <v>55.0062893081761</v>
      </c>
      <c r="J903" t="s">
        <v>21</v>
      </c>
      <c r="K903" t="s">
        <v>22</v>
      </c>
      <c r="L903">
        <v>1531803600</v>
      </c>
      <c r="M903" s="9">
        <f t="shared" si="58"/>
        <v>43298.208333333328</v>
      </c>
      <c r="N903">
        <v>1534654800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4" t="s">
        <v>1837</v>
      </c>
      <c r="D904">
        <v>1400</v>
      </c>
      <c r="E904">
        <v>3534</v>
      </c>
      <c r="F904" s="5">
        <f t="shared" si="57"/>
        <v>2.5242857142857145</v>
      </c>
      <c r="G904" t="s">
        <v>20</v>
      </c>
      <c r="H904">
        <v>110</v>
      </c>
      <c r="I904" s="3">
        <f t="shared" si="56"/>
        <v>32.127272727272725</v>
      </c>
      <c r="J904" t="s">
        <v>21</v>
      </c>
      <c r="K904" t="s">
        <v>22</v>
      </c>
      <c r="L904">
        <v>1454133600</v>
      </c>
      <c r="M904" s="9">
        <f t="shared" si="58"/>
        <v>42399.25</v>
      </c>
      <c r="N904">
        <v>1457762400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x14ac:dyDescent="0.3">
      <c r="A905">
        <v>903</v>
      </c>
      <c r="B905" t="s">
        <v>1838</v>
      </c>
      <c r="C905" s="4" t="s">
        <v>1839</v>
      </c>
      <c r="D905">
        <v>41000</v>
      </c>
      <c r="E905">
        <v>709</v>
      </c>
      <c r="F905" s="5">
        <f t="shared" si="57"/>
        <v>1.729268292682927E-2</v>
      </c>
      <c r="G905" t="s">
        <v>47</v>
      </c>
      <c r="H905">
        <v>14</v>
      </c>
      <c r="I905" s="3">
        <f t="shared" si="56"/>
        <v>50.642857142857146</v>
      </c>
      <c r="J905" t="s">
        <v>21</v>
      </c>
      <c r="K905" t="s">
        <v>22</v>
      </c>
      <c r="L905">
        <v>1336194000</v>
      </c>
      <c r="M905" s="9">
        <f t="shared" si="58"/>
        <v>41034.208333333336</v>
      </c>
      <c r="N905">
        <v>1337490000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4" t="s">
        <v>1841</v>
      </c>
      <c r="D906">
        <v>6500</v>
      </c>
      <c r="E906">
        <v>795</v>
      </c>
      <c r="F906" s="5">
        <f t="shared" si="57"/>
        <v>0.12230769230769231</v>
      </c>
      <c r="G906" t="s">
        <v>14</v>
      </c>
      <c r="H906">
        <v>16</v>
      </c>
      <c r="I906" s="3">
        <f t="shared" si="56"/>
        <v>49.6875</v>
      </c>
      <c r="J906" t="s">
        <v>21</v>
      </c>
      <c r="K906" t="s">
        <v>22</v>
      </c>
      <c r="L906">
        <v>1349326800</v>
      </c>
      <c r="M906" s="9">
        <f t="shared" si="58"/>
        <v>41186.208333333336</v>
      </c>
      <c r="N906">
        <v>1349672400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4" t="s">
        <v>1843</v>
      </c>
      <c r="D907">
        <v>7900</v>
      </c>
      <c r="E907">
        <v>12955</v>
      </c>
      <c r="F907" s="5">
        <f t="shared" si="57"/>
        <v>1.6398734177215191</v>
      </c>
      <c r="G907" t="s">
        <v>20</v>
      </c>
      <c r="H907">
        <v>236</v>
      </c>
      <c r="I907" s="3">
        <f t="shared" si="56"/>
        <v>54.894067796610166</v>
      </c>
      <c r="J907" t="s">
        <v>21</v>
      </c>
      <c r="K907" t="s">
        <v>22</v>
      </c>
      <c r="L907">
        <v>1379566800</v>
      </c>
      <c r="M907" s="9">
        <f t="shared" si="58"/>
        <v>41536.208333333336</v>
      </c>
      <c r="N907">
        <v>1379826000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x14ac:dyDescent="0.3">
      <c r="A908">
        <v>906</v>
      </c>
      <c r="B908" t="s">
        <v>1844</v>
      </c>
      <c r="C908" s="4" t="s">
        <v>1845</v>
      </c>
      <c r="D908">
        <v>5500</v>
      </c>
      <c r="E908">
        <v>8964</v>
      </c>
      <c r="F908" s="5">
        <f t="shared" si="57"/>
        <v>1.6298181818181818</v>
      </c>
      <c r="G908" t="s">
        <v>20</v>
      </c>
      <c r="H908">
        <v>191</v>
      </c>
      <c r="I908" s="3">
        <f t="shared" si="56"/>
        <v>46.931937172774866</v>
      </c>
      <c r="J908" t="s">
        <v>21</v>
      </c>
      <c r="K908" t="s">
        <v>22</v>
      </c>
      <c r="L908">
        <v>1494651600</v>
      </c>
      <c r="M908" s="9">
        <f t="shared" si="58"/>
        <v>42868.208333333328</v>
      </c>
      <c r="N908">
        <v>1497762000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4" t="s">
        <v>1847</v>
      </c>
      <c r="D909">
        <v>9100</v>
      </c>
      <c r="E909">
        <v>1843</v>
      </c>
      <c r="F909" s="5">
        <f t="shared" si="57"/>
        <v>0.20252747252747252</v>
      </c>
      <c r="G909" t="s">
        <v>14</v>
      </c>
      <c r="H909">
        <v>41</v>
      </c>
      <c r="I909" s="3">
        <f t="shared" si="56"/>
        <v>44.951219512195124</v>
      </c>
      <c r="J909" t="s">
        <v>21</v>
      </c>
      <c r="K909" t="s">
        <v>22</v>
      </c>
      <c r="L909">
        <v>1303880400</v>
      </c>
      <c r="M909" s="9">
        <f t="shared" si="58"/>
        <v>40660.208333333336</v>
      </c>
      <c r="N909">
        <v>1304485200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4" t="s">
        <v>1849</v>
      </c>
      <c r="D910">
        <v>38200</v>
      </c>
      <c r="E910">
        <v>121950</v>
      </c>
      <c r="F910" s="5">
        <f t="shared" si="57"/>
        <v>3.1924083769633507</v>
      </c>
      <c r="G910" t="s">
        <v>20</v>
      </c>
      <c r="H910">
        <v>3934</v>
      </c>
      <c r="I910" s="3">
        <f t="shared" si="56"/>
        <v>30.99898322318251</v>
      </c>
      <c r="J910" t="s">
        <v>21</v>
      </c>
      <c r="K910" t="s">
        <v>22</v>
      </c>
      <c r="L910">
        <v>1335934800</v>
      </c>
      <c r="M910" s="9">
        <f t="shared" si="58"/>
        <v>41031.208333333336</v>
      </c>
      <c r="N910">
        <v>1336885200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4" t="s">
        <v>1851</v>
      </c>
      <c r="D911">
        <v>1800</v>
      </c>
      <c r="E911">
        <v>8621</v>
      </c>
      <c r="F911" s="5">
        <f t="shared" si="57"/>
        <v>4.7894444444444444</v>
      </c>
      <c r="G911" t="s">
        <v>20</v>
      </c>
      <c r="H911">
        <v>80</v>
      </c>
      <c r="I911" s="3">
        <f t="shared" si="56"/>
        <v>107.7625</v>
      </c>
      <c r="J911" t="s">
        <v>15</v>
      </c>
      <c r="K911" t="s">
        <v>16</v>
      </c>
      <c r="L911">
        <v>1528088400</v>
      </c>
      <c r="M911" s="9">
        <f t="shared" si="58"/>
        <v>43255.208333333328</v>
      </c>
      <c r="N911">
        <v>1530421200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4" t="s">
        <v>1853</v>
      </c>
      <c r="D912">
        <v>154500</v>
      </c>
      <c r="E912">
        <v>30215</v>
      </c>
      <c r="F912" s="5">
        <f t="shared" si="57"/>
        <v>0.19556634304207121</v>
      </c>
      <c r="G912" t="s">
        <v>74</v>
      </c>
      <c r="H912">
        <v>296</v>
      </c>
      <c r="I912" s="3">
        <f t="shared" si="56"/>
        <v>102.07770270270271</v>
      </c>
      <c r="J912" t="s">
        <v>21</v>
      </c>
      <c r="K912" t="s">
        <v>22</v>
      </c>
      <c r="L912">
        <v>1421906400</v>
      </c>
      <c r="M912" s="9">
        <f t="shared" si="58"/>
        <v>42026.25</v>
      </c>
      <c r="N912">
        <v>1421992800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4" t="s">
        <v>1855</v>
      </c>
      <c r="D913">
        <v>5800</v>
      </c>
      <c r="E913">
        <v>11539</v>
      </c>
      <c r="F913" s="5">
        <f t="shared" si="57"/>
        <v>1.9894827586206896</v>
      </c>
      <c r="G913" t="s">
        <v>20</v>
      </c>
      <c r="H913">
        <v>462</v>
      </c>
      <c r="I913" s="3">
        <f t="shared" si="56"/>
        <v>24.976190476190474</v>
      </c>
      <c r="J913" t="s">
        <v>21</v>
      </c>
      <c r="K913" t="s">
        <v>22</v>
      </c>
      <c r="L913">
        <v>1568005200</v>
      </c>
      <c r="M913" s="9">
        <f t="shared" si="58"/>
        <v>43717.208333333328</v>
      </c>
      <c r="N913">
        <v>1568178000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4" t="s">
        <v>1857</v>
      </c>
      <c r="D914">
        <v>1800</v>
      </c>
      <c r="E914">
        <v>14310</v>
      </c>
      <c r="F914" s="5">
        <f t="shared" si="57"/>
        <v>7.95</v>
      </c>
      <c r="G914" t="s">
        <v>20</v>
      </c>
      <c r="H914">
        <v>179</v>
      </c>
      <c r="I914" s="3">
        <f t="shared" si="56"/>
        <v>79.944134078212286</v>
      </c>
      <c r="J914" t="s">
        <v>21</v>
      </c>
      <c r="K914" t="s">
        <v>22</v>
      </c>
      <c r="L914">
        <v>1346821200</v>
      </c>
      <c r="M914" s="9">
        <f t="shared" si="58"/>
        <v>41157.208333333336</v>
      </c>
      <c r="N914">
        <v>1347944400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4" t="s">
        <v>1859</v>
      </c>
      <c r="D915">
        <v>70200</v>
      </c>
      <c r="E915">
        <v>35536</v>
      </c>
      <c r="F915" s="5">
        <f t="shared" si="57"/>
        <v>0.50621082621082625</v>
      </c>
      <c r="G915" t="s">
        <v>14</v>
      </c>
      <c r="H915">
        <v>523</v>
      </c>
      <c r="I915" s="3">
        <f t="shared" si="56"/>
        <v>67.946462715105156</v>
      </c>
      <c r="J915" t="s">
        <v>26</v>
      </c>
      <c r="K915" t="s">
        <v>27</v>
      </c>
      <c r="L915">
        <v>1557637200</v>
      </c>
      <c r="M915" s="9">
        <f t="shared" si="58"/>
        <v>43597.208333333328</v>
      </c>
      <c r="N915">
        <v>1558760400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4" t="s">
        <v>1861</v>
      </c>
      <c r="D916">
        <v>6400</v>
      </c>
      <c r="E916">
        <v>3676</v>
      </c>
      <c r="F916" s="5">
        <f t="shared" si="57"/>
        <v>0.57437499999999997</v>
      </c>
      <c r="G916" t="s">
        <v>14</v>
      </c>
      <c r="H916">
        <v>141</v>
      </c>
      <c r="I916" s="3">
        <f t="shared" si="56"/>
        <v>26.070921985815602</v>
      </c>
      <c r="J916" t="s">
        <v>40</v>
      </c>
      <c r="K916" t="s">
        <v>41</v>
      </c>
      <c r="L916">
        <v>1375592400</v>
      </c>
      <c r="M916" s="9">
        <f t="shared" si="58"/>
        <v>41490.208333333336</v>
      </c>
      <c r="N916">
        <v>1376629200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">
      <c r="A917">
        <v>915</v>
      </c>
      <c r="B917" t="s">
        <v>1862</v>
      </c>
      <c r="C917" s="4" t="s">
        <v>1863</v>
      </c>
      <c r="D917">
        <v>125900</v>
      </c>
      <c r="E917">
        <v>195936</v>
      </c>
      <c r="F917" s="5">
        <f t="shared" si="57"/>
        <v>1.5562827640984909</v>
      </c>
      <c r="G917" t="s">
        <v>20</v>
      </c>
      <c r="H917">
        <v>1866</v>
      </c>
      <c r="I917" s="3">
        <f t="shared" si="56"/>
        <v>105.0032154340836</v>
      </c>
      <c r="J917" t="s">
        <v>40</v>
      </c>
      <c r="K917" t="s">
        <v>41</v>
      </c>
      <c r="L917">
        <v>1503982800</v>
      </c>
      <c r="M917" s="9">
        <f t="shared" si="58"/>
        <v>42976.208333333328</v>
      </c>
      <c r="N917">
        <v>1504760400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x14ac:dyDescent="0.3">
      <c r="A918">
        <v>916</v>
      </c>
      <c r="B918" t="s">
        <v>1864</v>
      </c>
      <c r="C918" s="4" t="s">
        <v>1865</v>
      </c>
      <c r="D918">
        <v>3700</v>
      </c>
      <c r="E918">
        <v>1343</v>
      </c>
      <c r="F918" s="5">
        <f t="shared" si="57"/>
        <v>0.36297297297297298</v>
      </c>
      <c r="G918" t="s">
        <v>14</v>
      </c>
      <c r="H918">
        <v>52</v>
      </c>
      <c r="I918" s="3">
        <f t="shared" si="56"/>
        <v>25.826923076923077</v>
      </c>
      <c r="J918" t="s">
        <v>21</v>
      </c>
      <c r="K918" t="s">
        <v>22</v>
      </c>
      <c r="L918">
        <v>1418882400</v>
      </c>
      <c r="M918" s="9">
        <f t="shared" si="58"/>
        <v>41991.25</v>
      </c>
      <c r="N918">
        <v>1419660000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4" t="s">
        <v>1867</v>
      </c>
      <c r="D919">
        <v>3600</v>
      </c>
      <c r="E919">
        <v>2097</v>
      </c>
      <c r="F919" s="5">
        <f t="shared" si="57"/>
        <v>0.58250000000000002</v>
      </c>
      <c r="G919" t="s">
        <v>47</v>
      </c>
      <c r="H919">
        <v>27</v>
      </c>
      <c r="I919" s="3">
        <f t="shared" si="56"/>
        <v>77.666666666666671</v>
      </c>
      <c r="J919" t="s">
        <v>40</v>
      </c>
      <c r="K919" t="s">
        <v>41</v>
      </c>
      <c r="L919">
        <v>1309237200</v>
      </c>
      <c r="M919" s="9">
        <f t="shared" si="58"/>
        <v>40722.208333333336</v>
      </c>
      <c r="N919">
        <v>1311310800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4" t="s">
        <v>1869</v>
      </c>
      <c r="D920">
        <v>3800</v>
      </c>
      <c r="E920">
        <v>9021</v>
      </c>
      <c r="F920" s="5">
        <f t="shared" si="57"/>
        <v>2.3739473684210526</v>
      </c>
      <c r="G920" t="s">
        <v>20</v>
      </c>
      <c r="H920">
        <v>156</v>
      </c>
      <c r="I920" s="3">
        <f t="shared" si="56"/>
        <v>57.82692307692308</v>
      </c>
      <c r="J920" t="s">
        <v>98</v>
      </c>
      <c r="K920" t="s">
        <v>99</v>
      </c>
      <c r="L920">
        <v>1343365200</v>
      </c>
      <c r="M920" s="9">
        <f t="shared" si="58"/>
        <v>41117.208333333336</v>
      </c>
      <c r="N920">
        <v>1344315600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4" t="s">
        <v>1871</v>
      </c>
      <c r="D921">
        <v>35600</v>
      </c>
      <c r="E921">
        <v>20915</v>
      </c>
      <c r="F921" s="5">
        <f t="shared" si="57"/>
        <v>0.58750000000000002</v>
      </c>
      <c r="G921" t="s">
        <v>14</v>
      </c>
      <c r="H921">
        <v>225</v>
      </c>
      <c r="I921" s="3">
        <f t="shared" si="56"/>
        <v>92.955555555555549</v>
      </c>
      <c r="J921" t="s">
        <v>26</v>
      </c>
      <c r="K921" t="s">
        <v>27</v>
      </c>
      <c r="L921">
        <v>1507957200</v>
      </c>
      <c r="M921" s="9">
        <f t="shared" si="58"/>
        <v>43022.208333333328</v>
      </c>
      <c r="N921">
        <v>1510725600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4" t="s">
        <v>1873</v>
      </c>
      <c r="D922">
        <v>5300</v>
      </c>
      <c r="E922">
        <v>9676</v>
      </c>
      <c r="F922" s="5">
        <f t="shared" si="57"/>
        <v>1.8256603773584905</v>
      </c>
      <c r="G922" t="s">
        <v>20</v>
      </c>
      <c r="H922">
        <v>255</v>
      </c>
      <c r="I922" s="3">
        <f t="shared" si="56"/>
        <v>37.945098039215686</v>
      </c>
      <c r="J922" t="s">
        <v>21</v>
      </c>
      <c r="K922" t="s">
        <v>22</v>
      </c>
      <c r="L922">
        <v>1549519200</v>
      </c>
      <c r="M922" s="9">
        <f t="shared" si="58"/>
        <v>43503.25</v>
      </c>
      <c r="N922">
        <v>1551247200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4" t="s">
        <v>1875</v>
      </c>
      <c r="D923">
        <v>160400</v>
      </c>
      <c r="E923">
        <v>1210</v>
      </c>
      <c r="F923" s="5">
        <f t="shared" si="57"/>
        <v>7.5436408977556111E-3</v>
      </c>
      <c r="G923" t="s">
        <v>14</v>
      </c>
      <c r="H923">
        <v>38</v>
      </c>
      <c r="I923" s="3">
        <f t="shared" si="56"/>
        <v>31.842105263157894</v>
      </c>
      <c r="J923" t="s">
        <v>21</v>
      </c>
      <c r="K923" t="s">
        <v>22</v>
      </c>
      <c r="L923">
        <v>1329026400</v>
      </c>
      <c r="M923" s="9">
        <f t="shared" si="58"/>
        <v>40951.25</v>
      </c>
      <c r="N923">
        <v>1330236000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4" t="s">
        <v>1877</v>
      </c>
      <c r="D924">
        <v>51400</v>
      </c>
      <c r="E924">
        <v>90440</v>
      </c>
      <c r="F924" s="5">
        <f t="shared" si="57"/>
        <v>1.7595330739299611</v>
      </c>
      <c r="G924" t="s">
        <v>20</v>
      </c>
      <c r="H924">
        <v>2261</v>
      </c>
      <c r="I924" s="3">
        <f t="shared" si="56"/>
        <v>40</v>
      </c>
      <c r="J924" t="s">
        <v>21</v>
      </c>
      <c r="K924" t="s">
        <v>22</v>
      </c>
      <c r="L924">
        <v>1544335200</v>
      </c>
      <c r="M924" s="9">
        <f t="shared" si="58"/>
        <v>43443.25</v>
      </c>
      <c r="N924">
        <v>1545112800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4" t="s">
        <v>1879</v>
      </c>
      <c r="D925">
        <v>1700</v>
      </c>
      <c r="E925">
        <v>4044</v>
      </c>
      <c r="F925" s="5">
        <f t="shared" si="57"/>
        <v>2.3788235294117648</v>
      </c>
      <c r="G925" t="s">
        <v>20</v>
      </c>
      <c r="H925">
        <v>40</v>
      </c>
      <c r="I925" s="3">
        <f t="shared" si="56"/>
        <v>101.1</v>
      </c>
      <c r="J925" t="s">
        <v>21</v>
      </c>
      <c r="K925" t="s">
        <v>22</v>
      </c>
      <c r="L925">
        <v>1279083600</v>
      </c>
      <c r="M925" s="9">
        <f t="shared" si="58"/>
        <v>40373.208333333336</v>
      </c>
      <c r="N925">
        <v>1279170000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4" t="s">
        <v>1881</v>
      </c>
      <c r="D926">
        <v>39400</v>
      </c>
      <c r="E926">
        <v>192292</v>
      </c>
      <c r="F926" s="5">
        <f t="shared" si="57"/>
        <v>4.8805076142131982</v>
      </c>
      <c r="G926" t="s">
        <v>20</v>
      </c>
      <c r="H926">
        <v>2289</v>
      </c>
      <c r="I926" s="3">
        <f t="shared" si="56"/>
        <v>84.006989951944078</v>
      </c>
      <c r="J926" t="s">
        <v>107</v>
      </c>
      <c r="K926" t="s">
        <v>108</v>
      </c>
      <c r="L926">
        <v>1572498000</v>
      </c>
      <c r="M926" s="9">
        <f t="shared" si="58"/>
        <v>43769.208333333328</v>
      </c>
      <c r="N926">
        <v>1573452000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x14ac:dyDescent="0.3">
      <c r="A927">
        <v>925</v>
      </c>
      <c r="B927" t="s">
        <v>1882</v>
      </c>
      <c r="C927" s="4" t="s">
        <v>1883</v>
      </c>
      <c r="D927">
        <v>3000</v>
      </c>
      <c r="E927">
        <v>6722</v>
      </c>
      <c r="F927" s="5">
        <f t="shared" si="57"/>
        <v>2.2406666666666668</v>
      </c>
      <c r="G927" t="s">
        <v>20</v>
      </c>
      <c r="H927">
        <v>65</v>
      </c>
      <c r="I927" s="3">
        <f t="shared" si="56"/>
        <v>103.41538461538461</v>
      </c>
      <c r="J927" t="s">
        <v>21</v>
      </c>
      <c r="K927" t="s">
        <v>22</v>
      </c>
      <c r="L927">
        <v>1506056400</v>
      </c>
      <c r="M927" s="9">
        <f t="shared" si="58"/>
        <v>43000.208333333328</v>
      </c>
      <c r="N927">
        <v>1507093200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4" t="s">
        <v>1885</v>
      </c>
      <c r="D928">
        <v>8700</v>
      </c>
      <c r="E928">
        <v>1577</v>
      </c>
      <c r="F928" s="5">
        <f t="shared" si="57"/>
        <v>0.18126436781609195</v>
      </c>
      <c r="G928" t="s">
        <v>14</v>
      </c>
      <c r="H928">
        <v>15</v>
      </c>
      <c r="I928" s="3">
        <f t="shared" si="56"/>
        <v>105.13333333333334</v>
      </c>
      <c r="J928" t="s">
        <v>21</v>
      </c>
      <c r="K928" t="s">
        <v>22</v>
      </c>
      <c r="L928">
        <v>1463029200</v>
      </c>
      <c r="M928" s="9">
        <f t="shared" si="58"/>
        <v>42502.208333333328</v>
      </c>
      <c r="N928">
        <v>1463374800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4" t="s">
        <v>1887</v>
      </c>
      <c r="D929">
        <v>7200</v>
      </c>
      <c r="E929">
        <v>3301</v>
      </c>
      <c r="F929" s="5">
        <f t="shared" si="57"/>
        <v>0.45847222222222223</v>
      </c>
      <c r="G929" t="s">
        <v>14</v>
      </c>
      <c r="H929">
        <v>37</v>
      </c>
      <c r="I929" s="3">
        <f t="shared" si="56"/>
        <v>89.21621621621621</v>
      </c>
      <c r="J929" t="s">
        <v>21</v>
      </c>
      <c r="K929" t="s">
        <v>22</v>
      </c>
      <c r="L929">
        <v>1342069200</v>
      </c>
      <c r="M929" s="9">
        <f t="shared" si="58"/>
        <v>41102.208333333336</v>
      </c>
      <c r="N929">
        <v>1344574800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4" t="s">
        <v>1889</v>
      </c>
      <c r="D930">
        <v>167400</v>
      </c>
      <c r="E930">
        <v>196386</v>
      </c>
      <c r="F930" s="5">
        <f t="shared" si="57"/>
        <v>1.1731541218637993</v>
      </c>
      <c r="G930" t="s">
        <v>20</v>
      </c>
      <c r="H930">
        <v>3777</v>
      </c>
      <c r="I930" s="3">
        <f t="shared" si="56"/>
        <v>51.995234312946785</v>
      </c>
      <c r="J930" t="s">
        <v>107</v>
      </c>
      <c r="K930" t="s">
        <v>108</v>
      </c>
      <c r="L930">
        <v>1388296800</v>
      </c>
      <c r="M930" s="9">
        <f t="shared" si="58"/>
        <v>41637.25</v>
      </c>
      <c r="N930">
        <v>1389074400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4" t="s">
        <v>1891</v>
      </c>
      <c r="D931">
        <v>5500</v>
      </c>
      <c r="E931">
        <v>11952</v>
      </c>
      <c r="F931" s="5">
        <f t="shared" si="57"/>
        <v>2.173090909090909</v>
      </c>
      <c r="G931" t="s">
        <v>20</v>
      </c>
      <c r="H931">
        <v>184</v>
      </c>
      <c r="I931" s="3">
        <f t="shared" si="56"/>
        <v>64.956521739130437</v>
      </c>
      <c r="J931" t="s">
        <v>40</v>
      </c>
      <c r="K931" t="s">
        <v>41</v>
      </c>
      <c r="L931">
        <v>1493787600</v>
      </c>
      <c r="M931" s="9">
        <f t="shared" si="58"/>
        <v>42858.208333333328</v>
      </c>
      <c r="N931">
        <v>1494997200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4" t="s">
        <v>1893</v>
      </c>
      <c r="D932">
        <v>3500</v>
      </c>
      <c r="E932">
        <v>3930</v>
      </c>
      <c r="F932" s="5">
        <f t="shared" si="57"/>
        <v>1.1228571428571428</v>
      </c>
      <c r="G932" t="s">
        <v>20</v>
      </c>
      <c r="H932">
        <v>85</v>
      </c>
      <c r="I932" s="3">
        <f t="shared" si="56"/>
        <v>46.235294117647058</v>
      </c>
      <c r="J932" t="s">
        <v>21</v>
      </c>
      <c r="K932" t="s">
        <v>22</v>
      </c>
      <c r="L932">
        <v>1424844000</v>
      </c>
      <c r="M932" s="9">
        <f t="shared" si="58"/>
        <v>42060.25</v>
      </c>
      <c r="N932">
        <v>1425448800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4" t="s">
        <v>1895</v>
      </c>
      <c r="D933">
        <v>7900</v>
      </c>
      <c r="E933">
        <v>5729</v>
      </c>
      <c r="F933" s="5">
        <f t="shared" si="57"/>
        <v>0.72518987341772156</v>
      </c>
      <c r="G933" t="s">
        <v>14</v>
      </c>
      <c r="H933">
        <v>112</v>
      </c>
      <c r="I933" s="3">
        <f t="shared" si="56"/>
        <v>51.151785714285715</v>
      </c>
      <c r="J933" t="s">
        <v>21</v>
      </c>
      <c r="K933" t="s">
        <v>22</v>
      </c>
      <c r="L933">
        <v>1403931600</v>
      </c>
      <c r="M933" s="9">
        <f t="shared" si="58"/>
        <v>41818.208333333336</v>
      </c>
      <c r="N933">
        <v>1404104400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4" t="s">
        <v>1897</v>
      </c>
      <c r="D934">
        <v>2300</v>
      </c>
      <c r="E934">
        <v>4883</v>
      </c>
      <c r="F934" s="5">
        <f t="shared" si="57"/>
        <v>2.1230434782608696</v>
      </c>
      <c r="G934" t="s">
        <v>20</v>
      </c>
      <c r="H934">
        <v>144</v>
      </c>
      <c r="I934" s="3">
        <f t="shared" si="56"/>
        <v>33.909722222222221</v>
      </c>
      <c r="J934" t="s">
        <v>21</v>
      </c>
      <c r="K934" t="s">
        <v>22</v>
      </c>
      <c r="L934">
        <v>1394514000</v>
      </c>
      <c r="M934" s="9">
        <f t="shared" si="58"/>
        <v>41709.208333333336</v>
      </c>
      <c r="N934">
        <v>1394773200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4" t="s">
        <v>1899</v>
      </c>
      <c r="D935">
        <v>73000</v>
      </c>
      <c r="E935">
        <v>175015</v>
      </c>
      <c r="F935" s="5">
        <f t="shared" si="57"/>
        <v>2.3974657534246577</v>
      </c>
      <c r="G935" t="s">
        <v>20</v>
      </c>
      <c r="H935">
        <v>1902</v>
      </c>
      <c r="I935" s="3">
        <f t="shared" si="56"/>
        <v>92.016298633017882</v>
      </c>
      <c r="J935" t="s">
        <v>21</v>
      </c>
      <c r="K935" t="s">
        <v>22</v>
      </c>
      <c r="L935">
        <v>1365397200</v>
      </c>
      <c r="M935" s="9">
        <f t="shared" si="58"/>
        <v>41372.208333333336</v>
      </c>
      <c r="N935">
        <v>1366520400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4" t="s">
        <v>1901</v>
      </c>
      <c r="D936">
        <v>6200</v>
      </c>
      <c r="E936">
        <v>11280</v>
      </c>
      <c r="F936" s="5">
        <f t="shared" si="57"/>
        <v>1.8193548387096774</v>
      </c>
      <c r="G936" t="s">
        <v>20</v>
      </c>
      <c r="H936">
        <v>105</v>
      </c>
      <c r="I936" s="3">
        <f t="shared" si="56"/>
        <v>107.42857142857143</v>
      </c>
      <c r="J936" t="s">
        <v>21</v>
      </c>
      <c r="K936" t="s">
        <v>22</v>
      </c>
      <c r="L936">
        <v>1456120800</v>
      </c>
      <c r="M936" s="9">
        <f t="shared" si="58"/>
        <v>42422.25</v>
      </c>
      <c r="N936">
        <v>1456639200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3">
      <c r="A937">
        <v>935</v>
      </c>
      <c r="B937" t="s">
        <v>1902</v>
      </c>
      <c r="C937" s="4" t="s">
        <v>1903</v>
      </c>
      <c r="D937">
        <v>6100</v>
      </c>
      <c r="E937">
        <v>10012</v>
      </c>
      <c r="F937" s="5">
        <f t="shared" si="57"/>
        <v>1.6413114754098361</v>
      </c>
      <c r="G937" t="s">
        <v>20</v>
      </c>
      <c r="H937">
        <v>132</v>
      </c>
      <c r="I937" s="3">
        <f t="shared" si="56"/>
        <v>75.848484848484844</v>
      </c>
      <c r="J937" t="s">
        <v>21</v>
      </c>
      <c r="K937" t="s">
        <v>22</v>
      </c>
      <c r="L937">
        <v>1437714000</v>
      </c>
      <c r="M937" s="9">
        <f t="shared" si="58"/>
        <v>42209.208333333328</v>
      </c>
      <c r="N937">
        <v>1438318800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4" t="s">
        <v>1904</v>
      </c>
      <c r="D938">
        <v>103200</v>
      </c>
      <c r="E938">
        <v>1690</v>
      </c>
      <c r="F938" s="5">
        <f t="shared" si="57"/>
        <v>1.6375968992248063E-2</v>
      </c>
      <c r="G938" t="s">
        <v>14</v>
      </c>
      <c r="H938">
        <v>21</v>
      </c>
      <c r="I938" s="3">
        <f t="shared" si="56"/>
        <v>80.476190476190482</v>
      </c>
      <c r="J938" t="s">
        <v>21</v>
      </c>
      <c r="K938" t="s">
        <v>22</v>
      </c>
      <c r="L938">
        <v>1563771600</v>
      </c>
      <c r="M938" s="9">
        <f t="shared" si="58"/>
        <v>43668.208333333328</v>
      </c>
      <c r="N938">
        <v>1564030800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4" t="s">
        <v>1906</v>
      </c>
      <c r="D939">
        <v>171000</v>
      </c>
      <c r="E939">
        <v>84891</v>
      </c>
      <c r="F939" s="5">
        <f t="shared" si="57"/>
        <v>0.49643859649122807</v>
      </c>
      <c r="G939" t="s">
        <v>74</v>
      </c>
      <c r="H939">
        <v>976</v>
      </c>
      <c r="I939" s="3">
        <f t="shared" si="56"/>
        <v>86.978483606557376</v>
      </c>
      <c r="J939" t="s">
        <v>21</v>
      </c>
      <c r="K939" t="s">
        <v>22</v>
      </c>
      <c r="L939">
        <v>1448517600</v>
      </c>
      <c r="M939" s="9">
        <f t="shared" si="58"/>
        <v>42334.25</v>
      </c>
      <c r="N939">
        <v>1449295200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4" t="s">
        <v>1908</v>
      </c>
      <c r="D940">
        <v>9200</v>
      </c>
      <c r="E940">
        <v>10093</v>
      </c>
      <c r="F940" s="5">
        <f t="shared" si="57"/>
        <v>1.0970652173913042</v>
      </c>
      <c r="G940" t="s">
        <v>20</v>
      </c>
      <c r="H940">
        <v>96</v>
      </c>
      <c r="I940" s="3">
        <f t="shared" si="56"/>
        <v>105.13541666666667</v>
      </c>
      <c r="J940" t="s">
        <v>21</v>
      </c>
      <c r="K940" t="s">
        <v>22</v>
      </c>
      <c r="L940">
        <v>1528779600</v>
      </c>
      <c r="M940" s="9">
        <f t="shared" si="58"/>
        <v>43263.208333333328</v>
      </c>
      <c r="N940">
        <v>1531890000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x14ac:dyDescent="0.3">
      <c r="A941">
        <v>939</v>
      </c>
      <c r="B941" t="s">
        <v>1909</v>
      </c>
      <c r="C941" s="4" t="s">
        <v>1910</v>
      </c>
      <c r="D941">
        <v>7800</v>
      </c>
      <c r="E941">
        <v>3839</v>
      </c>
      <c r="F941" s="5">
        <f t="shared" si="57"/>
        <v>0.49217948717948717</v>
      </c>
      <c r="G941" t="s">
        <v>14</v>
      </c>
      <c r="H941">
        <v>67</v>
      </c>
      <c r="I941" s="3">
        <f t="shared" si="56"/>
        <v>57.298507462686565</v>
      </c>
      <c r="J941" t="s">
        <v>21</v>
      </c>
      <c r="K941" t="s">
        <v>22</v>
      </c>
      <c r="L941">
        <v>1304744400</v>
      </c>
      <c r="M941" s="9">
        <f t="shared" si="58"/>
        <v>40670.208333333336</v>
      </c>
      <c r="N941">
        <v>1306213200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4" t="s">
        <v>1912</v>
      </c>
      <c r="D942">
        <v>9900</v>
      </c>
      <c r="E942">
        <v>6161</v>
      </c>
      <c r="F942" s="5">
        <f t="shared" si="57"/>
        <v>0.62232323232323228</v>
      </c>
      <c r="G942" t="s">
        <v>47</v>
      </c>
      <c r="H942">
        <v>66</v>
      </c>
      <c r="I942" s="3">
        <f t="shared" si="56"/>
        <v>93.348484848484844</v>
      </c>
      <c r="J942" t="s">
        <v>15</v>
      </c>
      <c r="K942" t="s">
        <v>16</v>
      </c>
      <c r="L942">
        <v>1354341600</v>
      </c>
      <c r="M942" s="9">
        <f t="shared" si="58"/>
        <v>41244.25</v>
      </c>
      <c r="N942">
        <v>1356242400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4" t="s">
        <v>1914</v>
      </c>
      <c r="D943">
        <v>43000</v>
      </c>
      <c r="E943">
        <v>5615</v>
      </c>
      <c r="F943" s="5">
        <f t="shared" si="57"/>
        <v>0.1305813953488372</v>
      </c>
      <c r="G943" t="s">
        <v>14</v>
      </c>
      <c r="H943">
        <v>78</v>
      </c>
      <c r="I943" s="3">
        <f t="shared" si="56"/>
        <v>71.987179487179489</v>
      </c>
      <c r="J943" t="s">
        <v>21</v>
      </c>
      <c r="K943" t="s">
        <v>22</v>
      </c>
      <c r="L943">
        <v>1294552800</v>
      </c>
      <c r="M943" s="9">
        <f t="shared" si="58"/>
        <v>40552.25</v>
      </c>
      <c r="N943">
        <v>1297576800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4" t="s">
        <v>1915</v>
      </c>
      <c r="D944">
        <v>9600</v>
      </c>
      <c r="E944">
        <v>6205</v>
      </c>
      <c r="F944" s="5">
        <f t="shared" si="57"/>
        <v>0.64635416666666667</v>
      </c>
      <c r="G944" t="s">
        <v>14</v>
      </c>
      <c r="H944">
        <v>67</v>
      </c>
      <c r="I944" s="3">
        <f t="shared" si="56"/>
        <v>92.611940298507463</v>
      </c>
      <c r="J944" t="s">
        <v>26</v>
      </c>
      <c r="K944" t="s">
        <v>27</v>
      </c>
      <c r="L944">
        <v>1295935200</v>
      </c>
      <c r="M944" s="9">
        <f t="shared" si="58"/>
        <v>40568.25</v>
      </c>
      <c r="N944">
        <v>1296194400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4" t="s">
        <v>1917</v>
      </c>
      <c r="D945">
        <v>7500</v>
      </c>
      <c r="E945">
        <v>11969</v>
      </c>
      <c r="F945" s="5">
        <f t="shared" si="57"/>
        <v>1.5958666666666668</v>
      </c>
      <c r="G945" t="s">
        <v>20</v>
      </c>
      <c r="H945">
        <v>114</v>
      </c>
      <c r="I945" s="3">
        <f t="shared" si="56"/>
        <v>104.99122807017544</v>
      </c>
      <c r="J945" t="s">
        <v>21</v>
      </c>
      <c r="K945" t="s">
        <v>22</v>
      </c>
      <c r="L945">
        <v>1411534800</v>
      </c>
      <c r="M945" s="9">
        <f t="shared" si="58"/>
        <v>41906.208333333336</v>
      </c>
      <c r="N945">
        <v>1414558800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4" t="s">
        <v>1919</v>
      </c>
      <c r="D946">
        <v>10000</v>
      </c>
      <c r="E946">
        <v>8142</v>
      </c>
      <c r="F946" s="5">
        <f t="shared" si="57"/>
        <v>0.81420000000000003</v>
      </c>
      <c r="G946" t="s">
        <v>14</v>
      </c>
      <c r="H946">
        <v>263</v>
      </c>
      <c r="I946" s="3">
        <f t="shared" si="56"/>
        <v>30.958174904942965</v>
      </c>
      <c r="J946" t="s">
        <v>26</v>
      </c>
      <c r="K946" t="s">
        <v>27</v>
      </c>
      <c r="L946">
        <v>1486706400</v>
      </c>
      <c r="M946" s="9">
        <f t="shared" si="58"/>
        <v>42776.25</v>
      </c>
      <c r="N946">
        <v>1488348000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4" t="s">
        <v>1921</v>
      </c>
      <c r="D947">
        <v>172000</v>
      </c>
      <c r="E947">
        <v>55805</v>
      </c>
      <c r="F947" s="5">
        <f t="shared" si="57"/>
        <v>0.32444767441860467</v>
      </c>
      <c r="G947" t="s">
        <v>14</v>
      </c>
      <c r="H947">
        <v>1691</v>
      </c>
      <c r="I947" s="3">
        <f t="shared" si="56"/>
        <v>33.001182732111175</v>
      </c>
      <c r="J947" t="s">
        <v>21</v>
      </c>
      <c r="K947" t="s">
        <v>22</v>
      </c>
      <c r="L947">
        <v>1333602000</v>
      </c>
      <c r="M947" s="9">
        <f t="shared" si="58"/>
        <v>41004.208333333336</v>
      </c>
      <c r="N947">
        <v>1334898000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3">
      <c r="A948">
        <v>946</v>
      </c>
      <c r="B948" t="s">
        <v>1922</v>
      </c>
      <c r="C948" s="4" t="s">
        <v>1923</v>
      </c>
      <c r="D948">
        <v>153700</v>
      </c>
      <c r="E948">
        <v>15238</v>
      </c>
      <c r="F948" s="5">
        <f t="shared" si="57"/>
        <v>9.9141184124918666E-2</v>
      </c>
      <c r="G948" t="s">
        <v>14</v>
      </c>
      <c r="H948">
        <v>181</v>
      </c>
      <c r="I948" s="3">
        <f t="shared" si="56"/>
        <v>84.187845303867405</v>
      </c>
      <c r="J948" t="s">
        <v>21</v>
      </c>
      <c r="K948" t="s">
        <v>22</v>
      </c>
      <c r="L948">
        <v>1308200400</v>
      </c>
      <c r="M948" s="9">
        <f t="shared" si="58"/>
        <v>40710.208333333336</v>
      </c>
      <c r="N948">
        <v>1308373200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4" t="s">
        <v>1925</v>
      </c>
      <c r="D949">
        <v>3600</v>
      </c>
      <c r="E949">
        <v>961</v>
      </c>
      <c r="F949" s="5">
        <f t="shared" si="57"/>
        <v>0.26694444444444443</v>
      </c>
      <c r="G949" t="s">
        <v>14</v>
      </c>
      <c r="H949">
        <v>13</v>
      </c>
      <c r="I949" s="3">
        <f t="shared" si="56"/>
        <v>73.92307692307692</v>
      </c>
      <c r="J949" t="s">
        <v>21</v>
      </c>
      <c r="K949" t="s">
        <v>22</v>
      </c>
      <c r="L949">
        <v>1411707600</v>
      </c>
      <c r="M949" s="9">
        <f t="shared" si="58"/>
        <v>41908.208333333336</v>
      </c>
      <c r="N949">
        <v>1412312400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4" t="s">
        <v>1927</v>
      </c>
      <c r="D950">
        <v>9400</v>
      </c>
      <c r="E950">
        <v>5918</v>
      </c>
      <c r="F950" s="5">
        <f t="shared" si="57"/>
        <v>0.62957446808510642</v>
      </c>
      <c r="G950" t="s">
        <v>74</v>
      </c>
      <c r="H950">
        <v>160</v>
      </c>
      <c r="I950" s="3">
        <f t="shared" si="56"/>
        <v>36.987499999999997</v>
      </c>
      <c r="J950" t="s">
        <v>21</v>
      </c>
      <c r="K950" t="s">
        <v>22</v>
      </c>
      <c r="L950">
        <v>1418364000</v>
      </c>
      <c r="M950" s="9">
        <f t="shared" si="58"/>
        <v>41985.25</v>
      </c>
      <c r="N950">
        <v>1419228000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3">
      <c r="A951">
        <v>949</v>
      </c>
      <c r="B951" t="s">
        <v>1928</v>
      </c>
      <c r="C951" s="4" t="s">
        <v>1929</v>
      </c>
      <c r="D951">
        <v>5900</v>
      </c>
      <c r="E951">
        <v>9520</v>
      </c>
      <c r="F951" s="5">
        <f t="shared" si="57"/>
        <v>1.6135593220338984</v>
      </c>
      <c r="G951" t="s">
        <v>20</v>
      </c>
      <c r="H951">
        <v>203</v>
      </c>
      <c r="I951" s="3">
        <f t="shared" ref="I951:I1001" si="60">E951/H951</f>
        <v>46.896551724137929</v>
      </c>
      <c r="J951" t="s">
        <v>21</v>
      </c>
      <c r="K951" t="s">
        <v>22</v>
      </c>
      <c r="L951">
        <v>1429333200</v>
      </c>
      <c r="M951" s="9">
        <f t="shared" si="58"/>
        <v>42112.208333333328</v>
      </c>
      <c r="N951">
        <v>1430974800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">
      <c r="A952">
        <v>950</v>
      </c>
      <c r="B952" t="s">
        <v>1930</v>
      </c>
      <c r="C952" s="4" t="s">
        <v>1931</v>
      </c>
      <c r="D952">
        <v>100</v>
      </c>
      <c r="E952">
        <v>5</v>
      </c>
      <c r="F952" s="5">
        <f t="shared" si="57"/>
        <v>0.05</v>
      </c>
      <c r="G952" t="s">
        <v>14</v>
      </c>
      <c r="H952">
        <v>1</v>
      </c>
      <c r="I952" s="3">
        <f t="shared" si="60"/>
        <v>5</v>
      </c>
      <c r="J952" t="s">
        <v>21</v>
      </c>
      <c r="K952" t="s">
        <v>22</v>
      </c>
      <c r="L952">
        <v>1555390800</v>
      </c>
      <c r="M952" s="9">
        <f t="shared" si="58"/>
        <v>43571.208333333328</v>
      </c>
      <c r="N952">
        <v>1555822800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4" t="s">
        <v>1933</v>
      </c>
      <c r="D953">
        <v>14500</v>
      </c>
      <c r="E953">
        <v>159056</v>
      </c>
      <c r="F953" s="5">
        <f t="shared" si="57"/>
        <v>10.969379310344827</v>
      </c>
      <c r="G953" t="s">
        <v>20</v>
      </c>
      <c r="H953">
        <v>1559</v>
      </c>
      <c r="I953" s="3">
        <f t="shared" si="60"/>
        <v>102.02437459910199</v>
      </c>
      <c r="J953" t="s">
        <v>21</v>
      </c>
      <c r="K953" t="s">
        <v>22</v>
      </c>
      <c r="L953">
        <v>1482732000</v>
      </c>
      <c r="M953" s="9">
        <f t="shared" si="58"/>
        <v>42730.25</v>
      </c>
      <c r="N953">
        <v>1482818400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4" t="s">
        <v>1935</v>
      </c>
      <c r="D954">
        <v>145500</v>
      </c>
      <c r="E954">
        <v>101987</v>
      </c>
      <c r="F954" s="5">
        <f t="shared" si="57"/>
        <v>0.70094158075601376</v>
      </c>
      <c r="G954" t="s">
        <v>74</v>
      </c>
      <c r="H954">
        <v>2266</v>
      </c>
      <c r="I954" s="3">
        <f t="shared" si="60"/>
        <v>45.007502206531335</v>
      </c>
      <c r="J954" t="s">
        <v>21</v>
      </c>
      <c r="K954" t="s">
        <v>22</v>
      </c>
      <c r="L954">
        <v>1470718800</v>
      </c>
      <c r="M954" s="9">
        <f t="shared" si="58"/>
        <v>42591.208333333328</v>
      </c>
      <c r="N954">
        <v>1471928400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3">
      <c r="A955">
        <v>953</v>
      </c>
      <c r="B955" t="s">
        <v>1936</v>
      </c>
      <c r="C955" s="4" t="s">
        <v>1937</v>
      </c>
      <c r="D955">
        <v>3300</v>
      </c>
      <c r="E955">
        <v>1980</v>
      </c>
      <c r="F955" s="5">
        <f t="shared" si="57"/>
        <v>0.6</v>
      </c>
      <c r="G955" t="s">
        <v>14</v>
      </c>
      <c r="H955">
        <v>21</v>
      </c>
      <c r="I955" s="3">
        <f t="shared" si="60"/>
        <v>94.285714285714292</v>
      </c>
      <c r="J955" t="s">
        <v>21</v>
      </c>
      <c r="K955" t="s">
        <v>22</v>
      </c>
      <c r="L955">
        <v>1450591200</v>
      </c>
      <c r="M955" s="9">
        <f t="shared" si="58"/>
        <v>42358.25</v>
      </c>
      <c r="N955">
        <v>1453701600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4" t="s">
        <v>1939</v>
      </c>
      <c r="D956">
        <v>42600</v>
      </c>
      <c r="E956">
        <v>156384</v>
      </c>
      <c r="F956" s="5">
        <f t="shared" si="57"/>
        <v>3.6709859154929578</v>
      </c>
      <c r="G956" t="s">
        <v>20</v>
      </c>
      <c r="H956">
        <v>1548</v>
      </c>
      <c r="I956" s="3">
        <f t="shared" si="60"/>
        <v>101.02325581395348</v>
      </c>
      <c r="J956" t="s">
        <v>26</v>
      </c>
      <c r="K956" t="s">
        <v>27</v>
      </c>
      <c r="L956">
        <v>1348290000</v>
      </c>
      <c r="M956" s="9">
        <f t="shared" si="58"/>
        <v>41174.208333333336</v>
      </c>
      <c r="N956">
        <v>1350363600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x14ac:dyDescent="0.3">
      <c r="A957">
        <v>955</v>
      </c>
      <c r="B957" t="s">
        <v>1940</v>
      </c>
      <c r="C957" s="4" t="s">
        <v>1941</v>
      </c>
      <c r="D957">
        <v>700</v>
      </c>
      <c r="E957">
        <v>7763</v>
      </c>
      <c r="F957" s="5">
        <f t="shared" si="57"/>
        <v>11.09</v>
      </c>
      <c r="G957" t="s">
        <v>20</v>
      </c>
      <c r="H957">
        <v>80</v>
      </c>
      <c r="I957" s="3">
        <f t="shared" si="60"/>
        <v>97.037499999999994</v>
      </c>
      <c r="J957" t="s">
        <v>21</v>
      </c>
      <c r="K957" t="s">
        <v>22</v>
      </c>
      <c r="L957">
        <v>1353823200</v>
      </c>
      <c r="M957" s="9">
        <f t="shared" si="58"/>
        <v>41238.25</v>
      </c>
      <c r="N957">
        <v>1353996000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4" t="s">
        <v>1943</v>
      </c>
      <c r="D958">
        <v>187600</v>
      </c>
      <c r="E958">
        <v>35698</v>
      </c>
      <c r="F958" s="5">
        <f t="shared" si="57"/>
        <v>0.19028784648187633</v>
      </c>
      <c r="G958" t="s">
        <v>14</v>
      </c>
      <c r="H958">
        <v>830</v>
      </c>
      <c r="I958" s="3">
        <f t="shared" si="60"/>
        <v>43.00963855421687</v>
      </c>
      <c r="J958" t="s">
        <v>21</v>
      </c>
      <c r="K958" t="s">
        <v>22</v>
      </c>
      <c r="L958">
        <v>1450764000</v>
      </c>
      <c r="M958" s="9">
        <f t="shared" si="58"/>
        <v>42360.25</v>
      </c>
      <c r="N958">
        <v>1451109600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4" t="s">
        <v>1945</v>
      </c>
      <c r="D959">
        <v>9800</v>
      </c>
      <c r="E959">
        <v>12434</v>
      </c>
      <c r="F959" s="5">
        <f t="shared" si="57"/>
        <v>1.2687755102040816</v>
      </c>
      <c r="G959" t="s">
        <v>20</v>
      </c>
      <c r="H959">
        <v>131</v>
      </c>
      <c r="I959" s="3">
        <f t="shared" si="60"/>
        <v>94.916030534351151</v>
      </c>
      <c r="J959" t="s">
        <v>21</v>
      </c>
      <c r="K959" t="s">
        <v>22</v>
      </c>
      <c r="L959">
        <v>1329372000</v>
      </c>
      <c r="M959" s="9">
        <f t="shared" si="58"/>
        <v>40955.25</v>
      </c>
      <c r="N959">
        <v>1329631200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x14ac:dyDescent="0.3">
      <c r="A960">
        <v>958</v>
      </c>
      <c r="B960" t="s">
        <v>1946</v>
      </c>
      <c r="C960" s="4" t="s">
        <v>1947</v>
      </c>
      <c r="D960">
        <v>1100</v>
      </c>
      <c r="E960">
        <v>8081</v>
      </c>
      <c r="F960" s="5">
        <f t="shared" si="57"/>
        <v>7.3463636363636367</v>
      </c>
      <c r="G960" t="s">
        <v>20</v>
      </c>
      <c r="H960">
        <v>112</v>
      </c>
      <c r="I960" s="3">
        <f t="shared" si="60"/>
        <v>72.151785714285708</v>
      </c>
      <c r="J960" t="s">
        <v>21</v>
      </c>
      <c r="K960" t="s">
        <v>22</v>
      </c>
      <c r="L960">
        <v>1277096400</v>
      </c>
      <c r="M960" s="9">
        <f t="shared" si="58"/>
        <v>40350.208333333336</v>
      </c>
      <c r="N960">
        <v>1278997200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4" t="s">
        <v>1949</v>
      </c>
      <c r="D961">
        <v>145000</v>
      </c>
      <c r="E961">
        <v>6631</v>
      </c>
      <c r="F961" s="5">
        <f t="shared" si="57"/>
        <v>4.5731034482758622E-2</v>
      </c>
      <c r="G961" t="s">
        <v>14</v>
      </c>
      <c r="H961">
        <v>130</v>
      </c>
      <c r="I961" s="3">
        <f t="shared" si="60"/>
        <v>51.007692307692309</v>
      </c>
      <c r="J961" t="s">
        <v>21</v>
      </c>
      <c r="K961" t="s">
        <v>22</v>
      </c>
      <c r="L961">
        <v>1277701200</v>
      </c>
      <c r="M961" s="9">
        <f t="shared" si="58"/>
        <v>40357.208333333336</v>
      </c>
      <c r="N961">
        <v>1280120400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4" t="s">
        <v>1951</v>
      </c>
      <c r="D962">
        <v>5500</v>
      </c>
      <c r="E962">
        <v>4678</v>
      </c>
      <c r="F962" s="5">
        <f t="shared" ref="F962:F1001" si="61">E962/D962</f>
        <v>0.85054545454545449</v>
      </c>
      <c r="G962" t="s">
        <v>14</v>
      </c>
      <c r="H962">
        <v>55</v>
      </c>
      <c r="I962" s="3">
        <f t="shared" si="60"/>
        <v>85.054545454545448</v>
      </c>
      <c r="J962" t="s">
        <v>21</v>
      </c>
      <c r="K962" t="s">
        <v>22</v>
      </c>
      <c r="L962">
        <v>1454911200</v>
      </c>
      <c r="M962" s="9">
        <f t="shared" ref="M962:M1001" si="62">(L962/86400+DATE(1970,1,1))</f>
        <v>42408.25</v>
      </c>
      <c r="N962">
        <v>1458104400</v>
      </c>
      <c r="O962" s="9">
        <f t="shared" ref="O962:O1001" si="63">(N962/86400+DATE(1970,1,1))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3">
      <c r="A963">
        <v>961</v>
      </c>
      <c r="B963" t="s">
        <v>1952</v>
      </c>
      <c r="C963" s="4" t="s">
        <v>1953</v>
      </c>
      <c r="D963">
        <v>5700</v>
      </c>
      <c r="E963">
        <v>6800</v>
      </c>
      <c r="F963" s="5">
        <f t="shared" si="61"/>
        <v>1.1929824561403508</v>
      </c>
      <c r="G963" t="s">
        <v>20</v>
      </c>
      <c r="H963">
        <v>155</v>
      </c>
      <c r="I963" s="3">
        <f t="shared" si="60"/>
        <v>43.87096774193548</v>
      </c>
      <c r="J963" t="s">
        <v>21</v>
      </c>
      <c r="K963" t="s">
        <v>22</v>
      </c>
      <c r="L963">
        <v>1297922400</v>
      </c>
      <c r="M963" s="9">
        <f t="shared" si="62"/>
        <v>40591.25</v>
      </c>
      <c r="N963">
        <v>1298268000</v>
      </c>
      <c r="O963" s="9">
        <f t="shared" si="63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4" t="s">
        <v>1955</v>
      </c>
      <c r="D964">
        <v>3600</v>
      </c>
      <c r="E964">
        <v>10657</v>
      </c>
      <c r="F964" s="5">
        <f t="shared" si="61"/>
        <v>2.9602777777777778</v>
      </c>
      <c r="G964" t="s">
        <v>20</v>
      </c>
      <c r="H964">
        <v>266</v>
      </c>
      <c r="I964" s="3">
        <f t="shared" si="60"/>
        <v>40.063909774436091</v>
      </c>
      <c r="J964" t="s">
        <v>21</v>
      </c>
      <c r="K964" t="s">
        <v>22</v>
      </c>
      <c r="L964">
        <v>1384408800</v>
      </c>
      <c r="M964" s="9">
        <f t="shared" si="62"/>
        <v>41592.25</v>
      </c>
      <c r="N964">
        <v>1386223200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4" t="s">
        <v>1957</v>
      </c>
      <c r="D965">
        <v>5900</v>
      </c>
      <c r="E965">
        <v>4997</v>
      </c>
      <c r="F965" s="5">
        <f t="shared" si="61"/>
        <v>0.84694915254237291</v>
      </c>
      <c r="G965" t="s">
        <v>14</v>
      </c>
      <c r="H965">
        <v>114</v>
      </c>
      <c r="I965" s="3">
        <f t="shared" si="60"/>
        <v>43.833333333333336</v>
      </c>
      <c r="J965" t="s">
        <v>107</v>
      </c>
      <c r="K965" t="s">
        <v>108</v>
      </c>
      <c r="L965">
        <v>1299304800</v>
      </c>
      <c r="M965" s="9">
        <f t="shared" si="62"/>
        <v>40607.25</v>
      </c>
      <c r="N965">
        <v>1299823200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4" t="s">
        <v>1959</v>
      </c>
      <c r="D966">
        <v>3700</v>
      </c>
      <c r="E966">
        <v>13164</v>
      </c>
      <c r="F966" s="5">
        <f t="shared" si="61"/>
        <v>3.5578378378378379</v>
      </c>
      <c r="G966" t="s">
        <v>20</v>
      </c>
      <c r="H966">
        <v>155</v>
      </c>
      <c r="I966" s="3">
        <f t="shared" si="60"/>
        <v>84.92903225806451</v>
      </c>
      <c r="J966" t="s">
        <v>21</v>
      </c>
      <c r="K966" t="s">
        <v>22</v>
      </c>
      <c r="L966">
        <v>1431320400</v>
      </c>
      <c r="M966" s="9">
        <f t="shared" si="62"/>
        <v>42135.208333333328</v>
      </c>
      <c r="N966">
        <v>1431752400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4" t="s">
        <v>1961</v>
      </c>
      <c r="D967">
        <v>2200</v>
      </c>
      <c r="E967">
        <v>8501</v>
      </c>
      <c r="F967" s="5">
        <f t="shared" si="61"/>
        <v>3.8640909090909092</v>
      </c>
      <c r="G967" t="s">
        <v>20</v>
      </c>
      <c r="H967">
        <v>207</v>
      </c>
      <c r="I967" s="3">
        <f t="shared" si="60"/>
        <v>41.067632850241544</v>
      </c>
      <c r="J967" t="s">
        <v>40</v>
      </c>
      <c r="K967" t="s">
        <v>41</v>
      </c>
      <c r="L967">
        <v>1264399200</v>
      </c>
      <c r="M967" s="9">
        <f t="shared" si="62"/>
        <v>40203.25</v>
      </c>
      <c r="N967">
        <v>1267855200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4" t="s">
        <v>1962</v>
      </c>
      <c r="D968">
        <v>1700</v>
      </c>
      <c r="E968">
        <v>13468</v>
      </c>
      <c r="F968" s="5">
        <f t="shared" si="61"/>
        <v>7.9223529411764702</v>
      </c>
      <c r="G968" t="s">
        <v>20</v>
      </c>
      <c r="H968">
        <v>245</v>
      </c>
      <c r="I968" s="3">
        <f t="shared" si="60"/>
        <v>54.971428571428568</v>
      </c>
      <c r="J968" t="s">
        <v>21</v>
      </c>
      <c r="K968" t="s">
        <v>22</v>
      </c>
      <c r="L968">
        <v>1497502800</v>
      </c>
      <c r="M968" s="9">
        <f t="shared" si="62"/>
        <v>42901.208333333328</v>
      </c>
      <c r="N968">
        <v>1497675600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4" t="s">
        <v>1964</v>
      </c>
      <c r="D969">
        <v>88400</v>
      </c>
      <c r="E969">
        <v>121138</v>
      </c>
      <c r="F969" s="5">
        <f t="shared" si="61"/>
        <v>1.3703393665158372</v>
      </c>
      <c r="G969" t="s">
        <v>20</v>
      </c>
      <c r="H969">
        <v>1573</v>
      </c>
      <c r="I969" s="3">
        <f t="shared" si="60"/>
        <v>77.010807374443743</v>
      </c>
      <c r="J969" t="s">
        <v>21</v>
      </c>
      <c r="K969" t="s">
        <v>22</v>
      </c>
      <c r="L969">
        <v>1333688400</v>
      </c>
      <c r="M969" s="9">
        <f t="shared" si="62"/>
        <v>41005.208333333336</v>
      </c>
      <c r="N969">
        <v>1336885200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x14ac:dyDescent="0.3">
      <c r="A970">
        <v>968</v>
      </c>
      <c r="B970" t="s">
        <v>1965</v>
      </c>
      <c r="C970" s="4" t="s">
        <v>1966</v>
      </c>
      <c r="D970">
        <v>2400</v>
      </c>
      <c r="E970">
        <v>8117</v>
      </c>
      <c r="F970" s="5">
        <f t="shared" si="61"/>
        <v>3.3820833333333336</v>
      </c>
      <c r="G970" t="s">
        <v>20</v>
      </c>
      <c r="H970">
        <v>114</v>
      </c>
      <c r="I970" s="3">
        <f t="shared" si="60"/>
        <v>71.201754385964918</v>
      </c>
      <c r="J970" t="s">
        <v>21</v>
      </c>
      <c r="K970" t="s">
        <v>22</v>
      </c>
      <c r="L970">
        <v>1293861600</v>
      </c>
      <c r="M970" s="9">
        <f t="shared" si="62"/>
        <v>40544.25</v>
      </c>
      <c r="N970">
        <v>1295157600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4" t="s">
        <v>1968</v>
      </c>
      <c r="D971">
        <v>7900</v>
      </c>
      <c r="E971">
        <v>8550</v>
      </c>
      <c r="F971" s="5">
        <f t="shared" si="61"/>
        <v>1.0822784810126582</v>
      </c>
      <c r="G971" t="s">
        <v>20</v>
      </c>
      <c r="H971">
        <v>93</v>
      </c>
      <c r="I971" s="3">
        <f t="shared" si="60"/>
        <v>91.935483870967744</v>
      </c>
      <c r="J971" t="s">
        <v>21</v>
      </c>
      <c r="K971" t="s">
        <v>22</v>
      </c>
      <c r="L971">
        <v>1576994400</v>
      </c>
      <c r="M971" s="9">
        <f t="shared" si="62"/>
        <v>43821.25</v>
      </c>
      <c r="N971">
        <v>1577599200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3">
      <c r="A972">
        <v>970</v>
      </c>
      <c r="B972" t="s">
        <v>1969</v>
      </c>
      <c r="C972" s="4" t="s">
        <v>1970</v>
      </c>
      <c r="D972">
        <v>94900</v>
      </c>
      <c r="E972">
        <v>57659</v>
      </c>
      <c r="F972" s="5">
        <f t="shared" si="61"/>
        <v>0.60757639620653314</v>
      </c>
      <c r="G972" t="s">
        <v>14</v>
      </c>
      <c r="H972">
        <v>594</v>
      </c>
      <c r="I972" s="3">
        <f t="shared" si="60"/>
        <v>97.069023569023571</v>
      </c>
      <c r="J972" t="s">
        <v>21</v>
      </c>
      <c r="K972" t="s">
        <v>22</v>
      </c>
      <c r="L972">
        <v>1304917200</v>
      </c>
      <c r="M972" s="9">
        <f t="shared" si="62"/>
        <v>40672.208333333336</v>
      </c>
      <c r="N972">
        <v>1305003600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4" t="s">
        <v>1972</v>
      </c>
      <c r="D973">
        <v>5100</v>
      </c>
      <c r="E973">
        <v>1414</v>
      </c>
      <c r="F973" s="5">
        <f t="shared" si="61"/>
        <v>0.27725490196078434</v>
      </c>
      <c r="G973" t="s">
        <v>14</v>
      </c>
      <c r="H973">
        <v>24</v>
      </c>
      <c r="I973" s="3">
        <f t="shared" si="60"/>
        <v>58.916666666666664</v>
      </c>
      <c r="J973" t="s">
        <v>21</v>
      </c>
      <c r="K973" t="s">
        <v>22</v>
      </c>
      <c r="L973">
        <v>1381208400</v>
      </c>
      <c r="M973" s="9">
        <f t="shared" si="62"/>
        <v>41555.208333333336</v>
      </c>
      <c r="N973">
        <v>1381726800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3">
      <c r="A974">
        <v>972</v>
      </c>
      <c r="B974" t="s">
        <v>1973</v>
      </c>
      <c r="C974" s="4" t="s">
        <v>1974</v>
      </c>
      <c r="D974">
        <v>42700</v>
      </c>
      <c r="E974">
        <v>97524</v>
      </c>
      <c r="F974" s="5">
        <f t="shared" si="61"/>
        <v>2.283934426229508</v>
      </c>
      <c r="G974" t="s">
        <v>20</v>
      </c>
      <c r="H974">
        <v>1681</v>
      </c>
      <c r="I974" s="3">
        <f t="shared" si="60"/>
        <v>58.015466983938133</v>
      </c>
      <c r="J974" t="s">
        <v>21</v>
      </c>
      <c r="K974" t="s">
        <v>22</v>
      </c>
      <c r="L974">
        <v>1401685200</v>
      </c>
      <c r="M974" s="9">
        <f t="shared" si="62"/>
        <v>41792.208333333336</v>
      </c>
      <c r="N974">
        <v>1402462800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4" t="s">
        <v>1976</v>
      </c>
      <c r="D975">
        <v>121100</v>
      </c>
      <c r="E975">
        <v>26176</v>
      </c>
      <c r="F975" s="5">
        <f t="shared" si="61"/>
        <v>0.21615194054500414</v>
      </c>
      <c r="G975" t="s">
        <v>14</v>
      </c>
      <c r="H975">
        <v>252</v>
      </c>
      <c r="I975" s="3">
        <f t="shared" si="60"/>
        <v>103.87301587301587</v>
      </c>
      <c r="J975" t="s">
        <v>21</v>
      </c>
      <c r="K975" t="s">
        <v>22</v>
      </c>
      <c r="L975">
        <v>1291960800</v>
      </c>
      <c r="M975" s="9">
        <f t="shared" si="62"/>
        <v>40522.25</v>
      </c>
      <c r="N975">
        <v>1292133600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4" t="s">
        <v>1978</v>
      </c>
      <c r="D976">
        <v>800</v>
      </c>
      <c r="E976">
        <v>2991</v>
      </c>
      <c r="F976" s="5">
        <f t="shared" si="61"/>
        <v>3.73875</v>
      </c>
      <c r="G976" t="s">
        <v>20</v>
      </c>
      <c r="H976">
        <v>32</v>
      </c>
      <c r="I976" s="3">
        <f t="shared" si="60"/>
        <v>93.46875</v>
      </c>
      <c r="J976" t="s">
        <v>21</v>
      </c>
      <c r="K976" t="s">
        <v>22</v>
      </c>
      <c r="L976">
        <v>1368853200</v>
      </c>
      <c r="M976" s="9">
        <f t="shared" si="62"/>
        <v>41412.208333333336</v>
      </c>
      <c r="N976">
        <v>1368939600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4" t="s">
        <v>1980</v>
      </c>
      <c r="D977">
        <v>5400</v>
      </c>
      <c r="E977">
        <v>8366</v>
      </c>
      <c r="F977" s="5">
        <f t="shared" si="61"/>
        <v>1.5492592592592593</v>
      </c>
      <c r="G977" t="s">
        <v>20</v>
      </c>
      <c r="H977">
        <v>135</v>
      </c>
      <c r="I977" s="3">
        <f t="shared" si="60"/>
        <v>61.970370370370368</v>
      </c>
      <c r="J977" t="s">
        <v>21</v>
      </c>
      <c r="K977" t="s">
        <v>22</v>
      </c>
      <c r="L977">
        <v>1448776800</v>
      </c>
      <c r="M977" s="9">
        <f t="shared" si="62"/>
        <v>42337.25</v>
      </c>
      <c r="N977">
        <v>1452146400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x14ac:dyDescent="0.3">
      <c r="A978">
        <v>976</v>
      </c>
      <c r="B978" t="s">
        <v>1981</v>
      </c>
      <c r="C978" s="4" t="s">
        <v>1982</v>
      </c>
      <c r="D978">
        <v>4000</v>
      </c>
      <c r="E978">
        <v>12886</v>
      </c>
      <c r="F978" s="5">
        <f t="shared" si="61"/>
        <v>3.2214999999999998</v>
      </c>
      <c r="G978" t="s">
        <v>20</v>
      </c>
      <c r="H978">
        <v>140</v>
      </c>
      <c r="I978" s="3">
        <f t="shared" si="60"/>
        <v>92.042857142857144</v>
      </c>
      <c r="J978" t="s">
        <v>21</v>
      </c>
      <c r="K978" t="s">
        <v>22</v>
      </c>
      <c r="L978">
        <v>1296194400</v>
      </c>
      <c r="M978" s="9">
        <f t="shared" si="62"/>
        <v>40571.25</v>
      </c>
      <c r="N978">
        <v>1296712800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4" t="s">
        <v>1983</v>
      </c>
      <c r="D979">
        <v>7000</v>
      </c>
      <c r="E979">
        <v>5177</v>
      </c>
      <c r="F979" s="5">
        <f t="shared" si="61"/>
        <v>0.73957142857142855</v>
      </c>
      <c r="G979" t="s">
        <v>14</v>
      </c>
      <c r="H979">
        <v>67</v>
      </c>
      <c r="I979" s="3">
        <f t="shared" si="60"/>
        <v>77.268656716417908</v>
      </c>
      <c r="J979" t="s">
        <v>21</v>
      </c>
      <c r="K979" t="s">
        <v>22</v>
      </c>
      <c r="L979">
        <v>1517983200</v>
      </c>
      <c r="M979" s="9">
        <f t="shared" si="62"/>
        <v>43138.25</v>
      </c>
      <c r="N979">
        <v>1520748000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4" t="s">
        <v>1985</v>
      </c>
      <c r="D980">
        <v>1000</v>
      </c>
      <c r="E980">
        <v>8641</v>
      </c>
      <c r="F980" s="5">
        <f t="shared" si="61"/>
        <v>8.641</v>
      </c>
      <c r="G980" t="s">
        <v>20</v>
      </c>
      <c r="H980">
        <v>92</v>
      </c>
      <c r="I980" s="3">
        <f t="shared" si="60"/>
        <v>93.923913043478265</v>
      </c>
      <c r="J980" t="s">
        <v>21</v>
      </c>
      <c r="K980" t="s">
        <v>22</v>
      </c>
      <c r="L980">
        <v>1478930400</v>
      </c>
      <c r="M980" s="9">
        <f t="shared" si="62"/>
        <v>42686.25</v>
      </c>
      <c r="N980">
        <v>1480831200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4" t="s">
        <v>1987</v>
      </c>
      <c r="D981">
        <v>60200</v>
      </c>
      <c r="E981">
        <v>86244</v>
      </c>
      <c r="F981" s="5">
        <f t="shared" si="61"/>
        <v>1.432624584717608</v>
      </c>
      <c r="G981" t="s">
        <v>20</v>
      </c>
      <c r="H981">
        <v>1015</v>
      </c>
      <c r="I981" s="3">
        <f t="shared" si="60"/>
        <v>84.969458128078813</v>
      </c>
      <c r="J981" t="s">
        <v>40</v>
      </c>
      <c r="K981" t="s">
        <v>41</v>
      </c>
      <c r="L981">
        <v>1426395600</v>
      </c>
      <c r="M981" s="9">
        <f t="shared" si="62"/>
        <v>42078.208333333328</v>
      </c>
      <c r="N981">
        <v>1426914000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4" t="s">
        <v>1989</v>
      </c>
      <c r="D982">
        <v>195200</v>
      </c>
      <c r="E982">
        <v>78630</v>
      </c>
      <c r="F982" s="5">
        <f t="shared" si="61"/>
        <v>0.40281762295081969</v>
      </c>
      <c r="G982" t="s">
        <v>14</v>
      </c>
      <c r="H982">
        <v>742</v>
      </c>
      <c r="I982" s="3">
        <f t="shared" si="60"/>
        <v>105.97035040431267</v>
      </c>
      <c r="J982" t="s">
        <v>21</v>
      </c>
      <c r="K982" t="s">
        <v>22</v>
      </c>
      <c r="L982">
        <v>1446181200</v>
      </c>
      <c r="M982" s="9">
        <f t="shared" si="62"/>
        <v>42307.208333333328</v>
      </c>
      <c r="N982">
        <v>1446616800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4" t="s">
        <v>1991</v>
      </c>
      <c r="D983">
        <v>6700</v>
      </c>
      <c r="E983">
        <v>11941</v>
      </c>
      <c r="F983" s="5">
        <f t="shared" si="61"/>
        <v>1.7822388059701493</v>
      </c>
      <c r="G983" t="s">
        <v>20</v>
      </c>
      <c r="H983">
        <v>323</v>
      </c>
      <c r="I983" s="3">
        <f t="shared" si="60"/>
        <v>36.969040247678016</v>
      </c>
      <c r="J983" t="s">
        <v>21</v>
      </c>
      <c r="K983" t="s">
        <v>22</v>
      </c>
      <c r="L983">
        <v>1514181600</v>
      </c>
      <c r="M983" s="9">
        <f t="shared" si="62"/>
        <v>43094.25</v>
      </c>
      <c r="N983">
        <v>1517032800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4" t="s">
        <v>1993</v>
      </c>
      <c r="D984">
        <v>7200</v>
      </c>
      <c r="E984">
        <v>6115</v>
      </c>
      <c r="F984" s="5">
        <f t="shared" si="61"/>
        <v>0.84930555555555554</v>
      </c>
      <c r="G984" t="s">
        <v>14</v>
      </c>
      <c r="H984">
        <v>75</v>
      </c>
      <c r="I984" s="3">
        <f t="shared" si="60"/>
        <v>81.533333333333331</v>
      </c>
      <c r="J984" t="s">
        <v>21</v>
      </c>
      <c r="K984" t="s">
        <v>22</v>
      </c>
      <c r="L984">
        <v>1311051600</v>
      </c>
      <c r="M984" s="9">
        <f t="shared" si="62"/>
        <v>40743.208333333336</v>
      </c>
      <c r="N984">
        <v>1311224400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4" t="s">
        <v>1995</v>
      </c>
      <c r="D985">
        <v>129100</v>
      </c>
      <c r="E985">
        <v>188404</v>
      </c>
      <c r="F985" s="5">
        <f t="shared" si="61"/>
        <v>1.4593648334624323</v>
      </c>
      <c r="G985" t="s">
        <v>20</v>
      </c>
      <c r="H985">
        <v>2326</v>
      </c>
      <c r="I985" s="3">
        <f t="shared" si="60"/>
        <v>80.999140154772135</v>
      </c>
      <c r="J985" t="s">
        <v>21</v>
      </c>
      <c r="K985" t="s">
        <v>22</v>
      </c>
      <c r="L985">
        <v>1564894800</v>
      </c>
      <c r="M985" s="9">
        <f t="shared" si="62"/>
        <v>43681.208333333328</v>
      </c>
      <c r="N985">
        <v>1566190800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3">
      <c r="A986">
        <v>984</v>
      </c>
      <c r="B986" t="s">
        <v>1996</v>
      </c>
      <c r="C986" s="4" t="s">
        <v>1997</v>
      </c>
      <c r="D986">
        <v>6500</v>
      </c>
      <c r="E986">
        <v>9910</v>
      </c>
      <c r="F986" s="5">
        <f t="shared" si="61"/>
        <v>1.5246153846153847</v>
      </c>
      <c r="G986" t="s">
        <v>20</v>
      </c>
      <c r="H986">
        <v>381</v>
      </c>
      <c r="I986" s="3">
        <f t="shared" si="60"/>
        <v>26.010498687664043</v>
      </c>
      <c r="J986" t="s">
        <v>21</v>
      </c>
      <c r="K986" t="s">
        <v>22</v>
      </c>
      <c r="L986">
        <v>1567918800</v>
      </c>
      <c r="M986" s="9">
        <f t="shared" si="62"/>
        <v>43716.208333333328</v>
      </c>
      <c r="N986">
        <v>1570165200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4" t="s">
        <v>1999</v>
      </c>
      <c r="D987">
        <v>170600</v>
      </c>
      <c r="E987">
        <v>114523</v>
      </c>
      <c r="F987" s="5">
        <f t="shared" si="61"/>
        <v>0.67129542790152408</v>
      </c>
      <c r="G987" t="s">
        <v>14</v>
      </c>
      <c r="H987">
        <v>4405</v>
      </c>
      <c r="I987" s="3">
        <f t="shared" si="60"/>
        <v>25.998410896708286</v>
      </c>
      <c r="J987" t="s">
        <v>21</v>
      </c>
      <c r="K987" t="s">
        <v>22</v>
      </c>
      <c r="L987">
        <v>1386309600</v>
      </c>
      <c r="M987" s="9">
        <f t="shared" si="62"/>
        <v>41614.25</v>
      </c>
      <c r="N987">
        <v>1388556000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3">
      <c r="A988">
        <v>986</v>
      </c>
      <c r="B988" t="s">
        <v>2000</v>
      </c>
      <c r="C988" s="4" t="s">
        <v>2001</v>
      </c>
      <c r="D988">
        <v>7800</v>
      </c>
      <c r="E988">
        <v>3144</v>
      </c>
      <c r="F988" s="5">
        <f t="shared" si="61"/>
        <v>0.40307692307692305</v>
      </c>
      <c r="G988" t="s">
        <v>14</v>
      </c>
      <c r="H988">
        <v>92</v>
      </c>
      <c r="I988" s="3">
        <f t="shared" si="60"/>
        <v>34.173913043478258</v>
      </c>
      <c r="J988" t="s">
        <v>21</v>
      </c>
      <c r="K988" t="s">
        <v>22</v>
      </c>
      <c r="L988">
        <v>1301979600</v>
      </c>
      <c r="M988" s="9">
        <f t="shared" si="62"/>
        <v>40638.208333333336</v>
      </c>
      <c r="N988">
        <v>1303189200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4" t="s">
        <v>2003</v>
      </c>
      <c r="D989">
        <v>6200</v>
      </c>
      <c r="E989">
        <v>13441</v>
      </c>
      <c r="F989" s="5">
        <f t="shared" si="61"/>
        <v>2.1679032258064517</v>
      </c>
      <c r="G989" t="s">
        <v>20</v>
      </c>
      <c r="H989">
        <v>480</v>
      </c>
      <c r="I989" s="3">
        <f t="shared" si="60"/>
        <v>28.002083333333335</v>
      </c>
      <c r="J989" t="s">
        <v>21</v>
      </c>
      <c r="K989" t="s">
        <v>22</v>
      </c>
      <c r="L989">
        <v>1493269200</v>
      </c>
      <c r="M989" s="9">
        <f t="shared" si="62"/>
        <v>42852.208333333328</v>
      </c>
      <c r="N989">
        <v>1494478800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4" t="s">
        <v>2005</v>
      </c>
      <c r="D990">
        <v>9400</v>
      </c>
      <c r="E990">
        <v>4899</v>
      </c>
      <c r="F990" s="5">
        <f t="shared" si="61"/>
        <v>0.52117021276595743</v>
      </c>
      <c r="G990" t="s">
        <v>14</v>
      </c>
      <c r="H990">
        <v>64</v>
      </c>
      <c r="I990" s="3">
        <f t="shared" si="60"/>
        <v>76.546875</v>
      </c>
      <c r="J990" t="s">
        <v>21</v>
      </c>
      <c r="K990" t="s">
        <v>22</v>
      </c>
      <c r="L990">
        <v>1478930400</v>
      </c>
      <c r="M990" s="9">
        <f t="shared" si="62"/>
        <v>42686.25</v>
      </c>
      <c r="N990">
        <v>1480744800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4" t="s">
        <v>2007</v>
      </c>
      <c r="D991">
        <v>2400</v>
      </c>
      <c r="E991">
        <v>11990</v>
      </c>
      <c r="F991" s="5">
        <f t="shared" si="61"/>
        <v>4.9958333333333336</v>
      </c>
      <c r="G991" t="s">
        <v>20</v>
      </c>
      <c r="H991">
        <v>226</v>
      </c>
      <c r="I991" s="3">
        <f t="shared" si="60"/>
        <v>53.053097345132741</v>
      </c>
      <c r="J991" t="s">
        <v>21</v>
      </c>
      <c r="K991" t="s">
        <v>22</v>
      </c>
      <c r="L991">
        <v>1555390800</v>
      </c>
      <c r="M991" s="9">
        <f t="shared" si="62"/>
        <v>43571.208333333328</v>
      </c>
      <c r="N991">
        <v>1555822800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4" t="s">
        <v>2009</v>
      </c>
      <c r="D992">
        <v>7800</v>
      </c>
      <c r="E992">
        <v>6839</v>
      </c>
      <c r="F992" s="5">
        <f t="shared" si="61"/>
        <v>0.87679487179487181</v>
      </c>
      <c r="G992" t="s">
        <v>14</v>
      </c>
      <c r="H992">
        <v>64</v>
      </c>
      <c r="I992" s="3">
        <f t="shared" si="60"/>
        <v>106.859375</v>
      </c>
      <c r="J992" t="s">
        <v>21</v>
      </c>
      <c r="K992" t="s">
        <v>22</v>
      </c>
      <c r="L992">
        <v>1456984800</v>
      </c>
      <c r="M992" s="9">
        <f t="shared" si="62"/>
        <v>42432.25</v>
      </c>
      <c r="N992">
        <v>1458882000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4" t="s">
        <v>2010</v>
      </c>
      <c r="D993">
        <v>9800</v>
      </c>
      <c r="E993">
        <v>11091</v>
      </c>
      <c r="F993" s="5">
        <f t="shared" si="61"/>
        <v>1.131734693877551</v>
      </c>
      <c r="G993" t="s">
        <v>20</v>
      </c>
      <c r="H993">
        <v>241</v>
      </c>
      <c r="I993" s="3">
        <f t="shared" si="60"/>
        <v>46.020746887966808</v>
      </c>
      <c r="J993" t="s">
        <v>21</v>
      </c>
      <c r="K993" t="s">
        <v>22</v>
      </c>
      <c r="L993">
        <v>1411621200</v>
      </c>
      <c r="M993" s="9">
        <f t="shared" si="62"/>
        <v>41907.208333333336</v>
      </c>
      <c r="N993">
        <v>1411966800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4" t="s">
        <v>2012</v>
      </c>
      <c r="D994">
        <v>3100</v>
      </c>
      <c r="E994">
        <v>13223</v>
      </c>
      <c r="F994" s="5">
        <f t="shared" si="61"/>
        <v>4.2654838709677421</v>
      </c>
      <c r="G994" t="s">
        <v>20</v>
      </c>
      <c r="H994">
        <v>132</v>
      </c>
      <c r="I994" s="3">
        <f t="shared" si="60"/>
        <v>100.17424242424242</v>
      </c>
      <c r="J994" t="s">
        <v>21</v>
      </c>
      <c r="K994" t="s">
        <v>22</v>
      </c>
      <c r="L994">
        <v>1525669200</v>
      </c>
      <c r="M994" s="9">
        <f t="shared" si="62"/>
        <v>43227.208333333328</v>
      </c>
      <c r="N994">
        <v>1526878800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4" t="s">
        <v>2014</v>
      </c>
      <c r="D995">
        <v>9800</v>
      </c>
      <c r="E995">
        <v>7608</v>
      </c>
      <c r="F995" s="5">
        <f t="shared" si="61"/>
        <v>0.77632653061224488</v>
      </c>
      <c r="G995" t="s">
        <v>74</v>
      </c>
      <c r="H995">
        <v>75</v>
      </c>
      <c r="I995" s="3">
        <f t="shared" si="60"/>
        <v>101.44</v>
      </c>
      <c r="J995" t="s">
        <v>107</v>
      </c>
      <c r="K995" t="s">
        <v>108</v>
      </c>
      <c r="L995">
        <v>1450936800</v>
      </c>
      <c r="M995" s="9">
        <f t="shared" si="62"/>
        <v>42362.25</v>
      </c>
      <c r="N995">
        <v>1452405600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4" t="s">
        <v>2016</v>
      </c>
      <c r="D996">
        <v>141100</v>
      </c>
      <c r="E996">
        <v>74073</v>
      </c>
      <c r="F996" s="5">
        <f t="shared" si="61"/>
        <v>0.52496810772501767</v>
      </c>
      <c r="G996" t="s">
        <v>14</v>
      </c>
      <c r="H996">
        <v>842</v>
      </c>
      <c r="I996" s="3">
        <f t="shared" si="60"/>
        <v>87.972684085510693</v>
      </c>
      <c r="J996" t="s">
        <v>21</v>
      </c>
      <c r="K996" t="s">
        <v>22</v>
      </c>
      <c r="L996">
        <v>1413522000</v>
      </c>
      <c r="M996" s="9">
        <f t="shared" si="62"/>
        <v>41929.208333333336</v>
      </c>
      <c r="N996">
        <v>1414040400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4" t="s">
        <v>2018</v>
      </c>
      <c r="D997">
        <v>97300</v>
      </c>
      <c r="E997">
        <v>153216</v>
      </c>
      <c r="F997" s="5">
        <f t="shared" si="61"/>
        <v>1.5746762589928058</v>
      </c>
      <c r="G997" t="s">
        <v>20</v>
      </c>
      <c r="H997">
        <v>2043</v>
      </c>
      <c r="I997" s="3">
        <f t="shared" si="60"/>
        <v>74.995594713656388</v>
      </c>
      <c r="J997" t="s">
        <v>21</v>
      </c>
      <c r="K997" t="s">
        <v>22</v>
      </c>
      <c r="L997">
        <v>1541307600</v>
      </c>
      <c r="M997" s="9">
        <f t="shared" si="62"/>
        <v>43408.208333333328</v>
      </c>
      <c r="N997">
        <v>1543816800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x14ac:dyDescent="0.3">
      <c r="A998">
        <v>996</v>
      </c>
      <c r="B998" t="s">
        <v>2019</v>
      </c>
      <c r="C998" s="4" t="s">
        <v>2020</v>
      </c>
      <c r="D998">
        <v>6600</v>
      </c>
      <c r="E998">
        <v>4814</v>
      </c>
      <c r="F998" s="5">
        <f t="shared" si="61"/>
        <v>0.72939393939393937</v>
      </c>
      <c r="G998" t="s">
        <v>14</v>
      </c>
      <c r="H998">
        <v>112</v>
      </c>
      <c r="I998" s="3">
        <f t="shared" si="60"/>
        <v>42.982142857142854</v>
      </c>
      <c r="J998" t="s">
        <v>21</v>
      </c>
      <c r="K998" t="s">
        <v>22</v>
      </c>
      <c r="L998">
        <v>1357106400</v>
      </c>
      <c r="M998" s="9">
        <f t="shared" si="62"/>
        <v>41276.25</v>
      </c>
      <c r="N998">
        <v>1359698400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4" t="s">
        <v>2022</v>
      </c>
      <c r="D999">
        <v>7600</v>
      </c>
      <c r="E999">
        <v>4603</v>
      </c>
      <c r="F999" s="5">
        <f t="shared" si="61"/>
        <v>0.60565789473684206</v>
      </c>
      <c r="G999" t="s">
        <v>74</v>
      </c>
      <c r="H999">
        <v>139</v>
      </c>
      <c r="I999" s="3">
        <f t="shared" si="60"/>
        <v>33.115107913669064</v>
      </c>
      <c r="J999" t="s">
        <v>107</v>
      </c>
      <c r="K999" t="s">
        <v>108</v>
      </c>
      <c r="L999">
        <v>1390197600</v>
      </c>
      <c r="M999" s="9">
        <f t="shared" si="62"/>
        <v>41659.25</v>
      </c>
      <c r="N999">
        <v>1390629600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4" t="s">
        <v>2024</v>
      </c>
      <c r="D1000">
        <v>66600</v>
      </c>
      <c r="E1000">
        <v>37823</v>
      </c>
      <c r="F1000" s="5">
        <f t="shared" si="61"/>
        <v>0.5679129129129129</v>
      </c>
      <c r="G1000" t="s">
        <v>14</v>
      </c>
      <c r="H1000">
        <v>374</v>
      </c>
      <c r="I1000" s="3">
        <f t="shared" si="60"/>
        <v>101.13101604278074</v>
      </c>
      <c r="J1000" t="s">
        <v>21</v>
      </c>
      <c r="K1000" t="s">
        <v>22</v>
      </c>
      <c r="L1000">
        <v>1265868000</v>
      </c>
      <c r="M1000" s="9">
        <f t="shared" si="62"/>
        <v>40220.25</v>
      </c>
      <c r="N1000">
        <v>1267077600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4" t="s">
        <v>2026</v>
      </c>
      <c r="D1001">
        <v>111100</v>
      </c>
      <c r="E1001">
        <v>62819</v>
      </c>
      <c r="F1001" s="5">
        <f t="shared" si="61"/>
        <v>0.56542754275427543</v>
      </c>
      <c r="G1001" t="s">
        <v>74</v>
      </c>
      <c r="H1001">
        <v>1122</v>
      </c>
      <c r="I1001" s="3">
        <f t="shared" si="60"/>
        <v>55.98841354723708</v>
      </c>
      <c r="J1001" t="s">
        <v>21</v>
      </c>
      <c r="K1001" t="s">
        <v>22</v>
      </c>
      <c r="L1001">
        <v>1467176400</v>
      </c>
      <c r="M1001" s="9">
        <f t="shared" si="62"/>
        <v>42550.208333333328</v>
      </c>
      <c r="N1001">
        <v>1467781200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003:F1048576 F1:F1001">
    <cfRule type="colorScale" priority="1">
      <colorScale>
        <cfvo type="num" val="0"/>
        <cfvo type="num" val="1"/>
        <cfvo type="num" val="2"/>
        <color rgb="FFF8696B"/>
        <color theme="9"/>
        <color theme="4"/>
      </colorScale>
    </cfRule>
  </conditionalFormatting>
  <conditionalFormatting sqref="G1:G1048576">
    <cfRule type="cellIs" dxfId="3" priority="3" operator="equal">
      <formula>"Canceled"</formula>
    </cfRule>
    <cfRule type="cellIs" dxfId="2" priority="4" operator="equal">
      <formula>"Live"</formula>
    </cfRule>
    <cfRule type="cellIs" dxfId="1" priority="5" operator="equal">
      <formula>"Successful"</formula>
    </cfRule>
    <cfRule type="cellIs" dxfId="0" priority="6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CC26-2441-4028-A38D-B3654377C30F}">
  <dimension ref="A1:B8"/>
  <sheetViews>
    <sheetView zoomScale="101" workbookViewId="0">
      <selection activeCell="S13" sqref="S13"/>
    </sheetView>
  </sheetViews>
  <sheetFormatPr defaultRowHeight="15.6" x14ac:dyDescent="0.3"/>
  <cols>
    <col min="1" max="1" width="16.59765625" bestFit="1" customWidth="1"/>
    <col min="2" max="2" width="12.69921875" style="11" bestFit="1" customWidth="1"/>
  </cols>
  <sheetData>
    <row r="1" spans="1:2" x14ac:dyDescent="0.3">
      <c r="B1" s="11" t="s">
        <v>2110</v>
      </c>
    </row>
    <row r="2" spans="1:2" x14ac:dyDescent="0.3">
      <c r="A2" t="s">
        <v>2117</v>
      </c>
      <c r="B2" s="11">
        <f>SUM(Crowdfunding!H:H)</f>
        <v>727005</v>
      </c>
    </row>
    <row r="3" spans="1:2" x14ac:dyDescent="0.3">
      <c r="A3" t="s">
        <v>2112</v>
      </c>
      <c r="B3" s="11">
        <f>AVERAGE(Crowdfunding!H:H)</f>
        <v>727.005</v>
      </c>
    </row>
    <row r="4" spans="1:2" x14ac:dyDescent="0.3">
      <c r="A4" t="s">
        <v>2111</v>
      </c>
      <c r="B4" s="11">
        <f>MEDIAN(Crowdfunding!H:H)</f>
        <v>184.5</v>
      </c>
    </row>
    <row r="5" spans="1:2" x14ac:dyDescent="0.3">
      <c r="A5" t="s">
        <v>2113</v>
      </c>
      <c r="B5" s="11">
        <f>MIN(Crowdfunding!H:H)</f>
        <v>0</v>
      </c>
    </row>
    <row r="6" spans="1:2" x14ac:dyDescent="0.3">
      <c r="A6" t="s">
        <v>2114</v>
      </c>
      <c r="B6" s="11">
        <f>MAX(Crowdfunding!H:H)</f>
        <v>7295</v>
      </c>
    </row>
    <row r="7" spans="1:2" x14ac:dyDescent="0.3">
      <c r="A7" t="s">
        <v>2115</v>
      </c>
      <c r="B7" s="11">
        <f>_xlfn.VAR.S(Crowdfunding!H2:H1001)</f>
        <v>1294413.9329079078</v>
      </c>
    </row>
    <row r="8" spans="1:2" x14ac:dyDescent="0.3">
      <c r="A8" t="s">
        <v>2116</v>
      </c>
      <c r="B8" s="11">
        <f>_xlfn.STDEV.S(Crowdfunding!H2:H1001)</f>
        <v>1137.7231354366966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904C-05C9-428E-A7B5-987023FE6AFC}">
  <dimension ref="A1:I20"/>
  <sheetViews>
    <sheetView zoomScale="87" workbookViewId="0">
      <selection activeCell="H9" sqref="H9"/>
    </sheetView>
  </sheetViews>
  <sheetFormatPr defaultRowHeight="15.6" x14ac:dyDescent="0.3"/>
  <cols>
    <col min="1" max="1" width="17.3984375" bestFit="1" customWidth="1"/>
    <col min="2" max="2" width="16.8984375" bestFit="1" customWidth="1"/>
    <col min="3" max="3" width="13.296875" bestFit="1" customWidth="1"/>
    <col min="4" max="4" width="15.8984375" bestFit="1" customWidth="1"/>
    <col min="5" max="5" width="12.59765625" bestFit="1" customWidth="1"/>
    <col min="6" max="6" width="19.69921875" bestFit="1" customWidth="1"/>
    <col min="7" max="7" width="16" style="5" bestFit="1" customWidth="1"/>
    <col min="8" max="8" width="18.69921875" style="5" bestFit="1" customWidth="1"/>
  </cols>
  <sheetData>
    <row r="1" spans="1:9" x14ac:dyDescent="0.3">
      <c r="A1" s="1" t="s">
        <v>2</v>
      </c>
      <c r="B1" s="1" t="s">
        <v>2088</v>
      </c>
      <c r="C1" s="1" t="s">
        <v>2089</v>
      </c>
      <c r="D1" s="1" t="s">
        <v>2090</v>
      </c>
      <c r="E1" s="1" t="s">
        <v>2091</v>
      </c>
      <c r="F1" s="1" t="s">
        <v>2092</v>
      </c>
      <c r="G1" s="6" t="s">
        <v>2093</v>
      </c>
      <c r="H1" s="6" t="s">
        <v>2094</v>
      </c>
      <c r="I1" s="1"/>
    </row>
    <row r="2" spans="1:9" x14ac:dyDescent="0.3">
      <c r="A2" t="s">
        <v>2100</v>
      </c>
      <c r="B2">
        <f>COUNTIFS(Crowdfunding!G:G, 'Goal Analysis'!$A$16, Crowdfunding!D:D, 'Goal Analysis'!A2)</f>
        <v>30</v>
      </c>
      <c r="C2">
        <f>COUNTIFS(Crowdfunding!G:G, 'Goal Analysis'!$A$17, Crowdfunding!D:D, 'Goal Analysis'!A2)</f>
        <v>20</v>
      </c>
      <c r="D2">
        <f>COUNTIFS(Crowdfunding!G:G, 'Goal Analysis'!$A$18, Crowdfunding!D:D, 'Goal Analysis'!A2)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9" x14ac:dyDescent="0.3">
      <c r="A3" t="s">
        <v>2099</v>
      </c>
      <c r="B3">
        <f>COUNTIFS(Crowdfunding!G:G,'Goal Analysis'!$A$16,Crowdfunding!D:D,"&gt;=1000", Crowdfunding!D:D, "&lt;=4999")</f>
        <v>191</v>
      </c>
      <c r="C3">
        <f>COUNTIFS(Crowdfunding!G:G, 'Goal Analysis'!$A$17,Crowdfunding!D:D,"&gt;=1000", Crowdfunding!D:D, "&lt;=4999")</f>
        <v>38</v>
      </c>
      <c r="D3">
        <f>COUNTIFS(Crowdfunding!G:G, 'Goal Analysis'!$A$18, Crowdfunding!D:D,"&gt;=1000", Crowdfunding!D:D, "&lt;=4999")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9" x14ac:dyDescent="0.3">
      <c r="A4" t="s">
        <v>2101</v>
      </c>
      <c r="B4">
        <f>COUNTIFS(Crowdfunding!G:G,'Goal Analysis'!$A$16,Crowdfunding!D:D,"&gt;=5000", Crowdfunding!D:D, "&lt;=9999")</f>
        <v>164</v>
      </c>
      <c r="C4">
        <f>COUNTIFS(Crowdfunding!G:G, 'Goal Analysis'!$A$17, Crowdfunding!D:D,"&gt;=5000", Crowdfunding!D:D, "&lt;=9999")</f>
        <v>126</v>
      </c>
      <c r="D4">
        <f>COUNTIFS(Crowdfunding!G:G, 'Goal Analysis'!$A$18,Crowdfunding!D:D,"&gt;=5000", Crowdfunding!D:D, "&lt;=9999")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9" x14ac:dyDescent="0.3">
      <c r="A5" t="s">
        <v>2102</v>
      </c>
      <c r="B5">
        <f>COUNTIFS(Crowdfunding!G:G,'Goal Analysis'!$A$16,Crowdfunding!D:D,"&gt;=10000", Crowdfunding!D:D, "&lt;=14999")</f>
        <v>4</v>
      </c>
      <c r="C5">
        <f>COUNTIFS(Crowdfunding!G:G, 'Goal Analysis'!$A$17, Crowdfunding!D:D,"&gt;=10000", Crowdfunding!D:D, "&lt;=14999")</f>
        <v>5</v>
      </c>
      <c r="D5">
        <f>COUNTIFS(Crowdfunding!G:G, 'Goal Analysis'!$A$18, Crowdfunding!D:D,"&gt;=10000", Crowdfunding!D:D, "&lt;=14999")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9" x14ac:dyDescent="0.3">
      <c r="A6" t="s">
        <v>2103</v>
      </c>
      <c r="B6">
        <f>COUNTIFS(Crowdfunding!G:G,'Goal Analysis'!$A$16,Crowdfunding!D:D,"&gt;=15000", Crowdfunding!D:D, "&lt;=19999")</f>
        <v>10</v>
      </c>
      <c r="C6">
        <f>COUNTIFS(Crowdfunding!G:G,'Goal Analysis'!$A$17,Crowdfunding!D:D,"&gt;=15000",Crowdfunding!D:D,"&lt;=19999")</f>
        <v>0</v>
      </c>
      <c r="D6">
        <f>COUNTIFS(Crowdfunding!G:G, 'Goal Analysis'!$A$18, Crowdfunding!D:D,"&gt;=15000", Crowdfunding!D:D, "&lt;=19999")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9" x14ac:dyDescent="0.3">
      <c r="A7" t="s">
        <v>2104</v>
      </c>
      <c r="B7">
        <f>COUNTIFS(Crowdfunding!G:G,'Goal Analysis'!$A$16,Crowdfunding!D:D,"&gt;=20000", Crowdfunding!D:D, "&lt;=24999")</f>
        <v>7</v>
      </c>
      <c r="C7">
        <f>COUNTIFS(Crowdfunding!G:G, 'Goal Analysis'!$A$17, Crowdfunding!D:D,"&gt;=20000", Crowdfunding!D:D, "&lt;=24999")</f>
        <v>0</v>
      </c>
      <c r="D7">
        <f>COUNTIFS(Crowdfunding!G:G, 'Goal Analysis'!$A$18, Crowdfunding!D:D,"&gt;=20000", Crowdfunding!D:D, "&lt;=24999")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9" x14ac:dyDescent="0.3">
      <c r="A8" t="s">
        <v>2105</v>
      </c>
      <c r="B8">
        <f>COUNTIFS(Crowdfunding!G:G,'Goal Analysis'!$A$16,Crowdfunding!D:D,"&gt;=25000", Crowdfunding!D:D, "&lt;=29999")</f>
        <v>11</v>
      </c>
      <c r="C8">
        <f>COUNTIFS(Crowdfunding!G:G, 'Goal Analysis'!$A$17,Crowdfunding!D:D,"&gt;=25000", Crowdfunding!D:D, "&lt;=29999")</f>
        <v>3</v>
      </c>
      <c r="D8">
        <f>COUNTIFS(Crowdfunding!G:G, 'Goal Analysis'!$A$18,Crowdfunding!D:D,"&gt;=25000", Crowdfunding!D:D, "&lt;=29999")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9" x14ac:dyDescent="0.3">
      <c r="A9" t="s">
        <v>2106</v>
      </c>
      <c r="B9">
        <f>COUNTIFS(Crowdfunding!G:G,'Goal Analysis'!$A$16,Crowdfunding!D:D,"&gt;=30000", Crowdfunding!D:D, "&lt;=34999")</f>
        <v>7</v>
      </c>
      <c r="C9">
        <f>COUNTIFS(Crowdfunding!G:G, 'Goal Analysis'!$A$17,Crowdfunding!D:D,"&gt;=30000", Crowdfunding!D:D, "&lt;=34999")</f>
        <v>0</v>
      </c>
      <c r="D9">
        <f>COUNTIFS(Crowdfunding!G:G, 'Goal Analysis'!$A$18,Crowdfunding!D:D,"&gt;=30000", Crowdfunding!D:D, "&lt;=34999")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9" x14ac:dyDescent="0.3">
      <c r="A10" t="s">
        <v>2107</v>
      </c>
      <c r="B10">
        <f>COUNTIFS(Crowdfunding!G:G,'Goal Analysis'!$A$16,Crowdfunding!D:D,"&gt;=35000", Crowdfunding!D:D, "&lt;=39999")</f>
        <v>8</v>
      </c>
      <c r="C10">
        <f>COUNTIFS(Crowdfunding!G:G, 'Goal Analysis'!$A$17,Crowdfunding!D:D,"&gt;=35000", Crowdfunding!D:D, "&lt;=39999")</f>
        <v>3</v>
      </c>
      <c r="D10">
        <f>COUNTIFS(Crowdfunding!G:G, 'Goal Analysis'!$A$18, Crowdfunding!D:D,"&gt;=35000", Crowdfunding!D:D, "&lt;=39999")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9" x14ac:dyDescent="0.3">
      <c r="A11" t="s">
        <v>2108</v>
      </c>
      <c r="B11">
        <f>COUNTIFS(Crowdfunding!G:G,'Goal Analysis'!$A$16,Crowdfunding!D:D,"&gt;=40000", Crowdfunding!D:D, "&lt;=44999")</f>
        <v>11</v>
      </c>
      <c r="C11">
        <f>COUNTIFS(Crowdfunding!G:G, 'Goal Analysis'!$A$17, Crowdfunding!D:D,"&gt;=40000", Crowdfunding!D:D, "&lt;=44999")</f>
        <v>3</v>
      </c>
      <c r="D11">
        <f>COUNTIFS(Crowdfunding!G:G, 'Goal Analysis'!$A$18, Crowdfunding!D:D,"&gt;=40000", Crowdfunding!D:D, "&lt;=44999")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9" x14ac:dyDescent="0.3">
      <c r="A12" t="s">
        <v>2109</v>
      </c>
      <c r="B12">
        <f>COUNTIFS(Crowdfunding!G:G,'Goal Analysis'!$A$16,Crowdfunding!D:D,"&gt;=45000", Crowdfunding!D:D, "&lt;=49999")</f>
        <v>8</v>
      </c>
      <c r="C12">
        <f>COUNTIFS(Crowdfunding!G:G, 'Goal Analysis'!$A$17, Crowdfunding!D:D,"&gt;=45000", Crowdfunding!D:D, "&lt;=49999")</f>
        <v>3</v>
      </c>
      <c r="D12">
        <f>COUNTIFS(Crowdfunding!G:G, 'Goal Analysis'!$A$18, Crowdfunding!D:D,"&gt;=45000", Crowdfunding!D:D, "&lt;=49999")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9" x14ac:dyDescent="0.3">
      <c r="A13" t="s">
        <v>2095</v>
      </c>
      <c r="B13">
        <f>COUNTIFS(Crowdfunding!G:G, 'Goal Analysis'!$A$16, Crowdfunding!D:D, 'Goal Analysis'!A13)</f>
        <v>114</v>
      </c>
      <c r="C13">
        <f>COUNTIFS(Crowdfunding!G:G, 'Goal Analysis'!$A$17, Crowdfunding!D:D, 'Goal Analysis'!A13)</f>
        <v>163</v>
      </c>
      <c r="D13">
        <f>COUNTIFS(Crowdfunding!G:G, 'Goal Analysis'!$A$18, Crowdfunding!D:D, 'Goal Analysis'!A13)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  <row r="15" spans="1:9" x14ac:dyDescent="0.3">
      <c r="A15" s="10"/>
    </row>
    <row r="16" spans="1:9" x14ac:dyDescent="0.3">
      <c r="A16" s="10" t="s">
        <v>2096</v>
      </c>
    </row>
    <row r="17" spans="1:1" x14ac:dyDescent="0.3">
      <c r="A17" s="10" t="s">
        <v>2097</v>
      </c>
    </row>
    <row r="18" spans="1:1" x14ac:dyDescent="0.3">
      <c r="A18" s="10" t="s">
        <v>2098</v>
      </c>
    </row>
    <row r="19" spans="1:1" x14ac:dyDescent="0.3">
      <c r="A19" s="10"/>
    </row>
    <row r="20" spans="1:1" x14ac:dyDescent="0.3">
      <c r="A20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E332-6698-41B6-B22D-B851BA405FDB}">
  <dimension ref="A2:F15"/>
  <sheetViews>
    <sheetView topLeftCell="A2" zoomScale="56" workbookViewId="0">
      <selection activeCell="K31" sqref="K31"/>
    </sheetView>
  </sheetViews>
  <sheetFormatPr defaultRowHeight="15.6" x14ac:dyDescent="0.3"/>
  <cols>
    <col min="1" max="1" width="16.5" bestFit="1" customWidth="1"/>
    <col min="2" max="2" width="10.5976562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3.59765625" bestFit="1" customWidth="1"/>
    <col min="8" max="8" width="22.8984375" bestFit="1" customWidth="1"/>
    <col min="9" max="9" width="13.59765625" bestFit="1" customWidth="1"/>
    <col min="10" max="10" width="27.8984375" bestFit="1" customWidth="1"/>
    <col min="11" max="11" width="18.59765625" bestFit="1" customWidth="1"/>
    <col min="12" max="12" width="12.59765625" bestFit="1" customWidth="1"/>
    <col min="13" max="13" width="11.8984375" bestFit="1" customWidth="1"/>
    <col min="14" max="14" width="18" bestFit="1" customWidth="1"/>
    <col min="15" max="15" width="11.8984375" bestFit="1" customWidth="1"/>
    <col min="16" max="16" width="15.3984375" bestFit="1" customWidth="1"/>
    <col min="17" max="17" width="11.8984375" bestFit="1" customWidth="1"/>
    <col min="18" max="18" width="13.09765625" bestFit="1" customWidth="1"/>
    <col min="19" max="26" width="11.8984375" bestFit="1" customWidth="1"/>
    <col min="27" max="27" width="8.19921875" bestFit="1" customWidth="1"/>
    <col min="28" max="28" width="5.59765625" bestFit="1" customWidth="1"/>
    <col min="29" max="29" width="8.19921875" bestFit="1" customWidth="1"/>
    <col min="30" max="30" width="8.3984375" bestFit="1" customWidth="1"/>
    <col min="31" max="31" width="8.19921875" bestFit="1" customWidth="1"/>
    <col min="32" max="32" width="8.3984375" bestFit="1" customWidth="1"/>
    <col min="33" max="33" width="8.19921875" bestFit="1" customWidth="1"/>
    <col min="34" max="34" width="5.59765625" bestFit="1" customWidth="1"/>
    <col min="35" max="35" width="8.19921875" bestFit="1" customWidth="1"/>
    <col min="36" max="36" width="5.59765625" bestFit="1" customWidth="1"/>
    <col min="37" max="37" width="8.19921875" bestFit="1" customWidth="1"/>
    <col min="38" max="38" width="5.59765625" bestFit="1" customWidth="1"/>
    <col min="39" max="39" width="8.19921875" bestFit="1" customWidth="1"/>
    <col min="40" max="40" width="8.3984375" bestFit="1" customWidth="1"/>
    <col min="41" max="41" width="5.59765625" bestFit="1" customWidth="1"/>
    <col min="42" max="42" width="8.19921875" bestFit="1" customWidth="1"/>
    <col min="43" max="43" width="8.3984375" bestFit="1" customWidth="1"/>
    <col min="44" max="44" width="8.19921875" bestFit="1" customWidth="1"/>
    <col min="45" max="45" width="5.59765625" bestFit="1" customWidth="1"/>
    <col min="46" max="46" width="8.19921875" bestFit="1" customWidth="1"/>
    <col min="47" max="47" width="5.59765625" bestFit="1" customWidth="1"/>
    <col min="48" max="48" width="8.19921875" bestFit="1" customWidth="1"/>
    <col min="49" max="49" width="5.59765625" bestFit="1" customWidth="1"/>
    <col min="50" max="50" width="8.19921875" bestFit="1" customWidth="1"/>
    <col min="51" max="51" width="5.59765625" bestFit="1" customWidth="1"/>
    <col min="52" max="52" width="8.19921875" bestFit="1" customWidth="1"/>
    <col min="53" max="53" width="5.59765625" bestFit="1" customWidth="1"/>
    <col min="54" max="54" width="8.19921875" bestFit="1" customWidth="1"/>
    <col min="55" max="55" width="5.59765625" bestFit="1" customWidth="1"/>
    <col min="56" max="56" width="8.19921875" bestFit="1" customWidth="1"/>
    <col min="57" max="57" width="5.59765625" bestFit="1" customWidth="1"/>
    <col min="58" max="58" width="8.19921875" bestFit="1" customWidth="1"/>
    <col min="59" max="59" width="5.59765625" bestFit="1" customWidth="1"/>
    <col min="60" max="60" width="8.19921875" bestFit="1" customWidth="1"/>
    <col min="61" max="61" width="5.59765625" bestFit="1" customWidth="1"/>
    <col min="62" max="62" width="8.19921875" bestFit="1" customWidth="1"/>
    <col min="63" max="63" width="6.296875" bestFit="1" customWidth="1"/>
    <col min="64" max="64" width="9.19921875" bestFit="1" customWidth="1"/>
    <col min="65" max="65" width="6.296875" bestFit="1" customWidth="1"/>
    <col min="66" max="66" width="9.19921875" bestFit="1" customWidth="1"/>
    <col min="67" max="67" width="6.296875" bestFit="1" customWidth="1"/>
    <col min="68" max="68" width="9.19921875" bestFit="1" customWidth="1"/>
    <col min="69" max="69" width="6.296875" bestFit="1" customWidth="1"/>
    <col min="70" max="70" width="9.19921875" bestFit="1" customWidth="1"/>
    <col min="71" max="71" width="6.296875" bestFit="1" customWidth="1"/>
    <col min="72" max="72" width="9.19921875" bestFit="1" customWidth="1"/>
    <col min="73" max="73" width="6.296875" bestFit="1" customWidth="1"/>
    <col min="74" max="74" width="9.19921875" bestFit="1" customWidth="1"/>
    <col min="75" max="75" width="6.296875" bestFit="1" customWidth="1"/>
    <col min="76" max="76" width="9.19921875" bestFit="1" customWidth="1"/>
    <col min="77" max="77" width="6.296875" bestFit="1" customWidth="1"/>
    <col min="78" max="78" width="9.19921875" bestFit="1" customWidth="1"/>
    <col min="79" max="79" width="6.296875" bestFit="1" customWidth="1"/>
    <col min="80" max="80" width="9.19921875" bestFit="1" customWidth="1"/>
    <col min="81" max="81" width="6.296875" bestFit="1" customWidth="1"/>
    <col min="82" max="82" width="9.19921875" bestFit="1" customWidth="1"/>
    <col min="83" max="83" width="6.296875" bestFit="1" customWidth="1"/>
    <col min="84" max="84" width="9.19921875" bestFit="1" customWidth="1"/>
    <col min="85" max="85" width="8.3984375" bestFit="1" customWidth="1"/>
    <col min="86" max="86" width="9.19921875" bestFit="1" customWidth="1"/>
    <col min="87" max="87" width="6.296875" bestFit="1" customWidth="1"/>
    <col min="88" max="88" width="9.19921875" bestFit="1" customWidth="1"/>
    <col min="89" max="89" width="6.296875" bestFit="1" customWidth="1"/>
    <col min="90" max="90" width="9.19921875" bestFit="1" customWidth="1"/>
    <col min="91" max="91" width="6.296875" bestFit="1" customWidth="1"/>
    <col min="92" max="92" width="9.19921875" bestFit="1" customWidth="1"/>
    <col min="93" max="93" width="6.296875" bestFit="1" customWidth="1"/>
    <col min="94" max="94" width="9.19921875" bestFit="1" customWidth="1"/>
    <col min="95" max="95" width="6.296875" bestFit="1" customWidth="1"/>
    <col min="96" max="96" width="9.19921875" bestFit="1" customWidth="1"/>
    <col min="97" max="97" width="6.296875" bestFit="1" customWidth="1"/>
    <col min="98" max="98" width="9.19921875" bestFit="1" customWidth="1"/>
    <col min="99" max="99" width="6.296875" bestFit="1" customWidth="1"/>
    <col min="100" max="100" width="9.19921875" bestFit="1" customWidth="1"/>
    <col min="101" max="101" width="6.296875" bestFit="1" customWidth="1"/>
    <col min="102" max="102" width="9.19921875" bestFit="1" customWidth="1"/>
    <col min="103" max="103" width="6.296875" bestFit="1" customWidth="1"/>
    <col min="104" max="104" width="9.19921875" bestFit="1" customWidth="1"/>
    <col min="105" max="105" width="6.296875" bestFit="1" customWidth="1"/>
    <col min="106" max="106" width="9.19921875" bestFit="1" customWidth="1"/>
    <col min="107" max="107" width="8.3984375" bestFit="1" customWidth="1"/>
    <col min="108" max="108" width="9.19921875" bestFit="1" customWidth="1"/>
    <col min="109" max="109" width="6.296875" bestFit="1" customWidth="1"/>
    <col min="110" max="110" width="9.19921875" bestFit="1" customWidth="1"/>
    <col min="111" max="111" width="6.296875" bestFit="1" customWidth="1"/>
    <col min="112" max="112" width="9.19921875" bestFit="1" customWidth="1"/>
    <col min="113" max="113" width="6.296875" bestFit="1" customWidth="1"/>
    <col min="114" max="114" width="9.19921875" bestFit="1" customWidth="1"/>
    <col min="115" max="115" width="6.296875" bestFit="1" customWidth="1"/>
    <col min="116" max="116" width="9.19921875" bestFit="1" customWidth="1"/>
    <col min="117" max="117" width="6.296875" bestFit="1" customWidth="1"/>
    <col min="118" max="118" width="9.19921875" bestFit="1" customWidth="1"/>
    <col min="119" max="119" width="6.296875" bestFit="1" customWidth="1"/>
    <col min="120" max="120" width="9.19921875" bestFit="1" customWidth="1"/>
    <col min="121" max="121" width="6.296875" bestFit="1" customWidth="1"/>
    <col min="122" max="122" width="9.19921875" bestFit="1" customWidth="1"/>
    <col min="123" max="123" width="6.296875" bestFit="1" customWidth="1"/>
    <col min="124" max="124" width="9.19921875" bestFit="1" customWidth="1"/>
    <col min="125" max="125" width="8.3984375" bestFit="1" customWidth="1"/>
    <col min="126" max="126" width="9.19921875" bestFit="1" customWidth="1"/>
    <col min="127" max="127" width="6.296875" bestFit="1" customWidth="1"/>
    <col min="128" max="128" width="9.19921875" bestFit="1" customWidth="1"/>
    <col min="129" max="129" width="6.296875" bestFit="1" customWidth="1"/>
    <col min="130" max="130" width="9.19921875" bestFit="1" customWidth="1"/>
    <col min="131" max="131" width="8.3984375" bestFit="1" customWidth="1"/>
    <col min="132" max="132" width="9.19921875" bestFit="1" customWidth="1"/>
    <col min="133" max="133" width="6.296875" bestFit="1" customWidth="1"/>
    <col min="134" max="134" width="9.19921875" bestFit="1" customWidth="1"/>
    <col min="135" max="135" width="8.3984375" bestFit="1" customWidth="1"/>
    <col min="136" max="136" width="9.19921875" bestFit="1" customWidth="1"/>
    <col min="137" max="137" width="8.3984375" bestFit="1" customWidth="1"/>
    <col min="138" max="138" width="9.19921875" bestFit="1" customWidth="1"/>
    <col min="139" max="139" width="6.296875" bestFit="1" customWidth="1"/>
    <col min="140" max="140" width="9.19921875" bestFit="1" customWidth="1"/>
    <col min="141" max="141" width="8.3984375" bestFit="1" customWidth="1"/>
    <col min="142" max="142" width="9.19921875" bestFit="1" customWidth="1"/>
    <col min="143" max="143" width="6.296875" bestFit="1" customWidth="1"/>
    <col min="144" max="144" width="9.19921875" bestFit="1" customWidth="1"/>
    <col min="145" max="145" width="6.296875" bestFit="1" customWidth="1"/>
    <col min="146" max="146" width="9.19921875" bestFit="1" customWidth="1"/>
    <col min="147" max="147" width="6.296875" bestFit="1" customWidth="1"/>
    <col min="148" max="148" width="9.19921875" bestFit="1" customWidth="1"/>
    <col min="149" max="149" width="8.3984375" bestFit="1" customWidth="1"/>
    <col min="150" max="150" width="9.19921875" bestFit="1" customWidth="1"/>
    <col min="151" max="151" width="6.296875" bestFit="1" customWidth="1"/>
    <col min="152" max="152" width="9.19921875" bestFit="1" customWidth="1"/>
    <col min="153" max="153" width="6.296875" bestFit="1" customWidth="1"/>
    <col min="154" max="154" width="9.19921875" bestFit="1" customWidth="1"/>
    <col min="155" max="155" width="6.296875" bestFit="1" customWidth="1"/>
    <col min="156" max="156" width="9.19921875" bestFit="1" customWidth="1"/>
    <col min="157" max="157" width="8.3984375" bestFit="1" customWidth="1"/>
    <col min="158" max="158" width="9.19921875" bestFit="1" customWidth="1"/>
    <col min="159" max="159" width="6.296875" bestFit="1" customWidth="1"/>
    <col min="160" max="160" width="9.19921875" bestFit="1" customWidth="1"/>
    <col min="161" max="161" width="6.296875" bestFit="1" customWidth="1"/>
    <col min="162" max="162" width="9.19921875" bestFit="1" customWidth="1"/>
    <col min="163" max="163" width="6.296875" bestFit="1" customWidth="1"/>
    <col min="164" max="164" width="9.19921875" bestFit="1" customWidth="1"/>
    <col min="165" max="165" width="6.296875" bestFit="1" customWidth="1"/>
    <col min="166" max="166" width="9.19921875" bestFit="1" customWidth="1"/>
    <col min="167" max="167" width="6.296875" bestFit="1" customWidth="1"/>
    <col min="168" max="168" width="9.19921875" bestFit="1" customWidth="1"/>
    <col min="169" max="169" width="6.296875" bestFit="1" customWidth="1"/>
    <col min="170" max="170" width="9.19921875" bestFit="1" customWidth="1"/>
    <col min="171" max="171" width="6.296875" bestFit="1" customWidth="1"/>
    <col min="172" max="172" width="9.19921875" bestFit="1" customWidth="1"/>
    <col min="173" max="173" width="6.296875" bestFit="1" customWidth="1"/>
    <col min="174" max="174" width="9.19921875" bestFit="1" customWidth="1"/>
    <col min="175" max="175" width="6.296875" bestFit="1" customWidth="1"/>
    <col min="176" max="176" width="9.19921875" bestFit="1" customWidth="1"/>
    <col min="177" max="177" width="6.296875" bestFit="1" customWidth="1"/>
    <col min="178" max="178" width="9.19921875" bestFit="1" customWidth="1"/>
    <col min="179" max="179" width="8.3984375" bestFit="1" customWidth="1"/>
    <col min="180" max="180" width="9.19921875" bestFit="1" customWidth="1"/>
    <col min="181" max="181" width="6.296875" bestFit="1" customWidth="1"/>
    <col min="182" max="182" width="9.19921875" bestFit="1" customWidth="1"/>
    <col min="183" max="183" width="6.296875" bestFit="1" customWidth="1"/>
    <col min="184" max="184" width="9.19921875" bestFit="1" customWidth="1"/>
    <col min="185" max="185" width="8.3984375" bestFit="1" customWidth="1"/>
    <col min="186" max="186" width="9.19921875" bestFit="1" customWidth="1"/>
    <col min="187" max="187" width="6.296875" bestFit="1" customWidth="1"/>
    <col min="188" max="188" width="9.19921875" bestFit="1" customWidth="1"/>
    <col min="189" max="189" width="6.296875" bestFit="1" customWidth="1"/>
    <col min="190" max="190" width="9.19921875" bestFit="1" customWidth="1"/>
    <col min="191" max="191" width="8.3984375" bestFit="1" customWidth="1"/>
    <col min="192" max="192" width="9.19921875" bestFit="1" customWidth="1"/>
    <col min="193" max="193" width="6.296875" bestFit="1" customWidth="1"/>
    <col min="194" max="194" width="9.19921875" bestFit="1" customWidth="1"/>
    <col min="195" max="195" width="8.3984375" bestFit="1" customWidth="1"/>
    <col min="196" max="196" width="9.19921875" bestFit="1" customWidth="1"/>
    <col min="197" max="197" width="6.296875" bestFit="1" customWidth="1"/>
    <col min="198" max="198" width="9.19921875" bestFit="1" customWidth="1"/>
    <col min="199" max="199" width="6.296875" bestFit="1" customWidth="1"/>
    <col min="200" max="200" width="9.19921875" bestFit="1" customWidth="1"/>
    <col min="201" max="201" width="8.3984375" bestFit="1" customWidth="1"/>
    <col min="202" max="202" width="9.19921875" bestFit="1" customWidth="1"/>
    <col min="203" max="203" width="6.296875" bestFit="1" customWidth="1"/>
    <col min="204" max="204" width="9.19921875" bestFit="1" customWidth="1"/>
    <col min="205" max="205" width="6.296875" bestFit="1" customWidth="1"/>
    <col min="206" max="206" width="9.19921875" bestFit="1" customWidth="1"/>
    <col min="207" max="207" width="6.296875" bestFit="1" customWidth="1"/>
    <col min="208" max="208" width="9.19921875" bestFit="1" customWidth="1"/>
    <col min="209" max="209" width="6.296875" bestFit="1" customWidth="1"/>
    <col min="210" max="210" width="9.19921875" bestFit="1" customWidth="1"/>
    <col min="211" max="211" width="6.296875" bestFit="1" customWidth="1"/>
    <col min="212" max="212" width="9.19921875" bestFit="1" customWidth="1"/>
    <col min="213" max="213" width="6.296875" bestFit="1" customWidth="1"/>
    <col min="214" max="214" width="9.19921875" bestFit="1" customWidth="1"/>
    <col min="215" max="215" width="6.296875" bestFit="1" customWidth="1"/>
    <col min="216" max="216" width="9.19921875" bestFit="1" customWidth="1"/>
    <col min="217" max="217" width="6.296875" bestFit="1" customWidth="1"/>
    <col min="218" max="218" width="9.19921875" bestFit="1" customWidth="1"/>
    <col min="219" max="219" width="8.3984375" bestFit="1" customWidth="1"/>
    <col min="220" max="220" width="9.19921875" bestFit="1" customWidth="1"/>
    <col min="221" max="221" width="6.296875" bestFit="1" customWidth="1"/>
    <col min="222" max="222" width="9.19921875" bestFit="1" customWidth="1"/>
    <col min="223" max="223" width="6.296875" bestFit="1" customWidth="1"/>
    <col min="224" max="224" width="9.19921875" bestFit="1" customWidth="1"/>
    <col min="225" max="225" width="6.296875" bestFit="1" customWidth="1"/>
    <col min="226" max="226" width="9.19921875" bestFit="1" customWidth="1"/>
    <col min="227" max="227" width="6.296875" bestFit="1" customWidth="1"/>
    <col min="228" max="228" width="9.19921875" bestFit="1" customWidth="1"/>
    <col min="229" max="229" width="6.296875" bestFit="1" customWidth="1"/>
    <col min="230" max="230" width="9.19921875" bestFit="1" customWidth="1"/>
    <col min="231" max="231" width="6.296875" bestFit="1" customWidth="1"/>
    <col min="232" max="232" width="9.19921875" bestFit="1" customWidth="1"/>
    <col min="233" max="233" width="6.296875" bestFit="1" customWidth="1"/>
    <col min="234" max="234" width="9.19921875" bestFit="1" customWidth="1"/>
    <col min="235" max="235" width="6.296875" bestFit="1" customWidth="1"/>
    <col min="236" max="236" width="9.19921875" bestFit="1" customWidth="1"/>
    <col min="237" max="237" width="8.3984375" bestFit="1" customWidth="1"/>
    <col min="238" max="238" width="9.19921875" bestFit="1" customWidth="1"/>
    <col min="239" max="239" width="6.296875" bestFit="1" customWidth="1"/>
    <col min="240" max="240" width="9.19921875" bestFit="1" customWidth="1"/>
    <col min="241" max="241" width="6.296875" bestFit="1" customWidth="1"/>
    <col min="242" max="242" width="9.19921875" bestFit="1" customWidth="1"/>
    <col min="243" max="243" width="6.296875" bestFit="1" customWidth="1"/>
    <col min="244" max="244" width="9.19921875" bestFit="1" customWidth="1"/>
    <col min="245" max="245" width="6.296875" bestFit="1" customWidth="1"/>
    <col min="246" max="246" width="9.19921875" bestFit="1" customWidth="1"/>
    <col min="247" max="247" width="6.296875" bestFit="1" customWidth="1"/>
    <col min="248" max="248" width="9.19921875" bestFit="1" customWidth="1"/>
    <col min="249" max="249" width="6.296875" bestFit="1" customWidth="1"/>
    <col min="250" max="250" width="9.19921875" bestFit="1" customWidth="1"/>
    <col min="251" max="251" width="6.296875" bestFit="1" customWidth="1"/>
    <col min="252" max="252" width="9.19921875" bestFit="1" customWidth="1"/>
    <col min="253" max="253" width="6.296875" bestFit="1" customWidth="1"/>
    <col min="254" max="254" width="9.19921875" bestFit="1" customWidth="1"/>
    <col min="255" max="255" width="6.296875" bestFit="1" customWidth="1"/>
    <col min="256" max="256" width="9.19921875" bestFit="1" customWidth="1"/>
    <col min="257" max="257" width="6.296875" bestFit="1" customWidth="1"/>
    <col min="258" max="258" width="9.19921875" bestFit="1" customWidth="1"/>
    <col min="259" max="259" width="6.296875" bestFit="1" customWidth="1"/>
    <col min="260" max="260" width="9.19921875" bestFit="1" customWidth="1"/>
    <col min="261" max="261" width="6.296875" bestFit="1" customWidth="1"/>
    <col min="262" max="262" width="9.19921875" bestFit="1" customWidth="1"/>
    <col min="263" max="263" width="8.3984375" bestFit="1" customWidth="1"/>
    <col min="264" max="264" width="9.19921875" bestFit="1" customWidth="1"/>
    <col min="265" max="265" width="6.296875" bestFit="1" customWidth="1"/>
    <col min="266" max="266" width="9.19921875" bestFit="1" customWidth="1"/>
    <col min="267" max="267" width="8.3984375" bestFit="1" customWidth="1"/>
    <col min="268" max="268" width="9.19921875" bestFit="1" customWidth="1"/>
    <col min="269" max="269" width="6.296875" bestFit="1" customWidth="1"/>
    <col min="270" max="270" width="9.19921875" bestFit="1" customWidth="1"/>
    <col min="271" max="271" width="6.296875" bestFit="1" customWidth="1"/>
    <col min="272" max="272" width="9.19921875" bestFit="1" customWidth="1"/>
    <col min="273" max="273" width="6.296875" bestFit="1" customWidth="1"/>
    <col min="274" max="274" width="9.19921875" bestFit="1" customWidth="1"/>
    <col min="275" max="275" width="6.296875" bestFit="1" customWidth="1"/>
    <col min="276" max="276" width="9.19921875" bestFit="1" customWidth="1"/>
    <col min="277" max="277" width="6.296875" bestFit="1" customWidth="1"/>
    <col min="278" max="278" width="9.19921875" bestFit="1" customWidth="1"/>
    <col min="279" max="279" width="6.296875" bestFit="1" customWidth="1"/>
    <col min="280" max="280" width="9.19921875" bestFit="1" customWidth="1"/>
    <col min="281" max="281" width="6.296875" bestFit="1" customWidth="1"/>
    <col min="282" max="282" width="9.19921875" bestFit="1" customWidth="1"/>
    <col min="283" max="283" width="8.3984375" bestFit="1" customWidth="1"/>
    <col min="284" max="284" width="9.19921875" bestFit="1" customWidth="1"/>
    <col min="285" max="285" width="6.296875" bestFit="1" customWidth="1"/>
    <col min="286" max="286" width="9.19921875" bestFit="1" customWidth="1"/>
    <col min="287" max="287" width="8.3984375" bestFit="1" customWidth="1"/>
    <col min="288" max="288" width="9.19921875" bestFit="1" customWidth="1"/>
    <col min="289" max="289" width="6.296875" bestFit="1" customWidth="1"/>
    <col min="290" max="290" width="9.19921875" bestFit="1" customWidth="1"/>
    <col min="291" max="291" width="6.296875" bestFit="1" customWidth="1"/>
    <col min="292" max="292" width="9.19921875" bestFit="1" customWidth="1"/>
    <col min="293" max="293" width="6.296875" bestFit="1" customWidth="1"/>
    <col min="294" max="294" width="9.19921875" bestFit="1" customWidth="1"/>
    <col min="295" max="295" width="6.296875" bestFit="1" customWidth="1"/>
    <col min="296" max="296" width="9.19921875" bestFit="1" customWidth="1"/>
    <col min="297" max="297" width="6.296875" bestFit="1" customWidth="1"/>
    <col min="298" max="298" width="9.19921875" bestFit="1" customWidth="1"/>
    <col min="299" max="299" width="8.3984375" bestFit="1" customWidth="1"/>
    <col min="300" max="300" width="9.19921875" bestFit="1" customWidth="1"/>
    <col min="301" max="301" width="6.296875" bestFit="1" customWidth="1"/>
    <col min="302" max="302" width="9.19921875" bestFit="1" customWidth="1"/>
    <col min="303" max="303" width="6.296875" bestFit="1" customWidth="1"/>
    <col min="304" max="304" width="9.19921875" bestFit="1" customWidth="1"/>
    <col min="305" max="305" width="6.296875" bestFit="1" customWidth="1"/>
    <col min="306" max="306" width="9.19921875" bestFit="1" customWidth="1"/>
    <col min="307" max="307" width="6.296875" bestFit="1" customWidth="1"/>
    <col min="308" max="308" width="9.19921875" bestFit="1" customWidth="1"/>
    <col min="309" max="309" width="6.296875" bestFit="1" customWidth="1"/>
    <col min="310" max="310" width="9.19921875" bestFit="1" customWidth="1"/>
    <col min="311" max="311" width="6.296875" bestFit="1" customWidth="1"/>
    <col min="312" max="312" width="9.19921875" bestFit="1" customWidth="1"/>
    <col min="313" max="313" width="6.296875" bestFit="1" customWidth="1"/>
    <col min="314" max="314" width="9.19921875" bestFit="1" customWidth="1"/>
    <col min="315" max="315" width="8.3984375" bestFit="1" customWidth="1"/>
    <col min="316" max="316" width="9.19921875" bestFit="1" customWidth="1"/>
    <col min="317" max="317" width="8.3984375" bestFit="1" customWidth="1"/>
    <col min="318" max="318" width="9.19921875" bestFit="1" customWidth="1"/>
    <col min="319" max="319" width="6.296875" bestFit="1" customWidth="1"/>
    <col min="320" max="320" width="9.19921875" bestFit="1" customWidth="1"/>
    <col min="321" max="321" width="6.296875" bestFit="1" customWidth="1"/>
    <col min="322" max="322" width="9.19921875" bestFit="1" customWidth="1"/>
    <col min="323" max="323" width="6.296875" bestFit="1" customWidth="1"/>
    <col min="324" max="324" width="9.19921875" bestFit="1" customWidth="1"/>
    <col min="325" max="325" width="8.3984375" bestFit="1" customWidth="1"/>
    <col min="326" max="326" width="9.19921875" bestFit="1" customWidth="1"/>
    <col min="327" max="327" width="6.296875" bestFit="1" customWidth="1"/>
    <col min="328" max="328" width="9.19921875" bestFit="1" customWidth="1"/>
    <col min="329" max="329" width="6.296875" bestFit="1" customWidth="1"/>
    <col min="330" max="330" width="9.19921875" bestFit="1" customWidth="1"/>
    <col min="331" max="331" width="6.296875" bestFit="1" customWidth="1"/>
    <col min="332" max="332" width="9.19921875" bestFit="1" customWidth="1"/>
    <col min="333" max="333" width="6.296875" bestFit="1" customWidth="1"/>
    <col min="334" max="334" width="9.19921875" bestFit="1" customWidth="1"/>
    <col min="335" max="335" width="6.296875" bestFit="1" customWidth="1"/>
    <col min="336" max="336" width="9.19921875" bestFit="1" customWidth="1"/>
    <col min="337" max="337" width="6.296875" bestFit="1" customWidth="1"/>
    <col min="338" max="338" width="9.19921875" bestFit="1" customWidth="1"/>
    <col min="339" max="339" width="6.296875" bestFit="1" customWidth="1"/>
    <col min="340" max="340" width="9.19921875" bestFit="1" customWidth="1"/>
    <col min="341" max="341" width="6.296875" bestFit="1" customWidth="1"/>
    <col min="342" max="342" width="9.19921875" bestFit="1" customWidth="1"/>
    <col min="343" max="343" width="6.296875" bestFit="1" customWidth="1"/>
    <col min="344" max="344" width="9.19921875" bestFit="1" customWidth="1"/>
    <col min="345" max="345" width="6.296875" bestFit="1" customWidth="1"/>
    <col min="346" max="346" width="9.19921875" bestFit="1" customWidth="1"/>
    <col min="347" max="347" width="6.296875" bestFit="1" customWidth="1"/>
    <col min="348" max="348" width="9.19921875" bestFit="1" customWidth="1"/>
    <col min="349" max="349" width="6.296875" bestFit="1" customWidth="1"/>
    <col min="350" max="350" width="9.19921875" bestFit="1" customWidth="1"/>
    <col min="351" max="351" width="6.296875" bestFit="1" customWidth="1"/>
    <col min="352" max="352" width="9.19921875" bestFit="1" customWidth="1"/>
    <col min="353" max="353" width="6.296875" bestFit="1" customWidth="1"/>
    <col min="354" max="354" width="9.19921875" bestFit="1" customWidth="1"/>
    <col min="355" max="355" width="8.3984375" bestFit="1" customWidth="1"/>
    <col min="356" max="356" width="9.19921875" bestFit="1" customWidth="1"/>
    <col min="357" max="357" width="6.296875" bestFit="1" customWidth="1"/>
    <col min="358" max="358" width="9.19921875" bestFit="1" customWidth="1"/>
    <col min="359" max="359" width="6.296875" bestFit="1" customWidth="1"/>
    <col min="360" max="360" width="9.19921875" bestFit="1" customWidth="1"/>
    <col min="361" max="361" width="6.296875" bestFit="1" customWidth="1"/>
    <col min="362" max="362" width="9.19921875" bestFit="1" customWidth="1"/>
    <col min="363" max="363" width="6.296875" bestFit="1" customWidth="1"/>
    <col min="364" max="364" width="9.19921875" bestFit="1" customWidth="1"/>
    <col min="365" max="365" width="6.296875" bestFit="1" customWidth="1"/>
    <col min="366" max="366" width="9.19921875" bestFit="1" customWidth="1"/>
    <col min="367" max="367" width="6.296875" bestFit="1" customWidth="1"/>
    <col min="368" max="368" width="9.19921875" bestFit="1" customWidth="1"/>
    <col min="369" max="369" width="6.296875" bestFit="1" customWidth="1"/>
    <col min="370" max="370" width="9.19921875" bestFit="1" customWidth="1"/>
    <col min="371" max="371" width="6.296875" bestFit="1" customWidth="1"/>
    <col min="372" max="372" width="9.19921875" bestFit="1" customWidth="1"/>
    <col min="373" max="373" width="6.296875" bestFit="1" customWidth="1"/>
    <col min="374" max="374" width="9.19921875" bestFit="1" customWidth="1"/>
    <col min="375" max="375" width="6.296875" bestFit="1" customWidth="1"/>
    <col min="376" max="376" width="9.19921875" bestFit="1" customWidth="1"/>
    <col min="377" max="377" width="6.296875" bestFit="1" customWidth="1"/>
    <col min="378" max="378" width="9.19921875" bestFit="1" customWidth="1"/>
    <col min="379" max="379" width="6.296875" bestFit="1" customWidth="1"/>
    <col min="380" max="380" width="9.19921875" bestFit="1" customWidth="1"/>
    <col min="381" max="381" width="6.296875" bestFit="1" customWidth="1"/>
    <col min="382" max="382" width="9.19921875" bestFit="1" customWidth="1"/>
    <col min="383" max="383" width="6.296875" bestFit="1" customWidth="1"/>
    <col min="384" max="384" width="9.19921875" bestFit="1" customWidth="1"/>
    <col min="385" max="385" width="6.296875" bestFit="1" customWidth="1"/>
    <col min="386" max="386" width="9.19921875" bestFit="1" customWidth="1"/>
    <col min="387" max="387" width="6.296875" bestFit="1" customWidth="1"/>
    <col min="388" max="388" width="9.19921875" bestFit="1" customWidth="1"/>
    <col min="389" max="389" width="6.296875" bestFit="1" customWidth="1"/>
    <col min="390" max="390" width="9.19921875" bestFit="1" customWidth="1"/>
    <col min="391" max="391" width="6.296875" bestFit="1" customWidth="1"/>
    <col min="392" max="392" width="9.19921875" bestFit="1" customWidth="1"/>
    <col min="393" max="393" width="8.3984375" bestFit="1" customWidth="1"/>
    <col min="394" max="394" width="9.19921875" bestFit="1" customWidth="1"/>
    <col min="395" max="395" width="6.296875" bestFit="1" customWidth="1"/>
    <col min="396" max="396" width="9.19921875" bestFit="1" customWidth="1"/>
    <col min="397" max="397" width="6.296875" bestFit="1" customWidth="1"/>
    <col min="398" max="398" width="9.19921875" bestFit="1" customWidth="1"/>
    <col min="399" max="399" width="6.296875" bestFit="1" customWidth="1"/>
    <col min="400" max="400" width="9.19921875" bestFit="1" customWidth="1"/>
    <col min="401" max="401" width="6.296875" bestFit="1" customWidth="1"/>
    <col min="402" max="402" width="9.19921875" bestFit="1" customWidth="1"/>
    <col min="403" max="403" width="6.296875" bestFit="1" customWidth="1"/>
    <col min="404" max="404" width="9.19921875" bestFit="1" customWidth="1"/>
    <col min="405" max="405" width="6.296875" bestFit="1" customWidth="1"/>
    <col min="406" max="406" width="9.19921875" bestFit="1" customWidth="1"/>
    <col min="407" max="407" width="6.296875" bestFit="1" customWidth="1"/>
    <col min="408" max="408" width="9.19921875" bestFit="1" customWidth="1"/>
    <col min="409" max="409" width="8.3984375" bestFit="1" customWidth="1"/>
    <col min="410" max="410" width="9.19921875" bestFit="1" customWidth="1"/>
    <col min="411" max="411" width="8.3984375" bestFit="1" customWidth="1"/>
    <col min="412" max="412" width="9.19921875" bestFit="1" customWidth="1"/>
    <col min="413" max="413" width="6.296875" bestFit="1" customWidth="1"/>
    <col min="414" max="414" width="9.19921875" bestFit="1" customWidth="1"/>
    <col min="415" max="415" width="6.296875" bestFit="1" customWidth="1"/>
    <col min="416" max="416" width="9.19921875" bestFit="1" customWidth="1"/>
    <col min="417" max="417" width="6.296875" bestFit="1" customWidth="1"/>
    <col min="418" max="418" width="9.19921875" bestFit="1" customWidth="1"/>
    <col min="419" max="419" width="6.296875" bestFit="1" customWidth="1"/>
    <col min="420" max="420" width="9.19921875" bestFit="1" customWidth="1"/>
    <col min="421" max="421" width="8.3984375" bestFit="1" customWidth="1"/>
    <col min="422" max="422" width="9.19921875" bestFit="1" customWidth="1"/>
    <col min="423" max="423" width="6.296875" bestFit="1" customWidth="1"/>
    <col min="424" max="424" width="9.19921875" bestFit="1" customWidth="1"/>
    <col min="425" max="425" width="6.296875" bestFit="1" customWidth="1"/>
    <col min="426" max="426" width="9.19921875" bestFit="1" customWidth="1"/>
    <col min="427" max="427" width="6.296875" bestFit="1" customWidth="1"/>
    <col min="428" max="428" width="9.19921875" bestFit="1" customWidth="1"/>
    <col min="429" max="429" width="6.296875" bestFit="1" customWidth="1"/>
    <col min="430" max="430" width="9.19921875" bestFit="1" customWidth="1"/>
    <col min="431" max="431" width="6.296875" bestFit="1" customWidth="1"/>
    <col min="432" max="432" width="9.19921875" bestFit="1" customWidth="1"/>
    <col min="433" max="433" width="6.296875" bestFit="1" customWidth="1"/>
    <col min="434" max="434" width="9.19921875" bestFit="1" customWidth="1"/>
    <col min="435" max="435" width="6.296875" bestFit="1" customWidth="1"/>
    <col min="436" max="436" width="9.19921875" bestFit="1" customWidth="1"/>
    <col min="437" max="437" width="6.296875" bestFit="1" customWidth="1"/>
    <col min="438" max="438" width="9.19921875" bestFit="1" customWidth="1"/>
    <col min="439" max="439" width="6.296875" bestFit="1" customWidth="1"/>
    <col min="440" max="440" width="9.19921875" bestFit="1" customWidth="1"/>
    <col min="441" max="441" width="6.296875" bestFit="1" customWidth="1"/>
    <col min="442" max="442" width="9.19921875" bestFit="1" customWidth="1"/>
    <col min="443" max="443" width="6.296875" bestFit="1" customWidth="1"/>
    <col min="444" max="444" width="9.19921875" bestFit="1" customWidth="1"/>
    <col min="445" max="445" width="6.296875" bestFit="1" customWidth="1"/>
    <col min="446" max="446" width="9.19921875" bestFit="1" customWidth="1"/>
    <col min="447" max="447" width="6.296875" bestFit="1" customWidth="1"/>
    <col min="448" max="448" width="9.19921875" bestFit="1" customWidth="1"/>
    <col min="449" max="449" width="6.296875" bestFit="1" customWidth="1"/>
    <col min="450" max="450" width="9.19921875" bestFit="1" customWidth="1"/>
    <col min="451" max="451" width="6.296875" bestFit="1" customWidth="1"/>
    <col min="452" max="452" width="9.19921875" bestFit="1" customWidth="1"/>
    <col min="453" max="453" width="6.296875" bestFit="1" customWidth="1"/>
    <col min="454" max="454" width="9.19921875" bestFit="1" customWidth="1"/>
    <col min="455" max="455" width="6.296875" bestFit="1" customWidth="1"/>
    <col min="456" max="456" width="9.19921875" bestFit="1" customWidth="1"/>
    <col min="457" max="457" width="6.296875" bestFit="1" customWidth="1"/>
    <col min="458" max="458" width="9.19921875" bestFit="1" customWidth="1"/>
    <col min="459" max="459" width="6.296875" bestFit="1" customWidth="1"/>
    <col min="460" max="460" width="9.19921875" bestFit="1" customWidth="1"/>
    <col min="461" max="461" width="6.296875" bestFit="1" customWidth="1"/>
    <col min="462" max="462" width="9.19921875" bestFit="1" customWidth="1"/>
    <col min="463" max="463" width="6.296875" bestFit="1" customWidth="1"/>
    <col min="464" max="464" width="9.19921875" bestFit="1" customWidth="1"/>
    <col min="465" max="465" width="8.3984375" bestFit="1" customWidth="1"/>
    <col min="466" max="466" width="9.19921875" bestFit="1" customWidth="1"/>
    <col min="467" max="467" width="6.296875" bestFit="1" customWidth="1"/>
    <col min="468" max="468" width="9.19921875" bestFit="1" customWidth="1"/>
    <col min="469" max="469" width="6.296875" bestFit="1" customWidth="1"/>
    <col min="470" max="470" width="9.19921875" bestFit="1" customWidth="1"/>
    <col min="471" max="471" width="6.296875" bestFit="1" customWidth="1"/>
    <col min="472" max="472" width="9.19921875" bestFit="1" customWidth="1"/>
    <col min="473" max="473" width="6.296875" bestFit="1" customWidth="1"/>
    <col min="474" max="474" width="9.19921875" bestFit="1" customWidth="1"/>
    <col min="475" max="475" width="6.296875" bestFit="1" customWidth="1"/>
    <col min="476" max="476" width="9.19921875" bestFit="1" customWidth="1"/>
    <col min="477" max="477" width="6.296875" bestFit="1" customWidth="1"/>
    <col min="478" max="478" width="9.19921875" bestFit="1" customWidth="1"/>
    <col min="479" max="479" width="6.296875" bestFit="1" customWidth="1"/>
    <col min="480" max="480" width="9.19921875" bestFit="1" customWidth="1"/>
    <col min="481" max="481" width="6.296875" bestFit="1" customWidth="1"/>
    <col min="482" max="482" width="9.19921875" bestFit="1" customWidth="1"/>
    <col min="483" max="483" width="6.296875" bestFit="1" customWidth="1"/>
    <col min="484" max="484" width="9.19921875" bestFit="1" customWidth="1"/>
    <col min="485" max="485" width="8.3984375" bestFit="1" customWidth="1"/>
    <col min="486" max="486" width="9.19921875" bestFit="1" customWidth="1"/>
    <col min="487" max="487" width="6.296875" bestFit="1" customWidth="1"/>
    <col min="488" max="488" width="9.19921875" bestFit="1" customWidth="1"/>
    <col min="489" max="489" width="6.296875" bestFit="1" customWidth="1"/>
    <col min="490" max="490" width="9.19921875" bestFit="1" customWidth="1"/>
    <col min="491" max="491" width="6.296875" bestFit="1" customWidth="1"/>
    <col min="492" max="492" width="9.19921875" bestFit="1" customWidth="1"/>
    <col min="493" max="493" width="6.296875" bestFit="1" customWidth="1"/>
    <col min="494" max="494" width="9.19921875" bestFit="1" customWidth="1"/>
    <col min="495" max="495" width="6.296875" bestFit="1" customWidth="1"/>
    <col min="496" max="496" width="9.19921875" bestFit="1" customWidth="1"/>
    <col min="497" max="497" width="6.296875" bestFit="1" customWidth="1"/>
    <col min="498" max="498" width="9.19921875" bestFit="1" customWidth="1"/>
    <col min="499" max="499" width="6.296875" bestFit="1" customWidth="1"/>
    <col min="500" max="500" width="9.19921875" bestFit="1" customWidth="1"/>
    <col min="501" max="501" width="6.296875" bestFit="1" customWidth="1"/>
    <col min="502" max="502" width="9.19921875" bestFit="1" customWidth="1"/>
    <col min="503" max="503" width="6.296875" bestFit="1" customWidth="1"/>
    <col min="504" max="504" width="9.19921875" bestFit="1" customWidth="1"/>
    <col min="505" max="505" width="6.296875" bestFit="1" customWidth="1"/>
    <col min="506" max="506" width="9.19921875" bestFit="1" customWidth="1"/>
    <col min="507" max="507" width="6.296875" bestFit="1" customWidth="1"/>
    <col min="508" max="508" width="9.19921875" bestFit="1" customWidth="1"/>
    <col min="509" max="509" width="6.296875" bestFit="1" customWidth="1"/>
    <col min="510" max="510" width="9.19921875" bestFit="1" customWidth="1"/>
    <col min="511" max="511" width="6.296875" bestFit="1" customWidth="1"/>
    <col min="512" max="512" width="9.19921875" bestFit="1" customWidth="1"/>
    <col min="513" max="513" width="8.3984375" bestFit="1" customWidth="1"/>
    <col min="514" max="514" width="9.19921875" bestFit="1" customWidth="1"/>
    <col min="515" max="515" width="8.3984375" bestFit="1" customWidth="1"/>
    <col min="516" max="516" width="9.19921875" bestFit="1" customWidth="1"/>
    <col min="517" max="517" width="8.3984375" bestFit="1" customWidth="1"/>
    <col min="518" max="518" width="9.19921875" bestFit="1" customWidth="1"/>
    <col min="519" max="519" width="8.3984375" bestFit="1" customWidth="1"/>
    <col min="520" max="520" width="9.19921875" bestFit="1" customWidth="1"/>
    <col min="521" max="521" width="6.296875" bestFit="1" customWidth="1"/>
    <col min="522" max="522" width="9.19921875" bestFit="1" customWidth="1"/>
    <col min="523" max="523" width="6.296875" bestFit="1" customWidth="1"/>
    <col min="524" max="524" width="9.19921875" bestFit="1" customWidth="1"/>
    <col min="525" max="525" width="6.296875" bestFit="1" customWidth="1"/>
    <col min="526" max="526" width="9.19921875" bestFit="1" customWidth="1"/>
    <col min="527" max="527" width="6.296875" bestFit="1" customWidth="1"/>
    <col min="528" max="528" width="9.19921875" bestFit="1" customWidth="1"/>
    <col min="529" max="529" width="6.296875" bestFit="1" customWidth="1"/>
    <col min="530" max="530" width="9.19921875" bestFit="1" customWidth="1"/>
    <col min="531" max="531" width="6.296875" bestFit="1" customWidth="1"/>
    <col min="532" max="532" width="9.19921875" bestFit="1" customWidth="1"/>
    <col min="533" max="533" width="8.3984375" bestFit="1" customWidth="1"/>
    <col min="534" max="534" width="9.19921875" bestFit="1" customWidth="1"/>
    <col min="535" max="535" width="6.296875" bestFit="1" customWidth="1"/>
    <col min="536" max="536" width="9.19921875" bestFit="1" customWidth="1"/>
    <col min="537" max="537" width="6.296875" bestFit="1" customWidth="1"/>
    <col min="538" max="538" width="9.19921875" bestFit="1" customWidth="1"/>
    <col min="539" max="539" width="8.3984375" bestFit="1" customWidth="1"/>
    <col min="540" max="540" width="9.19921875" bestFit="1" customWidth="1"/>
    <col min="541" max="541" width="8.3984375" bestFit="1" customWidth="1"/>
    <col min="542" max="542" width="9.19921875" bestFit="1" customWidth="1"/>
    <col min="543" max="543" width="6.296875" bestFit="1" customWidth="1"/>
    <col min="544" max="544" width="9.19921875" bestFit="1" customWidth="1"/>
    <col min="545" max="545" width="6.296875" bestFit="1" customWidth="1"/>
    <col min="546" max="546" width="9.19921875" bestFit="1" customWidth="1"/>
    <col min="547" max="547" width="6.296875" bestFit="1" customWidth="1"/>
    <col min="548" max="548" width="9.19921875" bestFit="1" customWidth="1"/>
    <col min="549" max="549" width="6.296875" bestFit="1" customWidth="1"/>
    <col min="550" max="550" width="9.19921875" bestFit="1" customWidth="1"/>
    <col min="551" max="551" width="6.296875" bestFit="1" customWidth="1"/>
    <col min="552" max="552" width="9.19921875" bestFit="1" customWidth="1"/>
    <col min="553" max="553" width="6.296875" bestFit="1" customWidth="1"/>
    <col min="554" max="554" width="9.19921875" bestFit="1" customWidth="1"/>
    <col min="555" max="555" width="6.296875" bestFit="1" customWidth="1"/>
    <col min="556" max="556" width="9.19921875" bestFit="1" customWidth="1"/>
    <col min="557" max="557" width="8.3984375" bestFit="1" customWidth="1"/>
    <col min="558" max="558" width="9.19921875" bestFit="1" customWidth="1"/>
    <col min="559" max="559" width="6.296875" bestFit="1" customWidth="1"/>
    <col min="560" max="560" width="9.19921875" bestFit="1" customWidth="1"/>
    <col min="561" max="561" width="6.296875" bestFit="1" customWidth="1"/>
    <col min="562" max="562" width="9.19921875" bestFit="1" customWidth="1"/>
    <col min="563" max="563" width="6.296875" bestFit="1" customWidth="1"/>
    <col min="564" max="564" width="9.19921875" bestFit="1" customWidth="1"/>
    <col min="565" max="565" width="6.296875" bestFit="1" customWidth="1"/>
    <col min="566" max="566" width="9.19921875" bestFit="1" customWidth="1"/>
    <col min="567" max="567" width="6.296875" bestFit="1" customWidth="1"/>
    <col min="568" max="568" width="9.19921875" bestFit="1" customWidth="1"/>
    <col min="569" max="569" width="6.296875" bestFit="1" customWidth="1"/>
    <col min="570" max="570" width="9.19921875" bestFit="1" customWidth="1"/>
    <col min="571" max="571" width="6.296875" bestFit="1" customWidth="1"/>
    <col min="572" max="572" width="9.19921875" bestFit="1" customWidth="1"/>
    <col min="573" max="573" width="6.296875" bestFit="1" customWidth="1"/>
    <col min="574" max="574" width="9.19921875" bestFit="1" customWidth="1"/>
    <col min="575" max="575" width="6.296875" bestFit="1" customWidth="1"/>
    <col min="576" max="576" width="9.19921875" bestFit="1" customWidth="1"/>
    <col min="577" max="577" width="6.296875" bestFit="1" customWidth="1"/>
    <col min="578" max="578" width="9.19921875" bestFit="1" customWidth="1"/>
    <col min="579" max="579" width="6.296875" bestFit="1" customWidth="1"/>
    <col min="580" max="580" width="9.19921875" bestFit="1" customWidth="1"/>
    <col min="581" max="581" width="6.296875" bestFit="1" customWidth="1"/>
    <col min="582" max="582" width="9.19921875" bestFit="1" customWidth="1"/>
    <col min="583" max="583" width="6.296875" bestFit="1" customWidth="1"/>
    <col min="584" max="584" width="9.19921875" bestFit="1" customWidth="1"/>
    <col min="585" max="585" width="6.296875" bestFit="1" customWidth="1"/>
    <col min="586" max="586" width="9.19921875" bestFit="1" customWidth="1"/>
    <col min="587" max="587" width="8.3984375" bestFit="1" customWidth="1"/>
    <col min="588" max="588" width="9.19921875" bestFit="1" customWidth="1"/>
    <col min="589" max="589" width="6.296875" bestFit="1" customWidth="1"/>
    <col min="590" max="590" width="9.19921875" bestFit="1" customWidth="1"/>
    <col min="591" max="591" width="6.296875" bestFit="1" customWidth="1"/>
    <col min="592" max="592" width="9.19921875" bestFit="1" customWidth="1"/>
    <col min="593" max="593" width="6.296875" bestFit="1" customWidth="1"/>
    <col min="594" max="594" width="9.19921875" bestFit="1" customWidth="1"/>
    <col min="595" max="595" width="6.296875" bestFit="1" customWidth="1"/>
    <col min="596" max="596" width="9.19921875" bestFit="1" customWidth="1"/>
    <col min="597" max="597" width="6.296875" bestFit="1" customWidth="1"/>
    <col min="598" max="598" width="9.19921875" bestFit="1" customWidth="1"/>
    <col min="599" max="599" width="6.296875" bestFit="1" customWidth="1"/>
    <col min="600" max="600" width="9.19921875" bestFit="1" customWidth="1"/>
    <col min="601" max="601" width="6.296875" bestFit="1" customWidth="1"/>
    <col min="602" max="602" width="9.19921875" bestFit="1" customWidth="1"/>
    <col min="603" max="603" width="6.296875" bestFit="1" customWidth="1"/>
    <col min="604" max="604" width="9.19921875" bestFit="1" customWidth="1"/>
    <col min="605" max="605" width="6.296875" bestFit="1" customWidth="1"/>
    <col min="606" max="606" width="9.19921875" bestFit="1" customWidth="1"/>
    <col min="607" max="607" width="6.296875" bestFit="1" customWidth="1"/>
    <col min="608" max="608" width="9.19921875" bestFit="1" customWidth="1"/>
    <col min="609" max="609" width="6.296875" bestFit="1" customWidth="1"/>
    <col min="610" max="610" width="9.19921875" bestFit="1" customWidth="1"/>
    <col min="611" max="611" width="6.296875" bestFit="1" customWidth="1"/>
    <col min="612" max="612" width="9.19921875" bestFit="1" customWidth="1"/>
    <col min="613" max="613" width="6.296875" bestFit="1" customWidth="1"/>
    <col min="614" max="614" width="9.19921875" bestFit="1" customWidth="1"/>
    <col min="615" max="615" width="8.3984375" bestFit="1" customWidth="1"/>
    <col min="616" max="616" width="9.19921875" bestFit="1" customWidth="1"/>
    <col min="617" max="617" width="6.296875" bestFit="1" customWidth="1"/>
    <col min="618" max="618" width="9.19921875" bestFit="1" customWidth="1"/>
    <col min="619" max="619" width="6.296875" bestFit="1" customWidth="1"/>
    <col min="620" max="620" width="9.19921875" bestFit="1" customWidth="1"/>
    <col min="621" max="621" width="6.296875" bestFit="1" customWidth="1"/>
    <col min="622" max="622" width="9.19921875" bestFit="1" customWidth="1"/>
    <col min="623" max="623" width="6.296875" bestFit="1" customWidth="1"/>
    <col min="624" max="624" width="9.19921875" bestFit="1" customWidth="1"/>
    <col min="625" max="625" width="6.296875" bestFit="1" customWidth="1"/>
    <col min="626" max="626" width="9.19921875" bestFit="1" customWidth="1"/>
    <col min="627" max="627" width="6.296875" bestFit="1" customWidth="1"/>
    <col min="628" max="628" width="9.19921875" bestFit="1" customWidth="1"/>
    <col min="629" max="629" width="6.296875" bestFit="1" customWidth="1"/>
    <col min="630" max="630" width="9.19921875" bestFit="1" customWidth="1"/>
    <col min="631" max="631" width="6.296875" bestFit="1" customWidth="1"/>
    <col min="632" max="632" width="9.19921875" bestFit="1" customWidth="1"/>
    <col min="633" max="633" width="6.296875" bestFit="1" customWidth="1"/>
    <col min="634" max="634" width="9.19921875" bestFit="1" customWidth="1"/>
    <col min="635" max="635" width="8.3984375" bestFit="1" customWidth="1"/>
    <col min="636" max="636" width="9.19921875" bestFit="1" customWidth="1"/>
    <col min="637" max="637" width="6.296875" bestFit="1" customWidth="1"/>
    <col min="638" max="638" width="9.19921875" bestFit="1" customWidth="1"/>
    <col min="639" max="639" width="6.296875" bestFit="1" customWidth="1"/>
    <col min="640" max="640" width="9.19921875" bestFit="1" customWidth="1"/>
    <col min="641" max="641" width="6.296875" bestFit="1" customWidth="1"/>
    <col min="642" max="642" width="9.19921875" bestFit="1" customWidth="1"/>
    <col min="643" max="643" width="6.296875" bestFit="1" customWidth="1"/>
    <col min="644" max="644" width="9.19921875" bestFit="1" customWidth="1"/>
    <col min="645" max="645" width="8.3984375" bestFit="1" customWidth="1"/>
    <col min="646" max="646" width="9.19921875" bestFit="1" customWidth="1"/>
    <col min="647" max="647" width="6.296875" bestFit="1" customWidth="1"/>
    <col min="648" max="648" width="9.19921875" bestFit="1" customWidth="1"/>
    <col min="649" max="649" width="8.3984375" bestFit="1" customWidth="1"/>
    <col min="650" max="650" width="9.19921875" bestFit="1" customWidth="1"/>
    <col min="651" max="651" width="6.296875" bestFit="1" customWidth="1"/>
    <col min="652" max="652" width="9.19921875" bestFit="1" customWidth="1"/>
    <col min="653" max="653" width="6.296875" bestFit="1" customWidth="1"/>
    <col min="654" max="654" width="9.19921875" bestFit="1" customWidth="1"/>
    <col min="655" max="655" width="6.296875" bestFit="1" customWidth="1"/>
    <col min="656" max="656" width="9.19921875" bestFit="1" customWidth="1"/>
    <col min="657" max="657" width="6.296875" bestFit="1" customWidth="1"/>
    <col min="658" max="658" width="9.19921875" bestFit="1" customWidth="1"/>
    <col min="659" max="659" width="6.296875" bestFit="1" customWidth="1"/>
    <col min="660" max="660" width="9.19921875" bestFit="1" customWidth="1"/>
    <col min="661" max="661" width="8.3984375" bestFit="1" customWidth="1"/>
    <col min="662" max="662" width="9.19921875" bestFit="1" customWidth="1"/>
    <col min="663" max="663" width="6.296875" bestFit="1" customWidth="1"/>
    <col min="664" max="664" width="9.19921875" bestFit="1" customWidth="1"/>
    <col min="665" max="665" width="6.296875" bestFit="1" customWidth="1"/>
    <col min="666" max="666" width="9.19921875" bestFit="1" customWidth="1"/>
    <col min="667" max="667" width="8.3984375" bestFit="1" customWidth="1"/>
    <col min="668" max="668" width="9.19921875" bestFit="1" customWidth="1"/>
    <col min="669" max="669" width="6.296875" bestFit="1" customWidth="1"/>
    <col min="670" max="670" width="9.19921875" bestFit="1" customWidth="1"/>
    <col min="671" max="671" width="8.3984375" bestFit="1" customWidth="1"/>
    <col min="672" max="672" width="9.19921875" bestFit="1" customWidth="1"/>
    <col min="673" max="673" width="6.296875" bestFit="1" customWidth="1"/>
    <col min="674" max="674" width="9.19921875" bestFit="1" customWidth="1"/>
    <col min="675" max="675" width="6.296875" bestFit="1" customWidth="1"/>
    <col min="676" max="676" width="9.19921875" bestFit="1" customWidth="1"/>
    <col min="677" max="677" width="6.296875" bestFit="1" customWidth="1"/>
    <col min="678" max="678" width="9.19921875" bestFit="1" customWidth="1"/>
    <col min="679" max="679" width="8.3984375" bestFit="1" customWidth="1"/>
    <col min="680" max="680" width="9.19921875" bestFit="1" customWidth="1"/>
    <col min="681" max="681" width="6.296875" bestFit="1" customWidth="1"/>
    <col min="682" max="682" width="9.19921875" bestFit="1" customWidth="1"/>
    <col min="683" max="683" width="6.296875" bestFit="1" customWidth="1"/>
    <col min="684" max="684" width="9.19921875" bestFit="1" customWidth="1"/>
    <col min="685" max="685" width="6.296875" bestFit="1" customWidth="1"/>
    <col min="686" max="686" width="9.19921875" bestFit="1" customWidth="1"/>
    <col min="687" max="687" width="6.296875" bestFit="1" customWidth="1"/>
    <col min="688" max="688" width="9.19921875" bestFit="1" customWidth="1"/>
    <col min="689" max="689" width="6.296875" bestFit="1" customWidth="1"/>
    <col min="690" max="690" width="9.19921875" bestFit="1" customWidth="1"/>
    <col min="691" max="691" width="6.296875" bestFit="1" customWidth="1"/>
    <col min="692" max="692" width="9.19921875" bestFit="1" customWidth="1"/>
    <col min="693" max="693" width="6.296875" bestFit="1" customWidth="1"/>
    <col min="694" max="694" width="9.19921875" bestFit="1" customWidth="1"/>
    <col min="695" max="695" width="6.296875" bestFit="1" customWidth="1"/>
    <col min="696" max="696" width="9.19921875" bestFit="1" customWidth="1"/>
    <col min="697" max="697" width="6.296875" bestFit="1" customWidth="1"/>
    <col min="698" max="698" width="9.19921875" bestFit="1" customWidth="1"/>
    <col min="699" max="699" width="6.296875" bestFit="1" customWidth="1"/>
    <col min="700" max="700" width="9.19921875" bestFit="1" customWidth="1"/>
    <col min="701" max="701" width="6.296875" bestFit="1" customWidth="1"/>
    <col min="702" max="702" width="9.19921875" bestFit="1" customWidth="1"/>
    <col min="703" max="703" width="6.296875" bestFit="1" customWidth="1"/>
    <col min="704" max="704" width="9.19921875" bestFit="1" customWidth="1"/>
    <col min="705" max="705" width="6.296875" bestFit="1" customWidth="1"/>
    <col min="706" max="706" width="9.19921875" bestFit="1" customWidth="1"/>
    <col min="707" max="707" width="6.296875" bestFit="1" customWidth="1"/>
    <col min="708" max="708" width="9.19921875" bestFit="1" customWidth="1"/>
    <col min="709" max="709" width="6.296875" bestFit="1" customWidth="1"/>
    <col min="710" max="710" width="9.19921875" bestFit="1" customWidth="1"/>
    <col min="711" max="711" width="6.296875" bestFit="1" customWidth="1"/>
    <col min="712" max="712" width="9.19921875" bestFit="1" customWidth="1"/>
    <col min="713" max="713" width="6.296875" bestFit="1" customWidth="1"/>
    <col min="714" max="714" width="9.19921875" bestFit="1" customWidth="1"/>
    <col min="715" max="715" width="6.296875" bestFit="1" customWidth="1"/>
    <col min="716" max="716" width="9.19921875" bestFit="1" customWidth="1"/>
    <col min="717" max="717" width="6.296875" bestFit="1" customWidth="1"/>
    <col min="718" max="718" width="9.19921875" bestFit="1" customWidth="1"/>
    <col min="719" max="719" width="6.296875" bestFit="1" customWidth="1"/>
    <col min="720" max="720" width="9.19921875" bestFit="1" customWidth="1"/>
    <col min="721" max="721" width="6.296875" bestFit="1" customWidth="1"/>
    <col min="722" max="722" width="9.19921875" bestFit="1" customWidth="1"/>
    <col min="723" max="723" width="6.296875" bestFit="1" customWidth="1"/>
    <col min="724" max="724" width="9.19921875" bestFit="1" customWidth="1"/>
    <col min="725" max="725" width="6.296875" bestFit="1" customWidth="1"/>
    <col min="726" max="726" width="9.19921875" bestFit="1" customWidth="1"/>
    <col min="727" max="727" width="6.296875" bestFit="1" customWidth="1"/>
    <col min="728" max="728" width="9.19921875" bestFit="1" customWidth="1"/>
    <col min="729" max="729" width="6.296875" bestFit="1" customWidth="1"/>
    <col min="730" max="730" width="9.19921875" bestFit="1" customWidth="1"/>
    <col min="731" max="731" width="6.296875" bestFit="1" customWidth="1"/>
    <col min="732" max="732" width="9.19921875" bestFit="1" customWidth="1"/>
    <col min="733" max="733" width="6.296875" bestFit="1" customWidth="1"/>
    <col min="734" max="734" width="9.19921875" bestFit="1" customWidth="1"/>
    <col min="735" max="735" width="6.296875" bestFit="1" customWidth="1"/>
    <col min="736" max="736" width="9.19921875" bestFit="1" customWidth="1"/>
    <col min="737" max="737" width="6.296875" bestFit="1" customWidth="1"/>
    <col min="738" max="738" width="9.19921875" bestFit="1" customWidth="1"/>
    <col min="739" max="739" width="6.296875" bestFit="1" customWidth="1"/>
    <col min="740" max="740" width="9.19921875" bestFit="1" customWidth="1"/>
    <col min="741" max="741" width="6.296875" bestFit="1" customWidth="1"/>
    <col min="742" max="742" width="9.19921875" bestFit="1" customWidth="1"/>
    <col min="743" max="743" width="6.296875" bestFit="1" customWidth="1"/>
    <col min="744" max="744" width="9.19921875" bestFit="1" customWidth="1"/>
    <col min="745" max="745" width="6.296875" bestFit="1" customWidth="1"/>
    <col min="746" max="746" width="9.19921875" bestFit="1" customWidth="1"/>
    <col min="747" max="747" width="6.296875" bestFit="1" customWidth="1"/>
    <col min="748" max="748" width="9.19921875" bestFit="1" customWidth="1"/>
    <col min="749" max="749" width="6.296875" bestFit="1" customWidth="1"/>
    <col min="750" max="750" width="9.19921875" bestFit="1" customWidth="1"/>
    <col min="751" max="751" width="6.296875" bestFit="1" customWidth="1"/>
    <col min="752" max="752" width="9.19921875" bestFit="1" customWidth="1"/>
    <col min="753" max="753" width="8.3984375" bestFit="1" customWidth="1"/>
    <col min="754" max="754" width="9.19921875" bestFit="1" customWidth="1"/>
    <col min="755" max="755" width="6.296875" bestFit="1" customWidth="1"/>
    <col min="756" max="756" width="9.19921875" bestFit="1" customWidth="1"/>
    <col min="757" max="757" width="6.296875" bestFit="1" customWidth="1"/>
    <col min="758" max="758" width="9.19921875" bestFit="1" customWidth="1"/>
    <col min="759" max="759" width="6.296875" bestFit="1" customWidth="1"/>
    <col min="760" max="760" width="9.19921875" bestFit="1" customWidth="1"/>
    <col min="761" max="761" width="6.296875" bestFit="1" customWidth="1"/>
    <col min="762" max="762" width="9.19921875" bestFit="1" customWidth="1"/>
    <col min="763" max="763" width="6.296875" bestFit="1" customWidth="1"/>
    <col min="764" max="764" width="9.19921875" bestFit="1" customWidth="1"/>
    <col min="765" max="765" width="6.296875" bestFit="1" customWidth="1"/>
    <col min="766" max="766" width="9.19921875" bestFit="1" customWidth="1"/>
    <col min="767" max="767" width="6.296875" bestFit="1" customWidth="1"/>
    <col min="768" max="768" width="9.19921875" bestFit="1" customWidth="1"/>
    <col min="769" max="769" width="6.296875" bestFit="1" customWidth="1"/>
    <col min="770" max="770" width="9.19921875" bestFit="1" customWidth="1"/>
    <col min="771" max="771" width="8.3984375" bestFit="1" customWidth="1"/>
    <col min="772" max="772" width="9.19921875" bestFit="1" customWidth="1"/>
    <col min="773" max="773" width="6.296875" bestFit="1" customWidth="1"/>
    <col min="774" max="774" width="9.19921875" bestFit="1" customWidth="1"/>
    <col min="775" max="775" width="8.3984375" bestFit="1" customWidth="1"/>
    <col min="776" max="776" width="9.19921875" bestFit="1" customWidth="1"/>
    <col min="777" max="777" width="6.296875" bestFit="1" customWidth="1"/>
    <col min="778" max="778" width="9.19921875" bestFit="1" customWidth="1"/>
    <col min="779" max="779" width="6.296875" bestFit="1" customWidth="1"/>
    <col min="780" max="780" width="9.19921875" bestFit="1" customWidth="1"/>
    <col min="781" max="781" width="6.296875" bestFit="1" customWidth="1"/>
    <col min="782" max="782" width="9.19921875" bestFit="1" customWidth="1"/>
    <col min="783" max="783" width="6.296875" bestFit="1" customWidth="1"/>
    <col min="784" max="784" width="9.19921875" bestFit="1" customWidth="1"/>
    <col min="785" max="785" width="6.296875" bestFit="1" customWidth="1"/>
    <col min="786" max="786" width="9.19921875" bestFit="1" customWidth="1"/>
    <col min="787" max="787" width="6.296875" bestFit="1" customWidth="1"/>
    <col min="788" max="788" width="9.19921875" bestFit="1" customWidth="1"/>
    <col min="789" max="789" width="6.296875" bestFit="1" customWidth="1"/>
    <col min="790" max="790" width="9.19921875" bestFit="1" customWidth="1"/>
    <col min="791" max="791" width="8.3984375" bestFit="1" customWidth="1"/>
    <col min="792" max="792" width="9.19921875" bestFit="1" customWidth="1"/>
    <col min="793" max="793" width="6.296875" bestFit="1" customWidth="1"/>
    <col min="794" max="794" width="9.19921875" bestFit="1" customWidth="1"/>
    <col min="795" max="795" width="6.296875" bestFit="1" customWidth="1"/>
    <col min="796" max="796" width="9.19921875" bestFit="1" customWidth="1"/>
    <col min="797" max="797" width="6.296875" bestFit="1" customWidth="1"/>
    <col min="798" max="798" width="9.19921875" bestFit="1" customWidth="1"/>
    <col min="799" max="799" width="6.296875" bestFit="1" customWidth="1"/>
    <col min="800" max="800" width="9.19921875" bestFit="1" customWidth="1"/>
    <col min="801" max="801" width="6.296875" bestFit="1" customWidth="1"/>
    <col min="802" max="802" width="9.19921875" bestFit="1" customWidth="1"/>
    <col min="803" max="803" width="6.296875" bestFit="1" customWidth="1"/>
    <col min="804" max="804" width="9.19921875" bestFit="1" customWidth="1"/>
    <col min="805" max="805" width="6.296875" bestFit="1" customWidth="1"/>
    <col min="806" max="806" width="9.19921875" bestFit="1" customWidth="1"/>
    <col min="807" max="807" width="6.296875" bestFit="1" customWidth="1"/>
    <col min="808" max="808" width="9.19921875" bestFit="1" customWidth="1"/>
    <col min="809" max="809" width="6.296875" bestFit="1" customWidth="1"/>
    <col min="810" max="810" width="9.19921875" bestFit="1" customWidth="1"/>
    <col min="811" max="811" width="6.296875" bestFit="1" customWidth="1"/>
    <col min="812" max="812" width="9.19921875" bestFit="1" customWidth="1"/>
    <col min="813" max="813" width="6.296875" bestFit="1" customWidth="1"/>
    <col min="814" max="814" width="9.19921875" bestFit="1" customWidth="1"/>
    <col min="815" max="815" width="6.296875" bestFit="1" customWidth="1"/>
    <col min="816" max="816" width="9.19921875" bestFit="1" customWidth="1"/>
    <col min="817" max="817" width="6.296875" bestFit="1" customWidth="1"/>
    <col min="818" max="818" width="9.19921875" bestFit="1" customWidth="1"/>
    <col min="819" max="819" width="6.296875" bestFit="1" customWidth="1"/>
    <col min="820" max="820" width="9.19921875" bestFit="1" customWidth="1"/>
    <col min="821" max="821" width="6.296875" bestFit="1" customWidth="1"/>
    <col min="822" max="822" width="9.19921875" bestFit="1" customWidth="1"/>
    <col min="823" max="823" width="6.296875" bestFit="1" customWidth="1"/>
    <col min="824" max="824" width="9.19921875" bestFit="1" customWidth="1"/>
    <col min="825" max="825" width="6.296875" bestFit="1" customWidth="1"/>
    <col min="826" max="826" width="9.19921875" bestFit="1" customWidth="1"/>
    <col min="827" max="827" width="6.296875" bestFit="1" customWidth="1"/>
    <col min="828" max="828" width="9.19921875" bestFit="1" customWidth="1"/>
    <col min="829" max="829" width="6.296875" bestFit="1" customWidth="1"/>
    <col min="830" max="830" width="9.19921875" bestFit="1" customWidth="1"/>
    <col min="831" max="831" width="6.296875" bestFit="1" customWidth="1"/>
    <col min="832" max="832" width="9.19921875" bestFit="1" customWidth="1"/>
    <col min="833" max="833" width="6.296875" bestFit="1" customWidth="1"/>
    <col min="834" max="834" width="9.19921875" bestFit="1" customWidth="1"/>
    <col min="835" max="835" width="6.296875" bestFit="1" customWidth="1"/>
    <col min="836" max="836" width="9.19921875" bestFit="1" customWidth="1"/>
    <col min="837" max="837" width="8.3984375" bestFit="1" customWidth="1"/>
    <col min="838" max="838" width="9.19921875" bestFit="1" customWidth="1"/>
    <col min="839" max="839" width="7.296875" bestFit="1" customWidth="1"/>
    <col min="840" max="840" width="10.19921875" bestFit="1" customWidth="1"/>
    <col min="841" max="841" width="7.296875" bestFit="1" customWidth="1"/>
    <col min="842" max="842" width="10.19921875" bestFit="1" customWidth="1"/>
    <col min="843" max="843" width="7.296875" bestFit="1" customWidth="1"/>
    <col min="844" max="844" width="10.19921875" bestFit="1" customWidth="1"/>
    <col min="845" max="845" width="9.19921875" bestFit="1" customWidth="1"/>
    <col min="846" max="846" width="10.19921875" bestFit="1" customWidth="1"/>
    <col min="847" max="847" width="9.19921875" bestFit="1" customWidth="1"/>
    <col min="848" max="848" width="10.19921875" bestFit="1" customWidth="1"/>
    <col min="849" max="849" width="9.19921875" bestFit="1" customWidth="1"/>
    <col min="850" max="850" width="10.19921875" bestFit="1" customWidth="1"/>
    <col min="851" max="851" width="9.19921875" bestFit="1" customWidth="1"/>
    <col min="852" max="852" width="10.19921875" bestFit="1" customWidth="1"/>
    <col min="853" max="853" width="9.19921875" bestFit="1" customWidth="1"/>
    <col min="854" max="854" width="10.19921875" bestFit="1" customWidth="1"/>
    <col min="855" max="855" width="9.19921875" bestFit="1" customWidth="1"/>
    <col min="856" max="856" width="10.19921875" bestFit="1" customWidth="1"/>
    <col min="857" max="857" width="9.19921875" bestFit="1" customWidth="1"/>
    <col min="858" max="858" width="10.19921875" bestFit="1" customWidth="1"/>
    <col min="859" max="859" width="9.19921875" bestFit="1" customWidth="1"/>
    <col min="860" max="860" width="10.19921875" bestFit="1" customWidth="1"/>
    <col min="861" max="861" width="9.19921875" bestFit="1" customWidth="1"/>
    <col min="862" max="862" width="10.19921875" bestFit="1" customWidth="1"/>
    <col min="863" max="863" width="9.19921875" bestFit="1" customWidth="1"/>
    <col min="864" max="864" width="10.19921875" bestFit="1" customWidth="1"/>
    <col min="865" max="865" width="9.19921875" bestFit="1" customWidth="1"/>
    <col min="866" max="866" width="10.19921875" bestFit="1" customWidth="1"/>
    <col min="867" max="867" width="9.19921875" bestFit="1" customWidth="1"/>
    <col min="868" max="868" width="10.19921875" bestFit="1" customWidth="1"/>
    <col min="869" max="869" width="9.19921875" bestFit="1" customWidth="1"/>
    <col min="870" max="870" width="10.19921875" bestFit="1" customWidth="1"/>
    <col min="871" max="871" width="9.19921875" bestFit="1" customWidth="1"/>
    <col min="872" max="872" width="10.19921875" bestFit="1" customWidth="1"/>
    <col min="873" max="873" width="9.19921875" bestFit="1" customWidth="1"/>
    <col min="874" max="874" width="10.19921875" bestFit="1" customWidth="1"/>
    <col min="875" max="875" width="9.19921875" bestFit="1" customWidth="1"/>
    <col min="876" max="876" width="10.19921875" bestFit="1" customWidth="1"/>
    <col min="877" max="877" width="9.19921875" bestFit="1" customWidth="1"/>
    <col min="878" max="878" width="10.19921875" bestFit="1" customWidth="1"/>
    <col min="879" max="879" width="9.19921875" bestFit="1" customWidth="1"/>
    <col min="880" max="880" width="10.19921875" bestFit="1" customWidth="1"/>
    <col min="881" max="881" width="9.19921875" bestFit="1" customWidth="1"/>
    <col min="882" max="882" width="10.19921875" bestFit="1" customWidth="1"/>
    <col min="883" max="883" width="9.19921875" bestFit="1" customWidth="1"/>
    <col min="884" max="884" width="10.19921875" bestFit="1" customWidth="1"/>
    <col min="885" max="885" width="9.19921875" bestFit="1" customWidth="1"/>
    <col min="886" max="886" width="10.19921875" bestFit="1" customWidth="1"/>
    <col min="887" max="887" width="9.19921875" bestFit="1" customWidth="1"/>
    <col min="888" max="888" width="10.19921875" bestFit="1" customWidth="1"/>
    <col min="889" max="889" width="9.19921875" bestFit="1" customWidth="1"/>
    <col min="890" max="890" width="10.19921875" bestFit="1" customWidth="1"/>
    <col min="891" max="891" width="9.19921875" bestFit="1" customWidth="1"/>
    <col min="892" max="892" width="10.19921875" bestFit="1" customWidth="1"/>
    <col min="893" max="893" width="9.19921875" bestFit="1" customWidth="1"/>
    <col min="894" max="894" width="10.19921875" bestFit="1" customWidth="1"/>
    <col min="895" max="895" width="9.19921875" bestFit="1" customWidth="1"/>
    <col min="896" max="896" width="10.19921875" bestFit="1" customWidth="1"/>
    <col min="897" max="897" width="9.19921875" bestFit="1" customWidth="1"/>
    <col min="898" max="898" width="10.19921875" bestFit="1" customWidth="1"/>
    <col min="899" max="899" width="9.19921875" bestFit="1" customWidth="1"/>
    <col min="900" max="900" width="10.19921875" bestFit="1" customWidth="1"/>
    <col min="901" max="901" width="9.19921875" bestFit="1" customWidth="1"/>
    <col min="902" max="902" width="10.19921875" bestFit="1" customWidth="1"/>
    <col min="903" max="903" width="9.19921875" bestFit="1" customWidth="1"/>
    <col min="904" max="904" width="10.19921875" bestFit="1" customWidth="1"/>
    <col min="905" max="905" width="9.19921875" bestFit="1" customWidth="1"/>
    <col min="906" max="906" width="10.19921875" bestFit="1" customWidth="1"/>
    <col min="907" max="907" width="9.19921875" bestFit="1" customWidth="1"/>
    <col min="908" max="908" width="10.19921875" bestFit="1" customWidth="1"/>
    <col min="909" max="909" width="9.19921875" bestFit="1" customWidth="1"/>
    <col min="910" max="910" width="10.19921875" bestFit="1" customWidth="1"/>
    <col min="911" max="911" width="9.19921875" bestFit="1" customWidth="1"/>
    <col min="912" max="912" width="10.19921875" bestFit="1" customWidth="1"/>
    <col min="913" max="913" width="9.19921875" bestFit="1" customWidth="1"/>
    <col min="914" max="914" width="10.19921875" bestFit="1" customWidth="1"/>
    <col min="915" max="915" width="9.19921875" bestFit="1" customWidth="1"/>
    <col min="916" max="916" width="10.19921875" bestFit="1" customWidth="1"/>
    <col min="917" max="917" width="9.19921875" bestFit="1" customWidth="1"/>
    <col min="918" max="918" width="10.19921875" bestFit="1" customWidth="1"/>
    <col min="919" max="919" width="9.19921875" bestFit="1" customWidth="1"/>
    <col min="920" max="920" width="10.19921875" bestFit="1" customWidth="1"/>
    <col min="921" max="921" width="9.19921875" bestFit="1" customWidth="1"/>
    <col min="922" max="922" width="10.19921875" bestFit="1" customWidth="1"/>
    <col min="923" max="923" width="9.19921875" bestFit="1" customWidth="1"/>
    <col min="924" max="924" width="10.19921875" bestFit="1" customWidth="1"/>
    <col min="925" max="925" width="9.19921875" bestFit="1" customWidth="1"/>
    <col min="926" max="926" width="10.19921875" bestFit="1" customWidth="1"/>
    <col min="927" max="927" width="9.19921875" bestFit="1" customWidth="1"/>
    <col min="928" max="928" width="10.19921875" bestFit="1" customWidth="1"/>
    <col min="929" max="929" width="9.19921875" bestFit="1" customWidth="1"/>
    <col min="930" max="930" width="10.19921875" bestFit="1" customWidth="1"/>
    <col min="931" max="931" width="9.19921875" bestFit="1" customWidth="1"/>
    <col min="932" max="932" width="10.19921875" bestFit="1" customWidth="1"/>
    <col min="933" max="933" width="9.19921875" bestFit="1" customWidth="1"/>
    <col min="934" max="934" width="10.19921875" bestFit="1" customWidth="1"/>
    <col min="935" max="935" width="9.19921875" bestFit="1" customWidth="1"/>
    <col min="936" max="936" width="10.19921875" bestFit="1" customWidth="1"/>
    <col min="937" max="937" width="9.19921875" bestFit="1" customWidth="1"/>
    <col min="938" max="938" width="10.19921875" bestFit="1" customWidth="1"/>
    <col min="939" max="939" width="9.19921875" bestFit="1" customWidth="1"/>
    <col min="940" max="940" width="10.19921875" bestFit="1" customWidth="1"/>
    <col min="941" max="941" width="9.19921875" bestFit="1" customWidth="1"/>
    <col min="942" max="942" width="10.19921875" bestFit="1" customWidth="1"/>
    <col min="943" max="943" width="9.19921875" bestFit="1" customWidth="1"/>
    <col min="944" max="944" width="10.19921875" bestFit="1" customWidth="1"/>
    <col min="945" max="945" width="9.19921875" bestFit="1" customWidth="1"/>
    <col min="946" max="946" width="10.19921875" bestFit="1" customWidth="1"/>
    <col min="947" max="947" width="9.19921875" bestFit="1" customWidth="1"/>
    <col min="948" max="948" width="10.19921875" bestFit="1" customWidth="1"/>
    <col min="949" max="949" width="9.19921875" bestFit="1" customWidth="1"/>
    <col min="950" max="950" width="10.19921875" bestFit="1" customWidth="1"/>
    <col min="951" max="951" width="9.19921875" bestFit="1" customWidth="1"/>
    <col min="952" max="952" width="10.19921875" bestFit="1" customWidth="1"/>
    <col min="953" max="953" width="9.19921875" bestFit="1" customWidth="1"/>
    <col min="954" max="954" width="10.19921875" bestFit="1" customWidth="1"/>
    <col min="955" max="955" width="9.19921875" bestFit="1" customWidth="1"/>
    <col min="956" max="956" width="10.19921875" bestFit="1" customWidth="1"/>
    <col min="957" max="957" width="9.19921875" bestFit="1" customWidth="1"/>
    <col min="958" max="958" width="10.19921875" bestFit="1" customWidth="1"/>
    <col min="959" max="959" width="9.19921875" bestFit="1" customWidth="1"/>
    <col min="960" max="960" width="10.19921875" bestFit="1" customWidth="1"/>
    <col min="961" max="961" width="9.19921875" bestFit="1" customWidth="1"/>
    <col min="962" max="962" width="10.19921875" bestFit="1" customWidth="1"/>
    <col min="963" max="963" width="9.19921875" bestFit="1" customWidth="1"/>
    <col min="964" max="964" width="10.19921875" bestFit="1" customWidth="1"/>
    <col min="965" max="965" width="9.19921875" bestFit="1" customWidth="1"/>
    <col min="966" max="966" width="10.19921875" bestFit="1" customWidth="1"/>
    <col min="967" max="967" width="9.19921875" bestFit="1" customWidth="1"/>
    <col min="968" max="968" width="10.19921875" bestFit="1" customWidth="1"/>
    <col min="969" max="969" width="9.19921875" bestFit="1" customWidth="1"/>
    <col min="970" max="970" width="10.19921875" bestFit="1" customWidth="1"/>
    <col min="971" max="971" width="9.19921875" bestFit="1" customWidth="1"/>
    <col min="972" max="972" width="10.19921875" bestFit="1" customWidth="1"/>
    <col min="973" max="973" width="9.19921875" bestFit="1" customWidth="1"/>
    <col min="974" max="974" width="10.19921875" bestFit="1" customWidth="1"/>
    <col min="975" max="975" width="9.19921875" bestFit="1" customWidth="1"/>
    <col min="976" max="976" width="10.19921875" bestFit="1" customWidth="1"/>
    <col min="977" max="977" width="9.19921875" bestFit="1" customWidth="1"/>
    <col min="978" max="978" width="10.19921875" bestFit="1" customWidth="1"/>
    <col min="979" max="979" width="9.19921875" bestFit="1" customWidth="1"/>
    <col min="980" max="980" width="10.19921875" bestFit="1" customWidth="1"/>
    <col min="981" max="981" width="9.19921875" bestFit="1" customWidth="1"/>
    <col min="982" max="982" width="10.19921875" bestFit="1" customWidth="1"/>
    <col min="983" max="983" width="9.19921875" bestFit="1" customWidth="1"/>
    <col min="984" max="984" width="10.19921875" bestFit="1" customWidth="1"/>
    <col min="985" max="985" width="9.19921875" bestFit="1" customWidth="1"/>
    <col min="986" max="986" width="10.19921875" bestFit="1" customWidth="1"/>
    <col min="987" max="987" width="9.19921875" bestFit="1" customWidth="1"/>
    <col min="988" max="988" width="10.19921875" bestFit="1" customWidth="1"/>
    <col min="989" max="989" width="9.19921875" bestFit="1" customWidth="1"/>
    <col min="990" max="990" width="10.19921875" bestFit="1" customWidth="1"/>
    <col min="991" max="991" width="9.19921875" bestFit="1" customWidth="1"/>
    <col min="992" max="992" width="10.19921875" bestFit="1" customWidth="1"/>
    <col min="993" max="993" width="9.19921875" bestFit="1" customWidth="1"/>
    <col min="994" max="994" width="10.19921875" bestFit="1" customWidth="1"/>
    <col min="995" max="995" width="9.19921875" bestFit="1" customWidth="1"/>
    <col min="996" max="996" width="10.19921875" bestFit="1" customWidth="1"/>
    <col min="997" max="997" width="9.19921875" bestFit="1" customWidth="1"/>
    <col min="998" max="998" width="10.19921875" bestFit="1" customWidth="1"/>
    <col min="999" max="999" width="9.19921875" bestFit="1" customWidth="1"/>
    <col min="1000" max="1000" width="10.19921875" bestFit="1" customWidth="1"/>
    <col min="1001" max="1001" width="9.19921875" bestFit="1" customWidth="1"/>
    <col min="1002" max="1002" width="10.19921875" bestFit="1" customWidth="1"/>
    <col min="1003" max="1003" width="9.19921875" bestFit="1" customWidth="1"/>
    <col min="1004" max="1004" width="10.19921875" bestFit="1" customWidth="1"/>
    <col min="1005" max="1005" width="9.19921875" bestFit="1" customWidth="1"/>
    <col min="1006" max="1006" width="10.19921875" bestFit="1" customWidth="1"/>
    <col min="1007" max="1007" width="9.19921875" bestFit="1" customWidth="1"/>
    <col min="1008" max="1008" width="10.19921875" bestFit="1" customWidth="1"/>
    <col min="1009" max="1009" width="9.19921875" bestFit="1" customWidth="1"/>
    <col min="1010" max="1010" width="10.19921875" bestFit="1" customWidth="1"/>
    <col min="1011" max="1011" width="9.19921875" bestFit="1" customWidth="1"/>
    <col min="1012" max="1012" width="10.19921875" bestFit="1" customWidth="1"/>
    <col min="1013" max="1013" width="9.19921875" bestFit="1" customWidth="1"/>
    <col min="1014" max="1014" width="10.19921875" bestFit="1" customWidth="1"/>
    <col min="1015" max="1015" width="9.19921875" bestFit="1" customWidth="1"/>
    <col min="1016" max="1016" width="10.19921875" bestFit="1" customWidth="1"/>
    <col min="1017" max="1017" width="9.19921875" bestFit="1" customWidth="1"/>
    <col min="1018" max="1018" width="10.19921875" bestFit="1" customWidth="1"/>
    <col min="1019" max="1019" width="9.19921875" bestFit="1" customWidth="1"/>
    <col min="1020" max="1020" width="10.19921875" bestFit="1" customWidth="1"/>
    <col min="1021" max="1021" width="9.19921875" bestFit="1" customWidth="1"/>
    <col min="1022" max="1022" width="10.19921875" bestFit="1" customWidth="1"/>
    <col min="1023" max="1023" width="9.19921875" bestFit="1" customWidth="1"/>
    <col min="1024" max="1024" width="10.19921875" bestFit="1" customWidth="1"/>
    <col min="1025" max="1025" width="9.19921875" bestFit="1" customWidth="1"/>
    <col min="1026" max="1026" width="10.19921875" bestFit="1" customWidth="1"/>
    <col min="1027" max="1027" width="9.19921875" bestFit="1" customWidth="1"/>
    <col min="1028" max="1028" width="10.19921875" bestFit="1" customWidth="1"/>
    <col min="1029" max="1029" width="9.19921875" bestFit="1" customWidth="1"/>
    <col min="1030" max="1030" width="10.19921875" bestFit="1" customWidth="1"/>
    <col min="1031" max="1031" width="9.19921875" bestFit="1" customWidth="1"/>
    <col min="1032" max="1032" width="10.19921875" bestFit="1" customWidth="1"/>
    <col min="1033" max="1033" width="9.19921875" bestFit="1" customWidth="1"/>
    <col min="1034" max="1034" width="10.19921875" bestFit="1" customWidth="1"/>
    <col min="1035" max="1035" width="9.19921875" bestFit="1" customWidth="1"/>
    <col min="1036" max="1036" width="10.19921875" bestFit="1" customWidth="1"/>
    <col min="1037" max="1037" width="9.19921875" bestFit="1" customWidth="1"/>
    <col min="1038" max="1038" width="10.19921875" bestFit="1" customWidth="1"/>
    <col min="1039" max="1039" width="9.19921875" bestFit="1" customWidth="1"/>
    <col min="1040" max="1040" width="10.19921875" bestFit="1" customWidth="1"/>
    <col min="1041" max="1041" width="9.19921875" bestFit="1" customWidth="1"/>
    <col min="1042" max="1042" width="10.19921875" bestFit="1" customWidth="1"/>
    <col min="1043" max="1043" width="9.19921875" bestFit="1" customWidth="1"/>
    <col min="1044" max="1044" width="10.19921875" bestFit="1" customWidth="1"/>
    <col min="1045" max="1045" width="9.19921875" bestFit="1" customWidth="1"/>
    <col min="1046" max="1046" width="10.19921875" bestFit="1" customWidth="1"/>
    <col min="1047" max="1047" width="9.19921875" bestFit="1" customWidth="1"/>
    <col min="1048" max="1048" width="10.19921875" bestFit="1" customWidth="1"/>
    <col min="1049" max="1049" width="9.19921875" bestFit="1" customWidth="1"/>
    <col min="1050" max="1050" width="10.19921875" bestFit="1" customWidth="1"/>
    <col min="1051" max="1051" width="9.19921875" bestFit="1" customWidth="1"/>
    <col min="1052" max="1052" width="10.19921875" bestFit="1" customWidth="1"/>
    <col min="1053" max="1053" width="9.19921875" bestFit="1" customWidth="1"/>
    <col min="1054" max="1054" width="10.19921875" bestFit="1" customWidth="1"/>
    <col min="1055" max="1055" width="9.19921875" bestFit="1" customWidth="1"/>
    <col min="1056" max="1056" width="10.19921875" bestFit="1" customWidth="1"/>
    <col min="1057" max="1057" width="9.19921875" bestFit="1" customWidth="1"/>
    <col min="1058" max="1058" width="10.19921875" bestFit="1" customWidth="1"/>
    <col min="1059" max="1059" width="9.19921875" bestFit="1" customWidth="1"/>
    <col min="1060" max="1060" width="10.19921875" bestFit="1" customWidth="1"/>
    <col min="1061" max="1061" width="9.19921875" bestFit="1" customWidth="1"/>
    <col min="1062" max="1062" width="10.19921875" bestFit="1" customWidth="1"/>
    <col min="1063" max="1063" width="9.19921875" bestFit="1" customWidth="1"/>
    <col min="1064" max="1064" width="10.19921875" bestFit="1" customWidth="1"/>
    <col min="1065" max="1065" width="9.19921875" bestFit="1" customWidth="1"/>
    <col min="1066" max="1066" width="10.19921875" bestFit="1" customWidth="1"/>
    <col min="1067" max="1067" width="9.19921875" bestFit="1" customWidth="1"/>
    <col min="1068" max="1068" width="10.19921875" bestFit="1" customWidth="1"/>
    <col min="1069" max="1069" width="9.19921875" bestFit="1" customWidth="1"/>
    <col min="1070" max="1070" width="10.19921875" bestFit="1" customWidth="1"/>
    <col min="1071" max="1071" width="9.19921875" bestFit="1" customWidth="1"/>
    <col min="1072" max="1072" width="10.19921875" bestFit="1" customWidth="1"/>
    <col min="1073" max="1073" width="9.19921875" bestFit="1" customWidth="1"/>
    <col min="1074" max="1074" width="10.19921875" bestFit="1" customWidth="1"/>
    <col min="1075" max="1075" width="9.19921875" bestFit="1" customWidth="1"/>
    <col min="1076" max="1076" width="10.19921875" bestFit="1" customWidth="1"/>
    <col min="1077" max="1077" width="9.19921875" bestFit="1" customWidth="1"/>
    <col min="1078" max="1078" width="10.19921875" bestFit="1" customWidth="1"/>
    <col min="1079" max="1079" width="9.19921875" bestFit="1" customWidth="1"/>
    <col min="1080" max="1080" width="10.19921875" bestFit="1" customWidth="1"/>
    <col min="1081" max="1081" width="9.19921875" bestFit="1" customWidth="1"/>
    <col min="1082" max="1082" width="10.19921875" bestFit="1" customWidth="1"/>
    <col min="1083" max="1083" width="9.19921875" bestFit="1" customWidth="1"/>
    <col min="1084" max="1084" width="10.19921875" bestFit="1" customWidth="1"/>
    <col min="1085" max="1085" width="9.19921875" bestFit="1" customWidth="1"/>
    <col min="1086" max="1086" width="10.19921875" bestFit="1" customWidth="1"/>
    <col min="1087" max="1087" width="9.19921875" bestFit="1" customWidth="1"/>
    <col min="1088" max="1088" width="10.19921875" bestFit="1" customWidth="1"/>
    <col min="1089" max="1089" width="9.19921875" bestFit="1" customWidth="1"/>
    <col min="1090" max="1090" width="10.19921875" bestFit="1" customWidth="1"/>
    <col min="1091" max="1091" width="9.19921875" bestFit="1" customWidth="1"/>
    <col min="1092" max="1092" width="10.19921875" bestFit="1" customWidth="1"/>
    <col min="1093" max="1093" width="9.19921875" bestFit="1" customWidth="1"/>
    <col min="1094" max="1094" width="10.19921875" bestFit="1" customWidth="1"/>
    <col min="1095" max="1095" width="9.19921875" bestFit="1" customWidth="1"/>
    <col min="1096" max="1096" width="10.19921875" bestFit="1" customWidth="1"/>
    <col min="1097" max="1097" width="9.19921875" bestFit="1" customWidth="1"/>
    <col min="1098" max="1098" width="10.19921875" bestFit="1" customWidth="1"/>
    <col min="1099" max="1099" width="9.19921875" bestFit="1" customWidth="1"/>
    <col min="1100" max="1100" width="10.19921875" bestFit="1" customWidth="1"/>
    <col min="1101" max="1101" width="9.19921875" bestFit="1" customWidth="1"/>
    <col min="1102" max="1102" width="10.19921875" bestFit="1" customWidth="1"/>
    <col min="1103" max="1103" width="9.19921875" bestFit="1" customWidth="1"/>
    <col min="1104" max="1104" width="10.19921875" bestFit="1" customWidth="1"/>
    <col min="1105" max="1105" width="9.19921875" bestFit="1" customWidth="1"/>
    <col min="1106" max="1106" width="10.19921875" bestFit="1" customWidth="1"/>
    <col min="1107" max="1107" width="9.19921875" bestFit="1" customWidth="1"/>
    <col min="1108" max="1108" width="10.19921875" bestFit="1" customWidth="1"/>
    <col min="1109" max="1109" width="9.19921875" bestFit="1" customWidth="1"/>
    <col min="1110" max="1110" width="10.19921875" bestFit="1" customWidth="1"/>
    <col min="1111" max="1111" width="9.19921875" bestFit="1" customWidth="1"/>
    <col min="1112" max="1112" width="10.19921875" bestFit="1" customWidth="1"/>
    <col min="1113" max="1113" width="9.19921875" bestFit="1" customWidth="1"/>
    <col min="1114" max="1114" width="10.19921875" bestFit="1" customWidth="1"/>
    <col min="1115" max="1115" width="9.19921875" bestFit="1" customWidth="1"/>
    <col min="1116" max="1116" width="10.19921875" bestFit="1" customWidth="1"/>
    <col min="1117" max="1117" width="9.19921875" bestFit="1" customWidth="1"/>
    <col min="1118" max="1118" width="10.19921875" bestFit="1" customWidth="1"/>
    <col min="1119" max="1119" width="9.19921875" bestFit="1" customWidth="1"/>
    <col min="1120" max="1120" width="10.19921875" bestFit="1" customWidth="1"/>
    <col min="1121" max="1121" width="9.19921875" bestFit="1" customWidth="1"/>
    <col min="1122" max="1122" width="10.19921875" bestFit="1" customWidth="1"/>
    <col min="1123" max="1123" width="9.19921875" bestFit="1" customWidth="1"/>
    <col min="1124" max="1124" width="10.19921875" bestFit="1" customWidth="1"/>
    <col min="1125" max="1125" width="9.19921875" bestFit="1" customWidth="1"/>
    <col min="1126" max="1126" width="10.19921875" bestFit="1" customWidth="1"/>
    <col min="1127" max="1127" width="9.19921875" bestFit="1" customWidth="1"/>
    <col min="1128" max="1128" width="10.19921875" bestFit="1" customWidth="1"/>
    <col min="1129" max="1129" width="9.19921875" bestFit="1" customWidth="1"/>
    <col min="1130" max="1130" width="10.19921875" bestFit="1" customWidth="1"/>
    <col min="1131" max="1131" width="9.19921875" bestFit="1" customWidth="1"/>
    <col min="1132" max="1132" width="10.19921875" bestFit="1" customWidth="1"/>
    <col min="1133" max="1133" width="9.19921875" bestFit="1" customWidth="1"/>
    <col min="1134" max="1134" width="10.19921875" bestFit="1" customWidth="1"/>
    <col min="1135" max="1135" width="9.19921875" bestFit="1" customWidth="1"/>
    <col min="1136" max="1136" width="10.19921875" bestFit="1" customWidth="1"/>
    <col min="1137" max="1137" width="9.19921875" bestFit="1" customWidth="1"/>
    <col min="1138" max="1138" width="10.19921875" bestFit="1" customWidth="1"/>
    <col min="1139" max="1139" width="9.19921875" bestFit="1" customWidth="1"/>
    <col min="1140" max="1140" width="10.19921875" bestFit="1" customWidth="1"/>
    <col min="1141" max="1141" width="9.19921875" bestFit="1" customWidth="1"/>
    <col min="1142" max="1142" width="10.19921875" bestFit="1" customWidth="1"/>
    <col min="1143" max="1143" width="9.19921875" bestFit="1" customWidth="1"/>
    <col min="1144" max="1144" width="10.19921875" bestFit="1" customWidth="1"/>
    <col min="1145" max="1145" width="9.19921875" bestFit="1" customWidth="1"/>
    <col min="1146" max="1146" width="10.19921875" bestFit="1" customWidth="1"/>
    <col min="1147" max="1147" width="9.19921875" bestFit="1" customWidth="1"/>
    <col min="1148" max="1148" width="10.19921875" bestFit="1" customWidth="1"/>
    <col min="1149" max="1149" width="9.19921875" bestFit="1" customWidth="1"/>
    <col min="1150" max="1150" width="10.19921875" bestFit="1" customWidth="1"/>
    <col min="1151" max="1151" width="9.19921875" bestFit="1" customWidth="1"/>
    <col min="1152" max="1152" width="10.19921875" bestFit="1" customWidth="1"/>
    <col min="1153" max="1153" width="9.19921875" bestFit="1" customWidth="1"/>
    <col min="1154" max="1154" width="10.19921875" bestFit="1" customWidth="1"/>
    <col min="1155" max="1155" width="9.19921875" bestFit="1" customWidth="1"/>
    <col min="1156" max="1156" width="10.19921875" bestFit="1" customWidth="1"/>
    <col min="1157" max="1157" width="9.19921875" bestFit="1" customWidth="1"/>
    <col min="1158" max="1158" width="10.19921875" bestFit="1" customWidth="1"/>
    <col min="1159" max="1159" width="9.19921875" bestFit="1" customWidth="1"/>
    <col min="1160" max="1160" width="10.19921875" bestFit="1" customWidth="1"/>
    <col min="1161" max="1161" width="9.19921875" bestFit="1" customWidth="1"/>
    <col min="1162" max="1162" width="10.19921875" bestFit="1" customWidth="1"/>
    <col min="1163" max="1163" width="9.19921875" bestFit="1" customWidth="1"/>
    <col min="1164" max="1164" width="10.19921875" bestFit="1" customWidth="1"/>
    <col min="1165" max="1165" width="9.19921875" bestFit="1" customWidth="1"/>
    <col min="1166" max="1166" width="10.19921875" bestFit="1" customWidth="1"/>
    <col min="1167" max="1167" width="9.19921875" bestFit="1" customWidth="1"/>
    <col min="1168" max="1168" width="10.19921875" bestFit="1" customWidth="1"/>
    <col min="1169" max="1169" width="9.19921875" bestFit="1" customWidth="1"/>
    <col min="1170" max="1170" width="10.19921875" bestFit="1" customWidth="1"/>
    <col min="1171" max="1171" width="9.19921875" bestFit="1" customWidth="1"/>
    <col min="1172" max="1172" width="10.19921875" bestFit="1" customWidth="1"/>
    <col min="1173" max="1173" width="9.19921875" bestFit="1" customWidth="1"/>
    <col min="1174" max="1174" width="10.19921875" bestFit="1" customWidth="1"/>
    <col min="1175" max="1175" width="9.19921875" bestFit="1" customWidth="1"/>
    <col min="1176" max="1176" width="10.19921875" bestFit="1" customWidth="1"/>
    <col min="1177" max="1177" width="9.19921875" bestFit="1" customWidth="1"/>
    <col min="1178" max="1178" width="10.19921875" bestFit="1" customWidth="1"/>
    <col min="1179" max="1179" width="9.19921875" bestFit="1" customWidth="1"/>
    <col min="1180" max="1180" width="10.19921875" bestFit="1" customWidth="1"/>
    <col min="1181" max="1181" width="9.19921875" bestFit="1" customWidth="1"/>
    <col min="1182" max="1182" width="10.19921875" bestFit="1" customWidth="1"/>
    <col min="1183" max="1183" width="9.19921875" bestFit="1" customWidth="1"/>
    <col min="1184" max="1184" width="10.19921875" bestFit="1" customWidth="1"/>
    <col min="1185" max="1185" width="9.19921875" bestFit="1" customWidth="1"/>
    <col min="1186" max="1186" width="10.19921875" bestFit="1" customWidth="1"/>
    <col min="1187" max="1187" width="9.19921875" bestFit="1" customWidth="1"/>
    <col min="1188" max="1188" width="10.19921875" bestFit="1" customWidth="1"/>
    <col min="1189" max="1189" width="9.19921875" bestFit="1" customWidth="1"/>
    <col min="1190" max="1190" width="10.19921875" bestFit="1" customWidth="1"/>
    <col min="1191" max="1191" width="9.19921875" bestFit="1" customWidth="1"/>
    <col min="1192" max="1192" width="10.19921875" bestFit="1" customWidth="1"/>
    <col min="1193" max="1193" width="9.19921875" bestFit="1" customWidth="1"/>
    <col min="1194" max="1194" width="10.19921875" bestFit="1" customWidth="1"/>
    <col min="1195" max="1195" width="9.19921875" bestFit="1" customWidth="1"/>
    <col min="1196" max="1196" width="10.19921875" bestFit="1" customWidth="1"/>
    <col min="1197" max="1197" width="9.19921875" bestFit="1" customWidth="1"/>
    <col min="1198" max="1198" width="10.19921875" bestFit="1" customWidth="1"/>
    <col min="1199" max="1199" width="9.19921875" bestFit="1" customWidth="1"/>
    <col min="1200" max="1200" width="10.19921875" bestFit="1" customWidth="1"/>
    <col min="1201" max="1201" width="9.19921875" bestFit="1" customWidth="1"/>
    <col min="1202" max="1202" width="10.19921875" bestFit="1" customWidth="1"/>
    <col min="1203" max="1203" width="9.19921875" bestFit="1" customWidth="1"/>
    <col min="1204" max="1204" width="10.19921875" bestFit="1" customWidth="1"/>
    <col min="1205" max="1205" width="9.19921875" bestFit="1" customWidth="1"/>
    <col min="1206" max="1206" width="10.19921875" bestFit="1" customWidth="1"/>
    <col min="1207" max="1207" width="9.19921875" bestFit="1" customWidth="1"/>
    <col min="1208" max="1208" width="10.19921875" bestFit="1" customWidth="1"/>
    <col min="1209" max="1209" width="9.19921875" bestFit="1" customWidth="1"/>
    <col min="1210" max="1210" width="10.19921875" bestFit="1" customWidth="1"/>
    <col min="1211" max="1211" width="9.19921875" bestFit="1" customWidth="1"/>
    <col min="1212" max="1212" width="10.19921875" bestFit="1" customWidth="1"/>
    <col min="1213" max="1213" width="9.19921875" bestFit="1" customWidth="1"/>
    <col min="1214" max="1214" width="10.19921875" bestFit="1" customWidth="1"/>
    <col min="1215" max="1215" width="9.19921875" bestFit="1" customWidth="1"/>
    <col min="1216" max="1216" width="10.19921875" bestFit="1" customWidth="1"/>
    <col min="1217" max="1217" width="9.19921875" bestFit="1" customWidth="1"/>
    <col min="1218" max="1218" width="10.19921875" bestFit="1" customWidth="1"/>
    <col min="1219" max="1219" width="9.19921875" bestFit="1" customWidth="1"/>
    <col min="1220" max="1220" width="10.19921875" bestFit="1" customWidth="1"/>
    <col min="1221" max="1221" width="9.19921875" bestFit="1" customWidth="1"/>
    <col min="1222" max="1222" width="10.19921875" bestFit="1" customWidth="1"/>
    <col min="1223" max="1223" width="9.19921875" bestFit="1" customWidth="1"/>
    <col min="1224" max="1224" width="10.19921875" bestFit="1" customWidth="1"/>
    <col min="1225" max="1225" width="9.19921875" bestFit="1" customWidth="1"/>
    <col min="1226" max="1226" width="10.19921875" bestFit="1" customWidth="1"/>
    <col min="1227" max="1227" width="9.19921875" bestFit="1" customWidth="1"/>
    <col min="1228" max="1228" width="10.19921875" bestFit="1" customWidth="1"/>
    <col min="1229" max="1229" width="9.19921875" bestFit="1" customWidth="1"/>
    <col min="1230" max="1230" width="10.19921875" bestFit="1" customWidth="1"/>
    <col min="1231" max="1231" width="9.19921875" bestFit="1" customWidth="1"/>
    <col min="1232" max="1232" width="10.19921875" bestFit="1" customWidth="1"/>
    <col min="1233" max="1233" width="9.19921875" bestFit="1" customWidth="1"/>
    <col min="1234" max="1234" width="10.19921875" bestFit="1" customWidth="1"/>
    <col min="1235" max="1235" width="9.19921875" bestFit="1" customWidth="1"/>
    <col min="1236" max="1236" width="10.19921875" bestFit="1" customWidth="1"/>
    <col min="1237" max="1237" width="9.19921875" bestFit="1" customWidth="1"/>
    <col min="1238" max="1238" width="10.19921875" bestFit="1" customWidth="1"/>
    <col min="1239" max="1239" width="9.19921875" bestFit="1" customWidth="1"/>
    <col min="1240" max="1240" width="10.19921875" bestFit="1" customWidth="1"/>
    <col min="1241" max="1241" width="9.19921875" bestFit="1" customWidth="1"/>
    <col min="1242" max="1242" width="10.19921875" bestFit="1" customWidth="1"/>
    <col min="1243" max="1243" width="9.19921875" bestFit="1" customWidth="1"/>
    <col min="1244" max="1244" width="10.19921875" bestFit="1" customWidth="1"/>
    <col min="1245" max="1245" width="9.19921875" bestFit="1" customWidth="1"/>
    <col min="1246" max="1246" width="10.19921875" bestFit="1" customWidth="1"/>
    <col min="1247" max="1247" width="9.19921875" bestFit="1" customWidth="1"/>
    <col min="1248" max="1248" width="10.19921875" bestFit="1" customWidth="1"/>
    <col min="1249" max="1249" width="9.19921875" bestFit="1" customWidth="1"/>
    <col min="1250" max="1250" width="10.19921875" bestFit="1" customWidth="1"/>
    <col min="1251" max="1251" width="9.19921875" bestFit="1" customWidth="1"/>
    <col min="1252" max="1252" width="10.19921875" bestFit="1" customWidth="1"/>
    <col min="1253" max="1253" width="9.19921875" bestFit="1" customWidth="1"/>
    <col min="1254" max="1254" width="10.19921875" bestFit="1" customWidth="1"/>
    <col min="1255" max="1255" width="9.19921875" bestFit="1" customWidth="1"/>
    <col min="1256" max="1256" width="10.19921875" bestFit="1" customWidth="1"/>
    <col min="1257" max="1257" width="9.19921875" bestFit="1" customWidth="1"/>
    <col min="1258" max="1258" width="10.19921875" bestFit="1" customWidth="1"/>
    <col min="1259" max="1259" width="9.19921875" bestFit="1" customWidth="1"/>
    <col min="1260" max="1260" width="10.19921875" bestFit="1" customWidth="1"/>
    <col min="1261" max="1261" width="9.19921875" bestFit="1" customWidth="1"/>
    <col min="1262" max="1262" width="10.19921875" bestFit="1" customWidth="1"/>
    <col min="1263" max="1263" width="9.19921875" bestFit="1" customWidth="1"/>
    <col min="1264" max="1264" width="10.19921875" bestFit="1" customWidth="1"/>
    <col min="1265" max="1265" width="9.19921875" bestFit="1" customWidth="1"/>
    <col min="1266" max="1266" width="10.19921875" bestFit="1" customWidth="1"/>
    <col min="1267" max="1267" width="9.19921875" bestFit="1" customWidth="1"/>
    <col min="1268" max="1268" width="10.19921875" bestFit="1" customWidth="1"/>
    <col min="1269" max="1269" width="9.19921875" bestFit="1" customWidth="1"/>
    <col min="1270" max="1270" width="10.19921875" bestFit="1" customWidth="1"/>
    <col min="1271" max="1271" width="9.19921875" bestFit="1" customWidth="1"/>
    <col min="1272" max="1272" width="10.19921875" bestFit="1" customWidth="1"/>
    <col min="1273" max="1273" width="9.19921875" bestFit="1" customWidth="1"/>
    <col min="1274" max="1274" width="10.19921875" bestFit="1" customWidth="1"/>
    <col min="1275" max="1275" width="9.19921875" bestFit="1" customWidth="1"/>
    <col min="1276" max="1276" width="10.19921875" bestFit="1" customWidth="1"/>
    <col min="1277" max="1277" width="9.19921875" bestFit="1" customWidth="1"/>
    <col min="1278" max="1278" width="10.19921875" bestFit="1" customWidth="1"/>
    <col min="1279" max="1279" width="9.19921875" bestFit="1" customWidth="1"/>
    <col min="1280" max="1280" width="10.19921875" bestFit="1" customWidth="1"/>
    <col min="1281" max="1281" width="9.19921875" bestFit="1" customWidth="1"/>
    <col min="1282" max="1282" width="10.19921875" bestFit="1" customWidth="1"/>
    <col min="1283" max="1283" width="9.19921875" bestFit="1" customWidth="1"/>
    <col min="1284" max="1284" width="10.19921875" bestFit="1" customWidth="1"/>
    <col min="1285" max="1285" width="9.19921875" bestFit="1" customWidth="1"/>
    <col min="1286" max="1286" width="10.19921875" bestFit="1" customWidth="1"/>
    <col min="1287" max="1287" width="9.19921875" bestFit="1" customWidth="1"/>
    <col min="1288" max="1288" width="10.19921875" bestFit="1" customWidth="1"/>
    <col min="1289" max="1289" width="9.19921875" bestFit="1" customWidth="1"/>
    <col min="1290" max="1290" width="10.19921875" bestFit="1" customWidth="1"/>
    <col min="1291" max="1291" width="9.19921875" bestFit="1" customWidth="1"/>
    <col min="1292" max="1292" width="10.19921875" bestFit="1" customWidth="1"/>
    <col min="1293" max="1293" width="9.19921875" bestFit="1" customWidth="1"/>
    <col min="1294" max="1294" width="10.19921875" bestFit="1" customWidth="1"/>
    <col min="1295" max="1295" width="9.19921875" bestFit="1" customWidth="1"/>
    <col min="1296" max="1296" width="10.19921875" bestFit="1" customWidth="1"/>
    <col min="1297" max="1297" width="9.19921875" bestFit="1" customWidth="1"/>
    <col min="1298" max="1298" width="10.19921875" bestFit="1" customWidth="1"/>
    <col min="1299" max="1299" width="9.19921875" bestFit="1" customWidth="1"/>
    <col min="1300" max="1300" width="10.19921875" bestFit="1" customWidth="1"/>
    <col min="1301" max="1301" width="9.19921875" bestFit="1" customWidth="1"/>
    <col min="1302" max="1302" width="10.19921875" bestFit="1" customWidth="1"/>
    <col min="1303" max="1303" width="9.19921875" bestFit="1" customWidth="1"/>
    <col min="1304" max="1304" width="10.19921875" bestFit="1" customWidth="1"/>
    <col min="1305" max="1305" width="9.19921875" bestFit="1" customWidth="1"/>
    <col min="1306" max="1306" width="10.19921875" bestFit="1" customWidth="1"/>
    <col min="1307" max="1307" width="9.19921875" bestFit="1" customWidth="1"/>
    <col min="1308" max="1308" width="10.19921875" bestFit="1" customWidth="1"/>
    <col min="1309" max="1309" width="9.19921875" bestFit="1" customWidth="1"/>
    <col min="1310" max="1310" width="10.19921875" bestFit="1" customWidth="1"/>
    <col min="1311" max="1311" width="9.19921875" bestFit="1" customWidth="1"/>
    <col min="1312" max="1312" width="10.19921875" bestFit="1" customWidth="1"/>
    <col min="1313" max="1313" width="9.19921875" bestFit="1" customWidth="1"/>
    <col min="1314" max="1314" width="10.19921875" bestFit="1" customWidth="1"/>
    <col min="1315" max="1315" width="9.19921875" bestFit="1" customWidth="1"/>
    <col min="1316" max="1316" width="10.19921875" bestFit="1" customWidth="1"/>
    <col min="1317" max="1317" width="9.19921875" bestFit="1" customWidth="1"/>
    <col min="1318" max="1318" width="10.19921875" bestFit="1" customWidth="1"/>
    <col min="1319" max="1319" width="9.19921875" bestFit="1" customWidth="1"/>
    <col min="1320" max="1320" width="10.19921875" bestFit="1" customWidth="1"/>
    <col min="1321" max="1321" width="9.19921875" bestFit="1" customWidth="1"/>
    <col min="1322" max="1322" width="10.19921875" bestFit="1" customWidth="1"/>
    <col min="1323" max="1323" width="9.19921875" bestFit="1" customWidth="1"/>
    <col min="1324" max="1324" width="10.19921875" bestFit="1" customWidth="1"/>
    <col min="1325" max="1325" width="9.19921875" bestFit="1" customWidth="1"/>
    <col min="1326" max="1326" width="10.19921875" bestFit="1" customWidth="1"/>
    <col min="1327" max="1327" width="9.19921875" bestFit="1" customWidth="1"/>
    <col min="1328" max="1328" width="10.19921875" bestFit="1" customWidth="1"/>
    <col min="1329" max="1329" width="9.19921875" bestFit="1" customWidth="1"/>
    <col min="1330" max="1330" width="10.19921875" bestFit="1" customWidth="1"/>
    <col min="1331" max="1331" width="9.19921875" bestFit="1" customWidth="1"/>
    <col min="1332" max="1332" width="10.19921875" bestFit="1" customWidth="1"/>
    <col min="1333" max="1333" width="9.19921875" bestFit="1" customWidth="1"/>
    <col min="1334" max="1334" width="10.19921875" bestFit="1" customWidth="1"/>
    <col min="1335" max="1335" width="9.19921875" bestFit="1" customWidth="1"/>
    <col min="1336" max="1336" width="10.19921875" bestFit="1" customWidth="1"/>
    <col min="1337" max="1337" width="9.19921875" bestFit="1" customWidth="1"/>
    <col min="1338" max="1338" width="10.19921875" bestFit="1" customWidth="1"/>
    <col min="1339" max="1339" width="9.19921875" bestFit="1" customWidth="1"/>
    <col min="1340" max="1340" width="10.19921875" bestFit="1" customWidth="1"/>
    <col min="1341" max="1341" width="9.19921875" bestFit="1" customWidth="1"/>
    <col min="1342" max="1342" width="10.19921875" bestFit="1" customWidth="1"/>
    <col min="1343" max="1343" width="9.19921875" bestFit="1" customWidth="1"/>
    <col min="1344" max="1344" width="10.19921875" bestFit="1" customWidth="1"/>
    <col min="1345" max="1345" width="9.19921875" bestFit="1" customWidth="1"/>
    <col min="1346" max="1346" width="10.19921875" bestFit="1" customWidth="1"/>
    <col min="1347" max="1347" width="9.19921875" bestFit="1" customWidth="1"/>
    <col min="1348" max="1348" width="10.19921875" bestFit="1" customWidth="1"/>
    <col min="1349" max="1349" width="9.19921875" bestFit="1" customWidth="1"/>
    <col min="1350" max="1350" width="10.19921875" bestFit="1" customWidth="1"/>
    <col min="1351" max="1351" width="9.19921875" bestFit="1" customWidth="1"/>
    <col min="1352" max="1352" width="10.19921875" bestFit="1" customWidth="1"/>
    <col min="1353" max="1353" width="9.19921875" bestFit="1" customWidth="1"/>
    <col min="1354" max="1354" width="10.19921875" bestFit="1" customWidth="1"/>
    <col min="1355" max="1355" width="9.19921875" bestFit="1" customWidth="1"/>
    <col min="1356" max="1356" width="10.19921875" bestFit="1" customWidth="1"/>
    <col min="1357" max="1357" width="9.19921875" bestFit="1" customWidth="1"/>
    <col min="1358" max="1358" width="10.19921875" bestFit="1" customWidth="1"/>
    <col min="1359" max="1359" width="9.19921875" bestFit="1" customWidth="1"/>
    <col min="1360" max="1360" width="10.19921875" bestFit="1" customWidth="1"/>
    <col min="1361" max="1361" width="9.19921875" bestFit="1" customWidth="1"/>
    <col min="1362" max="1362" width="10.19921875" bestFit="1" customWidth="1"/>
    <col min="1363" max="1363" width="9.19921875" bestFit="1" customWidth="1"/>
    <col min="1364" max="1364" width="10.19921875" bestFit="1" customWidth="1"/>
    <col min="1365" max="1365" width="9.19921875" bestFit="1" customWidth="1"/>
    <col min="1366" max="1366" width="10.19921875" bestFit="1" customWidth="1"/>
    <col min="1367" max="1367" width="9.19921875" bestFit="1" customWidth="1"/>
    <col min="1368" max="1368" width="10.19921875" bestFit="1" customWidth="1"/>
    <col min="1369" max="1369" width="9.19921875" bestFit="1" customWidth="1"/>
    <col min="1370" max="1370" width="10.19921875" bestFit="1" customWidth="1"/>
    <col min="1371" max="1371" width="9.19921875" bestFit="1" customWidth="1"/>
    <col min="1372" max="1372" width="10.19921875" bestFit="1" customWidth="1"/>
    <col min="1373" max="1373" width="9.19921875" bestFit="1" customWidth="1"/>
    <col min="1374" max="1374" width="10.19921875" bestFit="1" customWidth="1"/>
    <col min="1375" max="1375" width="9.19921875" bestFit="1" customWidth="1"/>
    <col min="1376" max="1376" width="10.19921875" bestFit="1" customWidth="1"/>
    <col min="1377" max="1377" width="9.19921875" bestFit="1" customWidth="1"/>
    <col min="1378" max="1378" width="10.19921875" bestFit="1" customWidth="1"/>
    <col min="1379" max="1379" width="9.19921875" bestFit="1" customWidth="1"/>
    <col min="1380" max="1380" width="10.19921875" bestFit="1" customWidth="1"/>
    <col min="1381" max="1381" width="9.19921875" bestFit="1" customWidth="1"/>
    <col min="1382" max="1382" width="10.19921875" bestFit="1" customWidth="1"/>
    <col min="1383" max="1383" width="9.19921875" bestFit="1" customWidth="1"/>
    <col min="1384" max="1384" width="10.19921875" bestFit="1" customWidth="1"/>
    <col min="1385" max="1385" width="9.19921875" bestFit="1" customWidth="1"/>
    <col min="1386" max="1386" width="10.19921875" bestFit="1" customWidth="1"/>
    <col min="1387" max="1387" width="9.19921875" bestFit="1" customWidth="1"/>
    <col min="1388" max="1388" width="10.19921875" bestFit="1" customWidth="1"/>
    <col min="1389" max="1389" width="9.19921875" bestFit="1" customWidth="1"/>
    <col min="1390" max="1390" width="10.19921875" bestFit="1" customWidth="1"/>
    <col min="1391" max="1391" width="9.19921875" bestFit="1" customWidth="1"/>
    <col min="1392" max="1392" width="10.19921875" bestFit="1" customWidth="1"/>
    <col min="1393" max="1393" width="9.19921875" bestFit="1" customWidth="1"/>
    <col min="1394" max="1394" width="10.19921875" bestFit="1" customWidth="1"/>
    <col min="1395" max="1395" width="9.19921875" bestFit="1" customWidth="1"/>
    <col min="1396" max="1396" width="10.19921875" bestFit="1" customWidth="1"/>
    <col min="1397" max="1397" width="9.19921875" bestFit="1" customWidth="1"/>
    <col min="1398" max="1398" width="10.19921875" bestFit="1" customWidth="1"/>
    <col min="1399" max="1399" width="9.19921875" bestFit="1" customWidth="1"/>
    <col min="1400" max="1400" width="10.19921875" bestFit="1" customWidth="1"/>
    <col min="1401" max="1401" width="9.19921875" bestFit="1" customWidth="1"/>
    <col min="1402" max="1402" width="10.19921875" bestFit="1" customWidth="1"/>
    <col min="1403" max="1403" width="9.19921875" bestFit="1" customWidth="1"/>
    <col min="1404" max="1404" width="10.19921875" bestFit="1" customWidth="1"/>
    <col min="1405" max="1405" width="9.19921875" bestFit="1" customWidth="1"/>
    <col min="1406" max="1406" width="10.19921875" bestFit="1" customWidth="1"/>
    <col min="1407" max="1407" width="9.19921875" bestFit="1" customWidth="1"/>
    <col min="1408" max="1408" width="10.19921875" bestFit="1" customWidth="1"/>
    <col min="1409" max="1409" width="9.19921875" bestFit="1" customWidth="1"/>
    <col min="1410" max="1410" width="10.19921875" bestFit="1" customWidth="1"/>
    <col min="1411" max="1411" width="9.19921875" bestFit="1" customWidth="1"/>
    <col min="1412" max="1412" width="10.19921875" bestFit="1" customWidth="1"/>
    <col min="1413" max="1413" width="9.19921875" bestFit="1" customWidth="1"/>
    <col min="1414" max="1414" width="10.19921875" bestFit="1" customWidth="1"/>
    <col min="1415" max="1415" width="9.19921875" bestFit="1" customWidth="1"/>
    <col min="1416" max="1416" width="10.19921875" bestFit="1" customWidth="1"/>
    <col min="1417" max="1417" width="9.19921875" bestFit="1" customWidth="1"/>
    <col min="1418" max="1418" width="10.19921875" bestFit="1" customWidth="1"/>
    <col min="1419" max="1419" width="9.19921875" bestFit="1" customWidth="1"/>
    <col min="1420" max="1420" width="10.19921875" bestFit="1" customWidth="1"/>
    <col min="1421" max="1421" width="9.19921875" bestFit="1" customWidth="1"/>
    <col min="1422" max="1422" width="10.19921875" bestFit="1" customWidth="1"/>
    <col min="1423" max="1423" width="9.19921875" bestFit="1" customWidth="1"/>
    <col min="1424" max="1424" width="10.19921875" bestFit="1" customWidth="1"/>
    <col min="1425" max="1425" width="9.19921875" bestFit="1" customWidth="1"/>
    <col min="1426" max="1426" width="10.19921875" bestFit="1" customWidth="1"/>
    <col min="1427" max="1427" width="9.19921875" bestFit="1" customWidth="1"/>
    <col min="1428" max="1428" width="10.19921875" bestFit="1" customWidth="1"/>
    <col min="1429" max="1429" width="9.19921875" bestFit="1" customWidth="1"/>
    <col min="1430" max="1430" width="10.19921875" bestFit="1" customWidth="1"/>
    <col min="1431" max="1431" width="9.19921875" bestFit="1" customWidth="1"/>
    <col min="1432" max="1432" width="10.19921875" bestFit="1" customWidth="1"/>
    <col min="1433" max="1433" width="9.19921875" bestFit="1" customWidth="1"/>
    <col min="1434" max="1434" width="10.19921875" bestFit="1" customWidth="1"/>
    <col min="1435" max="1435" width="9.19921875" bestFit="1" customWidth="1"/>
    <col min="1436" max="1436" width="10.19921875" bestFit="1" customWidth="1"/>
    <col min="1437" max="1437" width="9.19921875" bestFit="1" customWidth="1"/>
    <col min="1438" max="1438" width="10.19921875" bestFit="1" customWidth="1"/>
    <col min="1439" max="1439" width="9.19921875" bestFit="1" customWidth="1"/>
    <col min="1440" max="1440" width="10.19921875" bestFit="1" customWidth="1"/>
    <col min="1441" max="1441" width="9.19921875" bestFit="1" customWidth="1"/>
    <col min="1442" max="1442" width="10.19921875" bestFit="1" customWidth="1"/>
    <col min="1443" max="1443" width="9.19921875" bestFit="1" customWidth="1"/>
    <col min="1444" max="1444" width="10.19921875" bestFit="1" customWidth="1"/>
    <col min="1445" max="1445" width="9.19921875" bestFit="1" customWidth="1"/>
    <col min="1446" max="1446" width="10.19921875" bestFit="1" customWidth="1"/>
    <col min="1447" max="1447" width="9.19921875" bestFit="1" customWidth="1"/>
    <col min="1448" max="1448" width="10.19921875" bestFit="1" customWidth="1"/>
    <col min="1449" max="1449" width="9.19921875" bestFit="1" customWidth="1"/>
    <col min="1450" max="1450" width="10.19921875" bestFit="1" customWidth="1"/>
    <col min="1451" max="1451" width="9.19921875" bestFit="1" customWidth="1"/>
    <col min="1452" max="1452" width="10.19921875" bestFit="1" customWidth="1"/>
    <col min="1453" max="1453" width="9.19921875" bestFit="1" customWidth="1"/>
    <col min="1454" max="1454" width="10.19921875" bestFit="1" customWidth="1"/>
    <col min="1455" max="1455" width="9.19921875" bestFit="1" customWidth="1"/>
    <col min="1456" max="1456" width="10.19921875" bestFit="1" customWidth="1"/>
    <col min="1457" max="1457" width="9.19921875" bestFit="1" customWidth="1"/>
    <col min="1458" max="1458" width="10.19921875" bestFit="1" customWidth="1"/>
    <col min="1459" max="1459" width="9.19921875" bestFit="1" customWidth="1"/>
    <col min="1460" max="1460" width="10.19921875" bestFit="1" customWidth="1"/>
    <col min="1461" max="1461" width="9.19921875" bestFit="1" customWidth="1"/>
    <col min="1462" max="1462" width="10.19921875" bestFit="1" customWidth="1"/>
    <col min="1463" max="1463" width="9.19921875" bestFit="1" customWidth="1"/>
    <col min="1464" max="1464" width="10.19921875" bestFit="1" customWidth="1"/>
    <col min="1465" max="1465" width="9.19921875" bestFit="1" customWidth="1"/>
    <col min="1466" max="1466" width="10.19921875" bestFit="1" customWidth="1"/>
    <col min="1467" max="1467" width="9.19921875" bestFit="1" customWidth="1"/>
    <col min="1468" max="1468" width="10.19921875" bestFit="1" customWidth="1"/>
    <col min="1469" max="1469" width="9.19921875" bestFit="1" customWidth="1"/>
    <col min="1470" max="1470" width="10.19921875" bestFit="1" customWidth="1"/>
    <col min="1471" max="1471" width="9.19921875" bestFit="1" customWidth="1"/>
    <col min="1472" max="1472" width="10.19921875" bestFit="1" customWidth="1"/>
    <col min="1473" max="1473" width="9.19921875" bestFit="1" customWidth="1"/>
    <col min="1474" max="1474" width="10.19921875" bestFit="1" customWidth="1"/>
    <col min="1475" max="1475" width="9.19921875" bestFit="1" customWidth="1"/>
    <col min="1476" max="1476" width="10.19921875" bestFit="1" customWidth="1"/>
    <col min="1477" max="1477" width="9.19921875" bestFit="1" customWidth="1"/>
    <col min="1478" max="1478" width="10.19921875" bestFit="1" customWidth="1"/>
    <col min="1479" max="1479" width="9.19921875" bestFit="1" customWidth="1"/>
    <col min="1480" max="1480" width="10.19921875" bestFit="1" customWidth="1"/>
    <col min="1481" max="1481" width="9.19921875" bestFit="1" customWidth="1"/>
    <col min="1482" max="1482" width="10.19921875" bestFit="1" customWidth="1"/>
    <col min="1483" max="1483" width="9.19921875" bestFit="1" customWidth="1"/>
    <col min="1484" max="1484" width="10.19921875" bestFit="1" customWidth="1"/>
    <col min="1485" max="1485" width="9.19921875" bestFit="1" customWidth="1"/>
    <col min="1486" max="1486" width="10.19921875" bestFit="1" customWidth="1"/>
    <col min="1487" max="1487" width="9.19921875" bestFit="1" customWidth="1"/>
    <col min="1488" max="1488" width="10.19921875" bestFit="1" customWidth="1"/>
    <col min="1489" max="1489" width="9.19921875" bestFit="1" customWidth="1"/>
    <col min="1490" max="1490" width="10.19921875" bestFit="1" customWidth="1"/>
    <col min="1491" max="1491" width="9.19921875" bestFit="1" customWidth="1"/>
    <col min="1492" max="1492" width="10.19921875" bestFit="1" customWidth="1"/>
    <col min="1493" max="1493" width="9.19921875" bestFit="1" customWidth="1"/>
    <col min="1494" max="1494" width="10.19921875" bestFit="1" customWidth="1"/>
    <col min="1495" max="1495" width="9.19921875" bestFit="1" customWidth="1"/>
    <col min="1496" max="1496" width="10.19921875" bestFit="1" customWidth="1"/>
    <col min="1497" max="1497" width="9.19921875" bestFit="1" customWidth="1"/>
    <col min="1498" max="1498" width="10.19921875" bestFit="1" customWidth="1"/>
    <col min="1499" max="1499" width="9.19921875" bestFit="1" customWidth="1"/>
    <col min="1500" max="1500" width="10.19921875" bestFit="1" customWidth="1"/>
    <col min="1501" max="1501" width="9.19921875" bestFit="1" customWidth="1"/>
    <col min="1502" max="1502" width="10.19921875" bestFit="1" customWidth="1"/>
    <col min="1503" max="1503" width="9.19921875" bestFit="1" customWidth="1"/>
    <col min="1504" max="1504" width="10.19921875" bestFit="1" customWidth="1"/>
    <col min="1505" max="1505" width="9.19921875" bestFit="1" customWidth="1"/>
    <col min="1506" max="1506" width="10.19921875" bestFit="1" customWidth="1"/>
    <col min="1507" max="1507" width="9.19921875" bestFit="1" customWidth="1"/>
    <col min="1508" max="1508" width="10.19921875" bestFit="1" customWidth="1"/>
    <col min="1509" max="1509" width="9.19921875" bestFit="1" customWidth="1"/>
    <col min="1510" max="1510" width="10.19921875" bestFit="1" customWidth="1"/>
    <col min="1511" max="1511" width="9.19921875" bestFit="1" customWidth="1"/>
    <col min="1512" max="1512" width="10.19921875" bestFit="1" customWidth="1"/>
    <col min="1513" max="1513" width="9.19921875" bestFit="1" customWidth="1"/>
    <col min="1514" max="1514" width="10.19921875" bestFit="1" customWidth="1"/>
    <col min="1515" max="1515" width="9.19921875" bestFit="1" customWidth="1"/>
    <col min="1516" max="1516" width="10.19921875" bestFit="1" customWidth="1"/>
    <col min="1517" max="1517" width="9.19921875" bestFit="1" customWidth="1"/>
    <col min="1518" max="1518" width="10.19921875" bestFit="1" customWidth="1"/>
    <col min="1519" max="1519" width="9.19921875" bestFit="1" customWidth="1"/>
    <col min="1520" max="1520" width="10.19921875" bestFit="1" customWidth="1"/>
    <col min="1521" max="1521" width="9.19921875" bestFit="1" customWidth="1"/>
    <col min="1522" max="1522" width="10.19921875" bestFit="1" customWidth="1"/>
    <col min="1523" max="1523" width="9.19921875" bestFit="1" customWidth="1"/>
    <col min="1524" max="1524" width="10.19921875" bestFit="1" customWidth="1"/>
    <col min="1525" max="1525" width="9.19921875" bestFit="1" customWidth="1"/>
    <col min="1526" max="1526" width="10.19921875" bestFit="1" customWidth="1"/>
    <col min="1527" max="1527" width="9.19921875" bestFit="1" customWidth="1"/>
    <col min="1528" max="1528" width="10.19921875" bestFit="1" customWidth="1"/>
    <col min="1529" max="1529" width="9.19921875" bestFit="1" customWidth="1"/>
    <col min="1530" max="1530" width="10.19921875" bestFit="1" customWidth="1"/>
    <col min="1531" max="1531" width="9.19921875" bestFit="1" customWidth="1"/>
    <col min="1532" max="1532" width="10.19921875" bestFit="1" customWidth="1"/>
    <col min="1533" max="1533" width="9.19921875" bestFit="1" customWidth="1"/>
    <col min="1534" max="1534" width="10.19921875" bestFit="1" customWidth="1"/>
    <col min="1535" max="1535" width="9.19921875" bestFit="1" customWidth="1"/>
    <col min="1536" max="1536" width="10.19921875" bestFit="1" customWidth="1"/>
    <col min="1537" max="1537" width="9.19921875" bestFit="1" customWidth="1"/>
    <col min="1538" max="1538" width="10.19921875" bestFit="1" customWidth="1"/>
    <col min="1539" max="1539" width="9.19921875" bestFit="1" customWidth="1"/>
    <col min="1540" max="1540" width="10.19921875" bestFit="1" customWidth="1"/>
    <col min="1541" max="1541" width="9.19921875" bestFit="1" customWidth="1"/>
    <col min="1542" max="1542" width="10.19921875" bestFit="1" customWidth="1"/>
    <col min="1543" max="1543" width="9.19921875" bestFit="1" customWidth="1"/>
    <col min="1544" max="1544" width="10.19921875" bestFit="1" customWidth="1"/>
    <col min="1545" max="1545" width="9.19921875" bestFit="1" customWidth="1"/>
    <col min="1546" max="1546" width="10.19921875" bestFit="1" customWidth="1"/>
    <col min="1547" max="1547" width="9.19921875" bestFit="1" customWidth="1"/>
    <col min="1548" max="1548" width="10.19921875" bestFit="1" customWidth="1"/>
    <col min="1549" max="1549" width="9.19921875" bestFit="1" customWidth="1"/>
    <col min="1550" max="1550" width="10.19921875" bestFit="1" customWidth="1"/>
    <col min="1551" max="1551" width="9.19921875" bestFit="1" customWidth="1"/>
    <col min="1552" max="1552" width="10.19921875" bestFit="1" customWidth="1"/>
    <col min="1553" max="1553" width="9.19921875" bestFit="1" customWidth="1"/>
    <col min="1554" max="1554" width="10.19921875" bestFit="1" customWidth="1"/>
    <col min="1555" max="1555" width="9.19921875" bestFit="1" customWidth="1"/>
    <col min="1556" max="1556" width="10.19921875" bestFit="1" customWidth="1"/>
    <col min="1557" max="1557" width="9.19921875" bestFit="1" customWidth="1"/>
    <col min="1558" max="1558" width="10.19921875" bestFit="1" customWidth="1"/>
    <col min="1559" max="1559" width="9.19921875" bestFit="1" customWidth="1"/>
    <col min="1560" max="1560" width="10.19921875" bestFit="1" customWidth="1"/>
    <col min="1561" max="1561" width="9.19921875" bestFit="1" customWidth="1"/>
    <col min="1562" max="1562" width="10.19921875" bestFit="1" customWidth="1"/>
    <col min="1563" max="1563" width="9.19921875" bestFit="1" customWidth="1"/>
    <col min="1564" max="1564" width="10.19921875" bestFit="1" customWidth="1"/>
    <col min="1565" max="1565" width="9.19921875" bestFit="1" customWidth="1"/>
    <col min="1566" max="1566" width="10.19921875" bestFit="1" customWidth="1"/>
    <col min="1567" max="1567" width="9.19921875" bestFit="1" customWidth="1"/>
    <col min="1568" max="1568" width="10.19921875" bestFit="1" customWidth="1"/>
    <col min="1569" max="1569" width="9.19921875" bestFit="1" customWidth="1"/>
    <col min="1570" max="1570" width="10.19921875" bestFit="1" customWidth="1"/>
    <col min="1571" max="1571" width="9.19921875" bestFit="1" customWidth="1"/>
    <col min="1572" max="1572" width="10.19921875" bestFit="1" customWidth="1"/>
    <col min="1573" max="1573" width="9.19921875" bestFit="1" customWidth="1"/>
    <col min="1574" max="1574" width="10.19921875" bestFit="1" customWidth="1"/>
    <col min="1575" max="1575" width="9.19921875" bestFit="1" customWidth="1"/>
    <col min="1576" max="1576" width="10.19921875" bestFit="1" customWidth="1"/>
    <col min="1577" max="1577" width="9.19921875" bestFit="1" customWidth="1"/>
    <col min="1578" max="1578" width="10.19921875" bestFit="1" customWidth="1"/>
    <col min="1579" max="1579" width="9.19921875" bestFit="1" customWidth="1"/>
    <col min="1580" max="1580" width="10.19921875" bestFit="1" customWidth="1"/>
    <col min="1581" max="1581" width="9.19921875" bestFit="1" customWidth="1"/>
    <col min="1582" max="1582" width="10.19921875" bestFit="1" customWidth="1"/>
    <col min="1583" max="1583" width="9.19921875" bestFit="1" customWidth="1"/>
    <col min="1584" max="1584" width="10.19921875" bestFit="1" customWidth="1"/>
    <col min="1585" max="1585" width="9.19921875" bestFit="1" customWidth="1"/>
    <col min="1586" max="1586" width="10.19921875" bestFit="1" customWidth="1"/>
    <col min="1587" max="1587" width="9.19921875" bestFit="1" customWidth="1"/>
    <col min="1588" max="1588" width="10.19921875" bestFit="1" customWidth="1"/>
    <col min="1589" max="1589" width="9.19921875" bestFit="1" customWidth="1"/>
    <col min="1590" max="1590" width="10.19921875" bestFit="1" customWidth="1"/>
    <col min="1591" max="1591" width="9.19921875" bestFit="1" customWidth="1"/>
    <col min="1592" max="1592" width="10.19921875" bestFit="1" customWidth="1"/>
    <col min="1593" max="1593" width="9.19921875" bestFit="1" customWidth="1"/>
    <col min="1594" max="1594" width="10.19921875" bestFit="1" customWidth="1"/>
    <col min="1595" max="1595" width="9.19921875" bestFit="1" customWidth="1"/>
    <col min="1596" max="1596" width="10.19921875" bestFit="1" customWidth="1"/>
    <col min="1597" max="1597" width="9.19921875" bestFit="1" customWidth="1"/>
    <col min="1598" max="1598" width="10.19921875" bestFit="1" customWidth="1"/>
    <col min="1599" max="1599" width="9.19921875" bestFit="1" customWidth="1"/>
    <col min="1600" max="1600" width="10.19921875" bestFit="1" customWidth="1"/>
    <col min="1601" max="1601" width="9.19921875" bestFit="1" customWidth="1"/>
    <col min="1602" max="1602" width="10.19921875" bestFit="1" customWidth="1"/>
    <col min="1603" max="1603" width="9.19921875" bestFit="1" customWidth="1"/>
    <col min="1604" max="1604" width="10.19921875" bestFit="1" customWidth="1"/>
    <col min="1605" max="1605" width="9.19921875" bestFit="1" customWidth="1"/>
    <col min="1606" max="1606" width="10.19921875" bestFit="1" customWidth="1"/>
    <col min="1607" max="1607" width="9.19921875" bestFit="1" customWidth="1"/>
    <col min="1608" max="1608" width="10.19921875" bestFit="1" customWidth="1"/>
    <col min="1609" max="1609" width="9.19921875" bestFit="1" customWidth="1"/>
    <col min="1610" max="1610" width="10.19921875" bestFit="1" customWidth="1"/>
    <col min="1611" max="1611" width="9.19921875" bestFit="1" customWidth="1"/>
    <col min="1612" max="1612" width="10.19921875" bestFit="1" customWidth="1"/>
    <col min="1613" max="1613" width="9.19921875" bestFit="1" customWidth="1"/>
    <col min="1614" max="1614" width="10.19921875" bestFit="1" customWidth="1"/>
    <col min="1615" max="1615" width="9.19921875" bestFit="1" customWidth="1"/>
    <col min="1616" max="1616" width="10.19921875" bestFit="1" customWidth="1"/>
    <col min="1617" max="1617" width="9.19921875" bestFit="1" customWidth="1"/>
    <col min="1618" max="1618" width="10.19921875" bestFit="1" customWidth="1"/>
    <col min="1619" max="1619" width="9.19921875" bestFit="1" customWidth="1"/>
    <col min="1620" max="1620" width="10.19921875" bestFit="1" customWidth="1"/>
    <col min="1621" max="1621" width="9.19921875" bestFit="1" customWidth="1"/>
    <col min="1622" max="1622" width="10.19921875" bestFit="1" customWidth="1"/>
    <col min="1623" max="1623" width="9.19921875" bestFit="1" customWidth="1"/>
    <col min="1624" max="1624" width="10.19921875" bestFit="1" customWidth="1"/>
    <col min="1625" max="1625" width="9.19921875" bestFit="1" customWidth="1"/>
    <col min="1626" max="1626" width="10.19921875" bestFit="1" customWidth="1"/>
    <col min="1627" max="1627" width="9.19921875" bestFit="1" customWidth="1"/>
    <col min="1628" max="1628" width="10.19921875" bestFit="1" customWidth="1"/>
    <col min="1629" max="1629" width="9.19921875" bestFit="1" customWidth="1"/>
    <col min="1630" max="1630" width="10.19921875" bestFit="1" customWidth="1"/>
    <col min="1631" max="1631" width="9.19921875" bestFit="1" customWidth="1"/>
    <col min="1632" max="1632" width="10.19921875" bestFit="1" customWidth="1"/>
    <col min="1633" max="1633" width="9.19921875" bestFit="1" customWidth="1"/>
    <col min="1634" max="1634" width="10.19921875" bestFit="1" customWidth="1"/>
    <col min="1635" max="1635" width="9.19921875" bestFit="1" customWidth="1"/>
    <col min="1636" max="1636" width="10.19921875" bestFit="1" customWidth="1"/>
    <col min="1637" max="1637" width="9.19921875" bestFit="1" customWidth="1"/>
    <col min="1638" max="1638" width="10.19921875" bestFit="1" customWidth="1"/>
    <col min="1639" max="1639" width="9.19921875" bestFit="1" customWidth="1"/>
    <col min="1640" max="1640" width="10.19921875" bestFit="1" customWidth="1"/>
    <col min="1641" max="1641" width="9.19921875" bestFit="1" customWidth="1"/>
    <col min="1642" max="1642" width="10.19921875" bestFit="1" customWidth="1"/>
    <col min="1643" max="1643" width="9.19921875" bestFit="1" customWidth="1"/>
    <col min="1644" max="1644" width="10.19921875" bestFit="1" customWidth="1"/>
    <col min="1645" max="1645" width="9.19921875" bestFit="1" customWidth="1"/>
    <col min="1646" max="1646" width="10.19921875" bestFit="1" customWidth="1"/>
    <col min="1647" max="1647" width="9.19921875" bestFit="1" customWidth="1"/>
    <col min="1648" max="1648" width="10.19921875" bestFit="1" customWidth="1"/>
    <col min="1649" max="1649" width="9.19921875" bestFit="1" customWidth="1"/>
    <col min="1650" max="1650" width="10.19921875" bestFit="1" customWidth="1"/>
    <col min="1651" max="1651" width="9.19921875" bestFit="1" customWidth="1"/>
    <col min="1652" max="1652" width="10.19921875" bestFit="1" customWidth="1"/>
    <col min="1653" max="1653" width="9.19921875" bestFit="1" customWidth="1"/>
    <col min="1654" max="1654" width="10.19921875" bestFit="1" customWidth="1"/>
    <col min="1655" max="1655" width="9.19921875" bestFit="1" customWidth="1"/>
    <col min="1656" max="1656" width="10.19921875" bestFit="1" customWidth="1"/>
    <col min="1657" max="1657" width="9.19921875" bestFit="1" customWidth="1"/>
    <col min="1658" max="1658" width="10.19921875" bestFit="1" customWidth="1"/>
    <col min="1659" max="1659" width="9.19921875" bestFit="1" customWidth="1"/>
    <col min="1660" max="1660" width="10.19921875" bestFit="1" customWidth="1"/>
    <col min="1661" max="1661" width="9.19921875" bestFit="1" customWidth="1"/>
    <col min="1662" max="1662" width="10.19921875" bestFit="1" customWidth="1"/>
    <col min="1663" max="1663" width="9.19921875" bestFit="1" customWidth="1"/>
    <col min="1664" max="1664" width="10.19921875" bestFit="1" customWidth="1"/>
    <col min="1665" max="1665" width="9.19921875" bestFit="1" customWidth="1"/>
    <col min="1666" max="1666" width="10.19921875" bestFit="1" customWidth="1"/>
    <col min="1667" max="1667" width="9.19921875" bestFit="1" customWidth="1"/>
    <col min="1668" max="1668" width="10.19921875" bestFit="1" customWidth="1"/>
    <col min="1669" max="1669" width="9.19921875" bestFit="1" customWidth="1"/>
    <col min="1670" max="1670" width="10.19921875" bestFit="1" customWidth="1"/>
    <col min="1671" max="1671" width="9.19921875" bestFit="1" customWidth="1"/>
    <col min="1672" max="1672" width="10.19921875" bestFit="1" customWidth="1"/>
    <col min="1673" max="1673" width="9.19921875" bestFit="1" customWidth="1"/>
    <col min="1674" max="1674" width="10.19921875" bestFit="1" customWidth="1"/>
    <col min="1675" max="1675" width="9.19921875" bestFit="1" customWidth="1"/>
    <col min="1676" max="1676" width="10.19921875" bestFit="1" customWidth="1"/>
    <col min="1677" max="1677" width="9.19921875" bestFit="1" customWidth="1"/>
    <col min="1678" max="1678" width="10.19921875" bestFit="1" customWidth="1"/>
    <col min="1679" max="1679" width="9.19921875" bestFit="1" customWidth="1"/>
    <col min="1680" max="1680" width="10.19921875" bestFit="1" customWidth="1"/>
    <col min="1681" max="1681" width="9.19921875" bestFit="1" customWidth="1"/>
    <col min="1682" max="1682" width="10.19921875" bestFit="1" customWidth="1"/>
    <col min="1683" max="1683" width="9.19921875" bestFit="1" customWidth="1"/>
    <col min="1684" max="1684" width="10.19921875" bestFit="1" customWidth="1"/>
    <col min="1685" max="1685" width="9.19921875" bestFit="1" customWidth="1"/>
    <col min="1686" max="1686" width="10.19921875" bestFit="1" customWidth="1"/>
    <col min="1687" max="1687" width="9.19921875" bestFit="1" customWidth="1"/>
    <col min="1688" max="1688" width="10.19921875" bestFit="1" customWidth="1"/>
    <col min="1689" max="1689" width="9.19921875" bestFit="1" customWidth="1"/>
    <col min="1690" max="1690" width="10.19921875" bestFit="1" customWidth="1"/>
    <col min="1691" max="1691" width="9.19921875" bestFit="1" customWidth="1"/>
    <col min="1692" max="1692" width="10.19921875" bestFit="1" customWidth="1"/>
    <col min="1693" max="1693" width="9.19921875" bestFit="1" customWidth="1"/>
    <col min="1694" max="1694" width="10.19921875" bestFit="1" customWidth="1"/>
    <col min="1695" max="1695" width="9.19921875" bestFit="1" customWidth="1"/>
    <col min="1696" max="1696" width="10.19921875" bestFit="1" customWidth="1"/>
    <col min="1697" max="1697" width="9.19921875" bestFit="1" customWidth="1"/>
    <col min="1698" max="1698" width="10.19921875" bestFit="1" customWidth="1"/>
    <col min="1699" max="1699" width="9.19921875" bestFit="1" customWidth="1"/>
    <col min="1700" max="1700" width="10.19921875" bestFit="1" customWidth="1"/>
    <col min="1701" max="1701" width="9.19921875" bestFit="1" customWidth="1"/>
    <col min="1702" max="1702" width="10.19921875" bestFit="1" customWidth="1"/>
    <col min="1703" max="1703" width="9.19921875" bestFit="1" customWidth="1"/>
    <col min="1704" max="1704" width="10.19921875" bestFit="1" customWidth="1"/>
    <col min="1705" max="1705" width="9.19921875" bestFit="1" customWidth="1"/>
    <col min="1706" max="1706" width="10.19921875" bestFit="1" customWidth="1"/>
    <col min="1707" max="1707" width="9.19921875" bestFit="1" customWidth="1"/>
    <col min="1708" max="1708" width="10.19921875" bestFit="1" customWidth="1"/>
    <col min="1709" max="1709" width="9.19921875" bestFit="1" customWidth="1"/>
    <col min="1710" max="1710" width="10.19921875" bestFit="1" customWidth="1"/>
    <col min="1711" max="1711" width="9.19921875" bestFit="1" customWidth="1"/>
    <col min="1712" max="1712" width="10.19921875" bestFit="1" customWidth="1"/>
    <col min="1713" max="1713" width="9.19921875" bestFit="1" customWidth="1"/>
    <col min="1714" max="1714" width="10.19921875" bestFit="1" customWidth="1"/>
    <col min="1715" max="1715" width="9.19921875" bestFit="1" customWidth="1"/>
    <col min="1716" max="1716" width="10.19921875" bestFit="1" customWidth="1"/>
    <col min="1717" max="1717" width="9.19921875" bestFit="1" customWidth="1"/>
    <col min="1718" max="1718" width="10.19921875" bestFit="1" customWidth="1"/>
    <col min="1719" max="1719" width="9.19921875" bestFit="1" customWidth="1"/>
    <col min="1720" max="1720" width="10.19921875" bestFit="1" customWidth="1"/>
    <col min="1721" max="1721" width="9.19921875" bestFit="1" customWidth="1"/>
    <col min="1722" max="1722" width="10.19921875" bestFit="1" customWidth="1"/>
    <col min="1723" max="1723" width="9.19921875" bestFit="1" customWidth="1"/>
    <col min="1724" max="1724" width="10.19921875" bestFit="1" customWidth="1"/>
    <col min="1725" max="1725" width="9.19921875" bestFit="1" customWidth="1"/>
    <col min="1726" max="1726" width="10.19921875" bestFit="1" customWidth="1"/>
    <col min="1727" max="1727" width="9.19921875" bestFit="1" customWidth="1"/>
    <col min="1728" max="1728" width="10.19921875" bestFit="1" customWidth="1"/>
    <col min="1729" max="1729" width="9.19921875" bestFit="1" customWidth="1"/>
    <col min="1730" max="1730" width="10.19921875" bestFit="1" customWidth="1"/>
    <col min="1731" max="1731" width="9.19921875" bestFit="1" customWidth="1"/>
    <col min="1732" max="1732" width="10.19921875" bestFit="1" customWidth="1"/>
    <col min="1733" max="1733" width="9.19921875" bestFit="1" customWidth="1"/>
    <col min="1734" max="1734" width="10.19921875" bestFit="1" customWidth="1"/>
    <col min="1735" max="1735" width="9.19921875" bestFit="1" customWidth="1"/>
    <col min="1736" max="1736" width="10.19921875" bestFit="1" customWidth="1"/>
    <col min="1737" max="1737" width="9.19921875" bestFit="1" customWidth="1"/>
    <col min="1738" max="1738" width="10.19921875" bestFit="1" customWidth="1"/>
    <col min="1739" max="1739" width="9.19921875" bestFit="1" customWidth="1"/>
    <col min="1740" max="1740" width="10.19921875" bestFit="1" customWidth="1"/>
    <col min="1741" max="1741" width="9.19921875" bestFit="1" customWidth="1"/>
    <col min="1742" max="1742" width="10.19921875" bestFit="1" customWidth="1"/>
    <col min="1743" max="1743" width="9.19921875" bestFit="1" customWidth="1"/>
    <col min="1744" max="1744" width="10.19921875" bestFit="1" customWidth="1"/>
    <col min="1745" max="1745" width="9.19921875" bestFit="1" customWidth="1"/>
    <col min="1746" max="1746" width="10.19921875" bestFit="1" customWidth="1"/>
    <col min="1747" max="1747" width="9.19921875" bestFit="1" customWidth="1"/>
    <col min="1748" max="1748" width="10.19921875" bestFit="1" customWidth="1"/>
    <col min="1749" max="1749" width="9.19921875" bestFit="1" customWidth="1"/>
    <col min="1750" max="1750" width="10.19921875" bestFit="1" customWidth="1"/>
    <col min="1751" max="1751" width="9.19921875" bestFit="1" customWidth="1"/>
    <col min="1752" max="1752" width="10.19921875" bestFit="1" customWidth="1"/>
    <col min="1753" max="1753" width="9.19921875" bestFit="1" customWidth="1"/>
    <col min="1754" max="1754" width="10.19921875" bestFit="1" customWidth="1"/>
    <col min="1755" max="1755" width="9.19921875" bestFit="1" customWidth="1"/>
    <col min="1756" max="1756" width="10.19921875" bestFit="1" customWidth="1"/>
    <col min="1757" max="1757" width="9.19921875" bestFit="1" customWidth="1"/>
    <col min="1758" max="1758" width="10.19921875" bestFit="1" customWidth="1"/>
    <col min="1759" max="1759" width="9.19921875" bestFit="1" customWidth="1"/>
    <col min="1760" max="1760" width="10.19921875" bestFit="1" customWidth="1"/>
    <col min="1761" max="1761" width="9.19921875" bestFit="1" customWidth="1"/>
    <col min="1762" max="1762" width="10.19921875" bestFit="1" customWidth="1"/>
    <col min="1763" max="1763" width="9.19921875" bestFit="1" customWidth="1"/>
    <col min="1764" max="1764" width="10.19921875" bestFit="1" customWidth="1"/>
    <col min="1765" max="1765" width="9.19921875" bestFit="1" customWidth="1"/>
    <col min="1766" max="1766" width="10.19921875" bestFit="1" customWidth="1"/>
    <col min="1767" max="1767" width="9.19921875" bestFit="1" customWidth="1"/>
    <col min="1768" max="1768" width="10.19921875" bestFit="1" customWidth="1"/>
    <col min="1769" max="1769" width="9.19921875" bestFit="1" customWidth="1"/>
    <col min="1770" max="1770" width="10.19921875" bestFit="1" customWidth="1"/>
    <col min="1771" max="1771" width="9.19921875" bestFit="1" customWidth="1"/>
    <col min="1772" max="1772" width="10.19921875" bestFit="1" customWidth="1"/>
    <col min="1773" max="1773" width="9.19921875" bestFit="1" customWidth="1"/>
    <col min="1774" max="1774" width="10.19921875" bestFit="1" customWidth="1"/>
    <col min="1775" max="1775" width="9.19921875" bestFit="1" customWidth="1"/>
    <col min="1776" max="1776" width="10.19921875" bestFit="1" customWidth="1"/>
    <col min="1777" max="1777" width="9.19921875" bestFit="1" customWidth="1"/>
    <col min="1778" max="1778" width="10.19921875" bestFit="1" customWidth="1"/>
    <col min="1779" max="1779" width="9.19921875" bestFit="1" customWidth="1"/>
    <col min="1780" max="1780" width="10.19921875" bestFit="1" customWidth="1"/>
    <col min="1781" max="1781" width="9.19921875" bestFit="1" customWidth="1"/>
    <col min="1782" max="1782" width="10.19921875" bestFit="1" customWidth="1"/>
    <col min="1783" max="1783" width="9.19921875" bestFit="1" customWidth="1"/>
    <col min="1784" max="1784" width="10.19921875" bestFit="1" customWidth="1"/>
    <col min="1785" max="1785" width="9.19921875" bestFit="1" customWidth="1"/>
    <col min="1786" max="1786" width="10.19921875" bestFit="1" customWidth="1"/>
    <col min="1787" max="1787" width="9.19921875" bestFit="1" customWidth="1"/>
    <col min="1788" max="1788" width="10.19921875" bestFit="1" customWidth="1"/>
    <col min="1789" max="1789" width="9.19921875" bestFit="1" customWidth="1"/>
    <col min="1790" max="1790" width="10.19921875" bestFit="1" customWidth="1"/>
    <col min="1791" max="1791" width="9.19921875" bestFit="1" customWidth="1"/>
    <col min="1792" max="1792" width="10.19921875" bestFit="1" customWidth="1"/>
    <col min="1793" max="1793" width="9.19921875" bestFit="1" customWidth="1"/>
    <col min="1794" max="1794" width="10.19921875" bestFit="1" customWidth="1"/>
    <col min="1795" max="1795" width="9.19921875" bestFit="1" customWidth="1"/>
    <col min="1796" max="1796" width="10.19921875" bestFit="1" customWidth="1"/>
    <col min="1797" max="1797" width="9.19921875" bestFit="1" customWidth="1"/>
    <col min="1798" max="1798" width="10.19921875" bestFit="1" customWidth="1"/>
    <col min="1799" max="1799" width="9.19921875" bestFit="1" customWidth="1"/>
    <col min="1800" max="1800" width="10.19921875" bestFit="1" customWidth="1"/>
    <col min="1801" max="1801" width="9.19921875" bestFit="1" customWidth="1"/>
    <col min="1802" max="1802" width="10.19921875" bestFit="1" customWidth="1"/>
    <col min="1803" max="1803" width="9.19921875" bestFit="1" customWidth="1"/>
    <col min="1804" max="1804" width="10.19921875" bestFit="1" customWidth="1"/>
    <col min="1805" max="1805" width="9.19921875" bestFit="1" customWidth="1"/>
    <col min="1806" max="1806" width="10.19921875" bestFit="1" customWidth="1"/>
    <col min="1807" max="1807" width="9.19921875" bestFit="1" customWidth="1"/>
    <col min="1808" max="1808" width="10.19921875" bestFit="1" customWidth="1"/>
    <col min="1809" max="1809" width="9.19921875" bestFit="1" customWidth="1"/>
    <col min="1810" max="1810" width="10.19921875" bestFit="1" customWidth="1"/>
    <col min="1811" max="1811" width="9.19921875" bestFit="1" customWidth="1"/>
    <col min="1812" max="1812" width="10.19921875" bestFit="1" customWidth="1"/>
    <col min="1813" max="1813" width="9.19921875" bestFit="1" customWidth="1"/>
    <col min="1814" max="1814" width="10.19921875" bestFit="1" customWidth="1"/>
    <col min="1815" max="1815" width="9.19921875" bestFit="1" customWidth="1"/>
    <col min="1816" max="1816" width="10.19921875" bestFit="1" customWidth="1"/>
    <col min="1817" max="1817" width="9.19921875" bestFit="1" customWidth="1"/>
    <col min="1818" max="1818" width="10.19921875" bestFit="1" customWidth="1"/>
    <col min="1819" max="1819" width="9.19921875" bestFit="1" customWidth="1"/>
    <col min="1820" max="1820" width="10.19921875" bestFit="1" customWidth="1"/>
    <col min="1821" max="1821" width="9.19921875" bestFit="1" customWidth="1"/>
    <col min="1822" max="1822" width="10.19921875" bestFit="1" customWidth="1"/>
    <col min="1823" max="1823" width="9.19921875" bestFit="1" customWidth="1"/>
    <col min="1824" max="1824" width="10.19921875" bestFit="1" customWidth="1"/>
    <col min="1825" max="1825" width="9.19921875" bestFit="1" customWidth="1"/>
    <col min="1826" max="1826" width="10.19921875" bestFit="1" customWidth="1"/>
    <col min="1827" max="1827" width="9.19921875" bestFit="1" customWidth="1"/>
    <col min="1828" max="1828" width="10.19921875" bestFit="1" customWidth="1"/>
    <col min="1829" max="1829" width="9.19921875" bestFit="1" customWidth="1"/>
    <col min="1830" max="1830" width="10.19921875" bestFit="1" customWidth="1"/>
    <col min="1831" max="1831" width="9.19921875" bestFit="1" customWidth="1"/>
    <col min="1832" max="1832" width="10.19921875" bestFit="1" customWidth="1"/>
    <col min="1833" max="1833" width="9.19921875" bestFit="1" customWidth="1"/>
    <col min="1834" max="1834" width="10.19921875" bestFit="1" customWidth="1"/>
    <col min="1835" max="1835" width="9.19921875" bestFit="1" customWidth="1"/>
    <col min="1836" max="1836" width="10.19921875" bestFit="1" customWidth="1"/>
    <col min="1837" max="1837" width="9.19921875" bestFit="1" customWidth="1"/>
    <col min="1838" max="1838" width="10.19921875" bestFit="1" customWidth="1"/>
    <col min="1839" max="1839" width="9.19921875" bestFit="1" customWidth="1"/>
    <col min="1840" max="1840" width="10.19921875" bestFit="1" customWidth="1"/>
    <col min="1841" max="1841" width="9.19921875" bestFit="1" customWidth="1"/>
    <col min="1842" max="1842" width="10.19921875" bestFit="1" customWidth="1"/>
    <col min="1843" max="1843" width="9.19921875" bestFit="1" customWidth="1"/>
    <col min="1844" max="1844" width="10.19921875" bestFit="1" customWidth="1"/>
    <col min="1845" max="1845" width="9.19921875" bestFit="1" customWidth="1"/>
    <col min="1846" max="1846" width="10.19921875" bestFit="1" customWidth="1"/>
    <col min="1847" max="1847" width="9.19921875" bestFit="1" customWidth="1"/>
    <col min="1848" max="1848" width="10.19921875" bestFit="1" customWidth="1"/>
    <col min="1849" max="1849" width="9.19921875" bestFit="1" customWidth="1"/>
    <col min="1850" max="1850" width="10.19921875" bestFit="1" customWidth="1"/>
    <col min="1851" max="1851" width="9.19921875" bestFit="1" customWidth="1"/>
    <col min="1852" max="1852" width="10.19921875" bestFit="1" customWidth="1"/>
    <col min="1853" max="1853" width="9.19921875" bestFit="1" customWidth="1"/>
    <col min="1854" max="1854" width="10.19921875" bestFit="1" customWidth="1"/>
    <col min="1855" max="1855" width="9.19921875" bestFit="1" customWidth="1"/>
    <col min="1856" max="1856" width="10.19921875" bestFit="1" customWidth="1"/>
    <col min="1857" max="1857" width="9.19921875" bestFit="1" customWidth="1"/>
    <col min="1858" max="1858" width="10.19921875" bestFit="1" customWidth="1"/>
    <col min="1859" max="1859" width="9.19921875" bestFit="1" customWidth="1"/>
    <col min="1860" max="1860" width="10.19921875" bestFit="1" customWidth="1"/>
    <col min="1861" max="1861" width="9.19921875" bestFit="1" customWidth="1"/>
    <col min="1862" max="1862" width="10.19921875" bestFit="1" customWidth="1"/>
    <col min="1863" max="1863" width="9.19921875" bestFit="1" customWidth="1"/>
    <col min="1864" max="1864" width="10.19921875" bestFit="1" customWidth="1"/>
    <col min="1865" max="1865" width="9.19921875" bestFit="1" customWidth="1"/>
    <col min="1866" max="1866" width="10.19921875" bestFit="1" customWidth="1"/>
    <col min="1867" max="1867" width="9.19921875" bestFit="1" customWidth="1"/>
    <col min="1868" max="1868" width="10.19921875" bestFit="1" customWidth="1"/>
    <col min="1869" max="1869" width="9.19921875" bestFit="1" customWidth="1"/>
    <col min="1870" max="1870" width="10.19921875" bestFit="1" customWidth="1"/>
    <col min="1871" max="1871" width="9.19921875" bestFit="1" customWidth="1"/>
    <col min="1872" max="1872" width="10.19921875" bestFit="1" customWidth="1"/>
    <col min="1873" max="1873" width="9.19921875" bestFit="1" customWidth="1"/>
    <col min="1874" max="1874" width="10.19921875" bestFit="1" customWidth="1"/>
    <col min="1875" max="1875" width="9.19921875" bestFit="1" customWidth="1"/>
    <col min="1876" max="1876" width="10.19921875" bestFit="1" customWidth="1"/>
    <col min="1877" max="1877" width="9.19921875" bestFit="1" customWidth="1"/>
    <col min="1878" max="1878" width="10.19921875" bestFit="1" customWidth="1"/>
    <col min="1879" max="1879" width="9.19921875" bestFit="1" customWidth="1"/>
    <col min="1880" max="1880" width="10.19921875" bestFit="1" customWidth="1"/>
    <col min="1881" max="1881" width="9.19921875" bestFit="1" customWidth="1"/>
    <col min="1882" max="1882" width="10.19921875" bestFit="1" customWidth="1"/>
    <col min="1883" max="1883" width="9.19921875" bestFit="1" customWidth="1"/>
    <col min="1884" max="1884" width="10.19921875" bestFit="1" customWidth="1"/>
    <col min="1885" max="1885" width="9.19921875" bestFit="1" customWidth="1"/>
    <col min="1886" max="1886" width="10.19921875" bestFit="1" customWidth="1"/>
    <col min="1887" max="1887" width="9.19921875" bestFit="1" customWidth="1"/>
    <col min="1888" max="1888" width="10.19921875" bestFit="1" customWidth="1"/>
    <col min="1889" max="1889" width="9.19921875" bestFit="1" customWidth="1"/>
    <col min="1890" max="1890" width="10.19921875" bestFit="1" customWidth="1"/>
    <col min="1891" max="1891" width="9.19921875" bestFit="1" customWidth="1"/>
    <col min="1892" max="1892" width="10.19921875" bestFit="1" customWidth="1"/>
    <col min="1893" max="1893" width="9.19921875" bestFit="1" customWidth="1"/>
    <col min="1894" max="1894" width="10.19921875" bestFit="1" customWidth="1"/>
    <col min="1895" max="1895" width="9.19921875" bestFit="1" customWidth="1"/>
    <col min="1896" max="1896" width="10.19921875" bestFit="1" customWidth="1"/>
    <col min="1897" max="1897" width="9.19921875" bestFit="1" customWidth="1"/>
    <col min="1898" max="1898" width="10.19921875" bestFit="1" customWidth="1"/>
    <col min="1899" max="1899" width="9.19921875" bestFit="1" customWidth="1"/>
    <col min="1900" max="1900" width="10.19921875" bestFit="1" customWidth="1"/>
    <col min="1901" max="1901" width="9.19921875" bestFit="1" customWidth="1"/>
    <col min="1902" max="1902" width="10.19921875" bestFit="1" customWidth="1"/>
    <col min="1903" max="1903" width="9.19921875" bestFit="1" customWidth="1"/>
    <col min="1904" max="1904" width="10.19921875" bestFit="1" customWidth="1"/>
    <col min="1905" max="1905" width="9.19921875" bestFit="1" customWidth="1"/>
    <col min="1906" max="1906" width="10.19921875" bestFit="1" customWidth="1"/>
    <col min="1907" max="1907" width="9.19921875" bestFit="1" customWidth="1"/>
    <col min="1908" max="1908" width="10.19921875" bestFit="1" customWidth="1"/>
    <col min="1909" max="1909" width="9.19921875" bestFit="1" customWidth="1"/>
    <col min="1910" max="1910" width="10.19921875" bestFit="1" customWidth="1"/>
    <col min="1911" max="1911" width="9.19921875" bestFit="1" customWidth="1"/>
    <col min="1912" max="1912" width="10.19921875" bestFit="1" customWidth="1"/>
    <col min="1913" max="1913" width="9.19921875" bestFit="1" customWidth="1"/>
    <col min="1914" max="1914" width="10.19921875" bestFit="1" customWidth="1"/>
    <col min="1915" max="1915" width="9.19921875" bestFit="1" customWidth="1"/>
    <col min="1916" max="1916" width="10.19921875" bestFit="1" customWidth="1"/>
    <col min="1917" max="1917" width="9.19921875" bestFit="1" customWidth="1"/>
    <col min="1918" max="1918" width="10.19921875" bestFit="1" customWidth="1"/>
    <col min="1919" max="1919" width="9.19921875" bestFit="1" customWidth="1"/>
    <col min="1920" max="1920" width="10.19921875" bestFit="1" customWidth="1"/>
    <col min="1921" max="1921" width="9.19921875" bestFit="1" customWidth="1"/>
    <col min="1922" max="1922" width="10.19921875" bestFit="1" customWidth="1"/>
    <col min="1923" max="1923" width="9.19921875" bestFit="1" customWidth="1"/>
    <col min="1924" max="1924" width="10.19921875" bestFit="1" customWidth="1"/>
    <col min="1925" max="1925" width="9.19921875" bestFit="1" customWidth="1"/>
    <col min="1926" max="1926" width="10.19921875" bestFit="1" customWidth="1"/>
    <col min="1927" max="1927" width="9.19921875" bestFit="1" customWidth="1"/>
    <col min="1928" max="1928" width="11.19921875" bestFit="1" customWidth="1"/>
    <col min="1929" max="1929" width="9.19921875" bestFit="1" customWidth="1"/>
    <col min="1930" max="1930" width="11.19921875" bestFit="1" customWidth="1"/>
    <col min="1931" max="1931" width="9.19921875" bestFit="1" customWidth="1"/>
    <col min="1932" max="1932" width="11.19921875" bestFit="1" customWidth="1"/>
    <col min="1933" max="1933" width="9.19921875" bestFit="1" customWidth="1"/>
    <col min="1934" max="1934" width="11.19921875" bestFit="1" customWidth="1"/>
    <col min="1935" max="1935" width="9.19921875" bestFit="1" customWidth="1"/>
    <col min="1936" max="1936" width="11.19921875" bestFit="1" customWidth="1"/>
    <col min="1937" max="1937" width="9.19921875" bestFit="1" customWidth="1"/>
    <col min="1938" max="1938" width="11.19921875" bestFit="1" customWidth="1"/>
    <col min="1939" max="1939" width="9.19921875" bestFit="1" customWidth="1"/>
    <col min="1940" max="1940" width="11.19921875" bestFit="1" customWidth="1"/>
    <col min="1941" max="1941" width="9.19921875" bestFit="1" customWidth="1"/>
    <col min="1942" max="1942" width="11.19921875" bestFit="1" customWidth="1"/>
    <col min="1943" max="1943" width="9.19921875" bestFit="1" customWidth="1"/>
    <col min="1944" max="1944" width="11.19921875" bestFit="1" customWidth="1"/>
    <col min="1945" max="1945" width="9.19921875" bestFit="1" customWidth="1"/>
    <col min="1946" max="1946" width="11.19921875" bestFit="1" customWidth="1"/>
    <col min="1947" max="1947" width="9.19921875" bestFit="1" customWidth="1"/>
    <col min="1948" max="1948" width="11.19921875" bestFit="1" customWidth="1"/>
    <col min="1949" max="1949" width="9.19921875" bestFit="1" customWidth="1"/>
    <col min="1950" max="1950" width="11.19921875" bestFit="1" customWidth="1"/>
    <col min="1951" max="1951" width="9.19921875" bestFit="1" customWidth="1"/>
    <col min="1952" max="1952" width="11.19921875" bestFit="1" customWidth="1"/>
    <col min="1953" max="1953" width="9.19921875" bestFit="1" customWidth="1"/>
    <col min="1954" max="1954" width="11.19921875" bestFit="1" customWidth="1"/>
    <col min="1955" max="1955" width="9.19921875" bestFit="1" customWidth="1"/>
    <col min="1956" max="1956" width="11.19921875" bestFit="1" customWidth="1"/>
    <col min="1957" max="1957" width="9.19921875" bestFit="1" customWidth="1"/>
    <col min="1958" max="1958" width="11.19921875" bestFit="1" customWidth="1"/>
    <col min="1959" max="1959" width="9.19921875" bestFit="1" customWidth="1"/>
    <col min="1960" max="1960" width="11.19921875" bestFit="1" customWidth="1"/>
    <col min="1961" max="1961" width="9.19921875" bestFit="1" customWidth="1"/>
    <col min="1962" max="1962" width="11.19921875" bestFit="1" customWidth="1"/>
    <col min="1963" max="1963" width="9.19921875" bestFit="1" customWidth="1"/>
    <col min="1964" max="1964" width="11.19921875" bestFit="1" customWidth="1"/>
    <col min="1965" max="1965" width="9.19921875" bestFit="1" customWidth="1"/>
    <col min="1966" max="1966" width="11.19921875" bestFit="1" customWidth="1"/>
    <col min="1967" max="1967" width="9.19921875" bestFit="1" customWidth="1"/>
    <col min="1968" max="1968" width="11.19921875" bestFit="1" customWidth="1"/>
    <col min="1969" max="1969" width="9.19921875" bestFit="1" customWidth="1"/>
    <col min="1970" max="1970" width="11.19921875" bestFit="1" customWidth="1"/>
    <col min="1971" max="1971" width="9.19921875" bestFit="1" customWidth="1"/>
    <col min="1972" max="1972" width="11.19921875" bestFit="1" customWidth="1"/>
    <col min="1973" max="1973" width="9.19921875" bestFit="1" customWidth="1"/>
    <col min="1974" max="1974" width="11.19921875" bestFit="1" customWidth="1"/>
    <col min="1975" max="1975" width="11" bestFit="1" customWidth="1"/>
  </cols>
  <sheetData>
    <row r="2" spans="1:6" x14ac:dyDescent="0.3">
      <c r="A2" s="7" t="s">
        <v>6</v>
      </c>
      <c r="B2" t="s">
        <v>2060</v>
      </c>
    </row>
    <row r="4" spans="1:6" x14ac:dyDescent="0.3">
      <c r="A4" s="7" t="s">
        <v>2070</v>
      </c>
      <c r="B4" s="7" t="s">
        <v>2071</v>
      </c>
    </row>
    <row r="5" spans="1:6" x14ac:dyDescent="0.3">
      <c r="A5" s="7" t="s">
        <v>2072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4" t="s">
        <v>2061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">
      <c r="A7" s="4" t="s">
        <v>2062</v>
      </c>
      <c r="B7">
        <v>4</v>
      </c>
      <c r="C7">
        <v>20</v>
      </c>
      <c r="E7">
        <v>22</v>
      </c>
      <c r="F7">
        <v>46</v>
      </c>
    </row>
    <row r="8" spans="1:6" x14ac:dyDescent="0.3">
      <c r="A8" s="4" t="s">
        <v>2063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">
      <c r="A9" s="4" t="s">
        <v>2064</v>
      </c>
      <c r="E9">
        <v>4</v>
      </c>
      <c r="F9">
        <v>4</v>
      </c>
    </row>
    <row r="10" spans="1:6" x14ac:dyDescent="0.3">
      <c r="A10" s="4" t="s">
        <v>2065</v>
      </c>
      <c r="B10">
        <v>10</v>
      </c>
      <c r="C10">
        <v>66</v>
      </c>
      <c r="E10">
        <v>99</v>
      </c>
      <c r="F10">
        <v>175</v>
      </c>
    </row>
    <row r="11" spans="1:6" x14ac:dyDescent="0.3">
      <c r="A11" s="4" t="s">
        <v>2066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">
      <c r="A12" s="4" t="s">
        <v>2067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">
      <c r="A13" s="4" t="s">
        <v>2068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">
      <c r="A14" s="4" t="s">
        <v>2069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">
      <c r="A15" s="4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605B-79C8-4472-AE6A-4E1D0F556C76}">
  <dimension ref="A1:F30"/>
  <sheetViews>
    <sheetView zoomScale="73" zoomScaleNormal="115" workbookViewId="0">
      <selection activeCell="G20" sqref="G20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6</v>
      </c>
      <c r="B1" t="s">
        <v>2060</v>
      </c>
    </row>
    <row r="2" spans="1:6" x14ac:dyDescent="0.3">
      <c r="A2" s="7" t="s">
        <v>2029</v>
      </c>
      <c r="B2" t="s">
        <v>2060</v>
      </c>
    </row>
    <row r="4" spans="1:6" x14ac:dyDescent="0.3">
      <c r="A4" s="7" t="s">
        <v>2070</v>
      </c>
      <c r="B4" s="7" t="s">
        <v>2035</v>
      </c>
    </row>
    <row r="5" spans="1:6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4" t="s">
        <v>2036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4" t="s">
        <v>2059</v>
      </c>
      <c r="E7">
        <v>4</v>
      </c>
      <c r="F7">
        <v>4</v>
      </c>
    </row>
    <row r="8" spans="1:6" x14ac:dyDescent="0.3">
      <c r="A8" s="4" t="s">
        <v>2043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4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4" t="s">
        <v>2053</v>
      </c>
      <c r="C10">
        <v>8</v>
      </c>
      <c r="E10">
        <v>10</v>
      </c>
      <c r="F10">
        <v>18</v>
      </c>
    </row>
    <row r="11" spans="1:6" x14ac:dyDescent="0.3">
      <c r="A11" s="4" t="s">
        <v>2041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4" t="s">
        <v>2040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4" t="s">
        <v>2038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4" t="s">
        <v>2050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4" t="s">
        <v>2056</v>
      </c>
      <c r="C15">
        <v>3</v>
      </c>
      <c r="E15">
        <v>4</v>
      </c>
      <c r="F15">
        <v>7</v>
      </c>
    </row>
    <row r="16" spans="1:6" x14ac:dyDescent="0.3">
      <c r="A16" s="4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4" t="s">
        <v>2044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4" t="s">
        <v>2039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4" t="s">
        <v>2037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4" t="s">
        <v>2055</v>
      </c>
      <c r="C20">
        <v>4</v>
      </c>
      <c r="E20">
        <v>4</v>
      </c>
      <c r="F20">
        <v>8</v>
      </c>
    </row>
    <row r="21" spans="1:6" x14ac:dyDescent="0.3">
      <c r="A21" s="4" t="s">
        <v>2042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4" t="s">
        <v>2051</v>
      </c>
      <c r="C22">
        <v>9</v>
      </c>
      <c r="E22">
        <v>5</v>
      </c>
      <c r="F22">
        <v>14</v>
      </c>
    </row>
    <row r="23" spans="1:6" x14ac:dyDescent="0.3">
      <c r="A23" s="4" t="s">
        <v>2054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4" t="s">
        <v>2047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4" t="s">
        <v>2045</v>
      </c>
      <c r="C25">
        <v>7</v>
      </c>
      <c r="E25">
        <v>14</v>
      </c>
      <c r="F25">
        <v>21</v>
      </c>
    </row>
    <row r="26" spans="1:6" x14ac:dyDescent="0.3">
      <c r="A26" s="4" t="s">
        <v>2046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4" t="s">
        <v>2052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4" t="s">
        <v>2049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4" t="s">
        <v>2058</v>
      </c>
      <c r="E29">
        <v>3</v>
      </c>
      <c r="F29">
        <v>3</v>
      </c>
    </row>
    <row r="30" spans="1:6" x14ac:dyDescent="0.3">
      <c r="A30" s="4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CEB3-926C-4CFA-BC8F-51FEF45BF388}">
  <dimension ref="A1:E18"/>
  <sheetViews>
    <sheetView zoomScale="65" workbookViewId="0">
      <selection activeCell="F22" sqref="F22"/>
    </sheetView>
  </sheetViews>
  <sheetFormatPr defaultRowHeight="15.6" x14ac:dyDescent="0.3"/>
  <cols>
    <col min="1" max="1" width="28.6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5" width="10.8984375" bestFit="1" customWidth="1"/>
    <col min="6" max="6" width="14.5" bestFit="1" customWidth="1"/>
    <col min="7" max="9" width="9.69921875" bestFit="1" customWidth="1"/>
    <col min="10" max="11" width="8.69921875" bestFit="1" customWidth="1"/>
    <col min="12" max="18" width="9.69921875" bestFit="1" customWidth="1"/>
    <col min="19" max="20" width="8.69921875" bestFit="1" customWidth="1"/>
    <col min="21" max="30" width="9.69921875" bestFit="1" customWidth="1"/>
    <col min="31" max="33" width="8.69921875" bestFit="1" customWidth="1"/>
    <col min="34" max="42" width="9.69921875" bestFit="1" customWidth="1"/>
    <col min="43" max="45" width="8.69921875" bestFit="1" customWidth="1"/>
    <col min="46" max="50" width="9.69921875" bestFit="1" customWidth="1"/>
    <col min="51" max="54" width="8.69921875" bestFit="1" customWidth="1"/>
    <col min="55" max="63" width="9.69921875" bestFit="1" customWidth="1"/>
    <col min="64" max="65" width="8.69921875" bestFit="1" customWidth="1"/>
    <col min="66" max="74" width="9.69921875" bestFit="1" customWidth="1"/>
    <col min="75" max="82" width="10.69921875" bestFit="1" customWidth="1"/>
    <col min="83" max="84" width="9.69921875" bestFit="1" customWidth="1"/>
    <col min="85" max="88" width="10.69921875" bestFit="1" customWidth="1"/>
    <col min="89" max="90" width="9.69921875" bestFit="1" customWidth="1"/>
    <col min="91" max="95" width="10.69921875" bestFit="1" customWidth="1"/>
    <col min="96" max="100" width="8.69921875" bestFit="1" customWidth="1"/>
    <col min="101" max="108" width="9.69921875" bestFit="1" customWidth="1"/>
    <col min="109" max="109" width="8.69921875" bestFit="1" customWidth="1"/>
    <col min="110" max="115" width="9.69921875" bestFit="1" customWidth="1"/>
    <col min="116" max="118" width="8.69921875" bestFit="1" customWidth="1"/>
    <col min="119" max="121" width="9.69921875" bestFit="1" customWidth="1"/>
    <col min="122" max="125" width="8.69921875" bestFit="1" customWidth="1"/>
    <col min="126" max="128" width="9.69921875" bestFit="1" customWidth="1"/>
    <col min="129" max="133" width="8.69921875" bestFit="1" customWidth="1"/>
    <col min="134" max="145" width="9.69921875" bestFit="1" customWidth="1"/>
    <col min="146" max="148" width="8.69921875" bestFit="1" customWidth="1"/>
    <col min="149" max="152" width="9.69921875" bestFit="1" customWidth="1"/>
    <col min="153" max="154" width="8.69921875" bestFit="1" customWidth="1"/>
    <col min="155" max="160" width="9.69921875" bestFit="1" customWidth="1"/>
    <col min="161" max="161" width="8.69921875" bestFit="1" customWidth="1"/>
    <col min="162" max="168" width="9.69921875" bestFit="1" customWidth="1"/>
    <col min="169" max="173" width="10.69921875" bestFit="1" customWidth="1"/>
    <col min="174" max="174" width="9.69921875" bestFit="1" customWidth="1"/>
    <col min="175" max="181" width="10.69921875" bestFit="1" customWidth="1"/>
    <col min="182" max="184" width="9.69921875" bestFit="1" customWidth="1"/>
    <col min="185" max="190" width="10.69921875" bestFit="1" customWidth="1"/>
    <col min="191" max="192" width="8.69921875" bestFit="1" customWidth="1"/>
    <col min="193" max="196" width="9.69921875" bestFit="1" customWidth="1"/>
    <col min="197" max="198" width="8.69921875" bestFit="1" customWidth="1"/>
    <col min="199" max="204" width="9.69921875" bestFit="1" customWidth="1"/>
    <col min="205" max="206" width="8.69921875" bestFit="1" customWidth="1"/>
    <col min="207" max="213" width="9.69921875" bestFit="1" customWidth="1"/>
    <col min="214" max="215" width="8.69921875" bestFit="1" customWidth="1"/>
    <col min="216" max="220" width="9.69921875" bestFit="1" customWidth="1"/>
    <col min="221" max="225" width="8.69921875" bestFit="1" customWidth="1"/>
    <col min="226" max="227" width="9.69921875" bestFit="1" customWidth="1"/>
    <col min="228" max="228" width="8.69921875" bestFit="1" customWidth="1"/>
    <col min="229" max="232" width="9.69921875" bestFit="1" customWidth="1"/>
    <col min="233" max="233" width="8.69921875" bestFit="1" customWidth="1"/>
    <col min="234" max="237" width="9.69921875" bestFit="1" customWidth="1"/>
    <col min="238" max="238" width="8.69921875" bestFit="1" customWidth="1"/>
    <col min="239" max="242" width="9.69921875" bestFit="1" customWidth="1"/>
    <col min="243" max="244" width="8.69921875" bestFit="1" customWidth="1"/>
    <col min="245" max="249" width="9.69921875" bestFit="1" customWidth="1"/>
    <col min="250" max="257" width="10.69921875" bestFit="1" customWidth="1"/>
    <col min="258" max="260" width="9.69921875" bestFit="1" customWidth="1"/>
    <col min="261" max="262" width="10.69921875" bestFit="1" customWidth="1"/>
    <col min="263" max="264" width="8.69921875" bestFit="1" customWidth="1"/>
    <col min="265" max="265" width="9.69921875" bestFit="1" customWidth="1"/>
    <col min="266" max="268" width="8.69921875" bestFit="1" customWidth="1"/>
    <col min="269" max="272" width="9.69921875" bestFit="1" customWidth="1"/>
    <col min="273" max="277" width="8.69921875" bestFit="1" customWidth="1"/>
    <col min="278" max="281" width="9.69921875" bestFit="1" customWidth="1"/>
    <col min="282" max="284" width="8.69921875" bestFit="1" customWidth="1"/>
    <col min="285" max="285" width="9.69921875" bestFit="1" customWidth="1"/>
    <col min="286" max="287" width="8.69921875" bestFit="1" customWidth="1"/>
    <col min="288" max="293" width="9.69921875" bestFit="1" customWidth="1"/>
    <col min="294" max="294" width="8.69921875" bestFit="1" customWidth="1"/>
    <col min="295" max="299" width="9.69921875" bestFit="1" customWidth="1"/>
    <col min="300" max="300" width="8.69921875" bestFit="1" customWidth="1"/>
    <col min="301" max="308" width="9.69921875" bestFit="1" customWidth="1"/>
    <col min="309" max="311" width="8.69921875" bestFit="1" customWidth="1"/>
    <col min="312" max="315" width="9.69921875" bestFit="1" customWidth="1"/>
    <col min="316" max="316" width="8.69921875" bestFit="1" customWidth="1"/>
    <col min="317" max="323" width="9.69921875" bestFit="1" customWidth="1"/>
    <col min="324" max="335" width="10.69921875" bestFit="1" customWidth="1"/>
    <col min="336" max="336" width="9.69921875" bestFit="1" customWidth="1"/>
    <col min="337" max="341" width="10.69921875" bestFit="1" customWidth="1"/>
    <col min="342" max="343" width="8.69921875" bestFit="1" customWidth="1"/>
    <col min="344" max="361" width="9.69921875" bestFit="1" customWidth="1"/>
    <col min="362" max="363" width="8.69921875" bestFit="1" customWidth="1"/>
    <col min="364" max="367" width="9.69921875" bestFit="1" customWidth="1"/>
    <col min="368" max="370" width="8.69921875" bestFit="1" customWidth="1"/>
    <col min="371" max="376" width="9.69921875" bestFit="1" customWidth="1"/>
    <col min="377" max="380" width="8.69921875" bestFit="1" customWidth="1"/>
    <col min="381" max="385" width="9.69921875" bestFit="1" customWidth="1"/>
    <col min="386" max="388" width="8.69921875" bestFit="1" customWidth="1"/>
    <col min="389" max="395" width="9.69921875" bestFit="1" customWidth="1"/>
    <col min="396" max="397" width="8.69921875" bestFit="1" customWidth="1"/>
    <col min="398" max="399" width="9.69921875" bestFit="1" customWidth="1"/>
    <col min="400" max="400" width="8.69921875" bestFit="1" customWidth="1"/>
    <col min="401" max="411" width="9.69921875" bestFit="1" customWidth="1"/>
    <col min="412" max="415" width="10.69921875" bestFit="1" customWidth="1"/>
    <col min="416" max="418" width="9.69921875" bestFit="1" customWidth="1"/>
    <col min="419" max="422" width="10.69921875" bestFit="1" customWidth="1"/>
    <col min="423" max="423" width="9.69921875" bestFit="1" customWidth="1"/>
    <col min="424" max="431" width="10.69921875" bestFit="1" customWidth="1"/>
    <col min="432" max="434" width="8.69921875" bestFit="1" customWidth="1"/>
    <col min="435" max="440" width="9.69921875" bestFit="1" customWidth="1"/>
    <col min="441" max="442" width="8.69921875" bestFit="1" customWidth="1"/>
    <col min="443" max="449" width="9.69921875" bestFit="1" customWidth="1"/>
    <col min="450" max="450" width="8.69921875" bestFit="1" customWidth="1"/>
    <col min="451" max="451" width="9.69921875" bestFit="1" customWidth="1"/>
    <col min="452" max="452" width="8.69921875" bestFit="1" customWidth="1"/>
    <col min="453" max="458" width="9.69921875" bestFit="1" customWidth="1"/>
    <col min="459" max="459" width="8.69921875" bestFit="1" customWidth="1"/>
    <col min="460" max="464" width="9.69921875" bestFit="1" customWidth="1"/>
    <col min="465" max="467" width="8.69921875" bestFit="1" customWidth="1"/>
    <col min="468" max="474" width="9.69921875" bestFit="1" customWidth="1"/>
    <col min="475" max="478" width="8.69921875" bestFit="1" customWidth="1"/>
    <col min="479" max="483" width="9.69921875" bestFit="1" customWidth="1"/>
    <col min="484" max="484" width="8.69921875" bestFit="1" customWidth="1"/>
    <col min="485" max="492" width="9.69921875" bestFit="1" customWidth="1"/>
    <col min="493" max="493" width="8.69921875" bestFit="1" customWidth="1"/>
    <col min="494" max="503" width="9.69921875" bestFit="1" customWidth="1"/>
    <col min="504" max="507" width="10.69921875" bestFit="1" customWidth="1"/>
    <col min="508" max="508" width="9.69921875" bestFit="1" customWidth="1"/>
    <col min="509" max="514" width="10.69921875" bestFit="1" customWidth="1"/>
    <col min="515" max="516" width="9.69921875" bestFit="1" customWidth="1"/>
    <col min="517" max="520" width="10.69921875" bestFit="1" customWidth="1"/>
    <col min="521" max="525" width="8.69921875" bestFit="1" customWidth="1"/>
    <col min="526" max="529" width="9.69921875" bestFit="1" customWidth="1"/>
    <col min="530" max="532" width="8.69921875" bestFit="1" customWidth="1"/>
    <col min="533" max="537" width="9.69921875" bestFit="1" customWidth="1"/>
    <col min="538" max="543" width="8.69921875" bestFit="1" customWidth="1"/>
    <col min="544" max="549" width="9.69921875" bestFit="1" customWidth="1"/>
    <col min="550" max="551" width="8.69921875" bestFit="1" customWidth="1"/>
    <col min="552" max="553" width="9.69921875" bestFit="1" customWidth="1"/>
    <col min="554" max="554" width="8.69921875" bestFit="1" customWidth="1"/>
    <col min="555" max="565" width="9.69921875" bestFit="1" customWidth="1"/>
    <col min="566" max="568" width="8.69921875" bestFit="1" customWidth="1"/>
    <col min="569" max="573" width="9.69921875" bestFit="1" customWidth="1"/>
    <col min="574" max="578" width="8.69921875" bestFit="1" customWidth="1"/>
    <col min="579" max="583" width="9.69921875" bestFit="1" customWidth="1"/>
    <col min="584" max="584" width="8.69921875" bestFit="1" customWidth="1"/>
    <col min="585" max="586" width="9.69921875" bestFit="1" customWidth="1"/>
    <col min="587" max="587" width="10.69921875" bestFit="1" customWidth="1"/>
    <col min="588" max="590" width="9.69921875" bestFit="1" customWidth="1"/>
    <col min="591" max="596" width="10.69921875" bestFit="1" customWidth="1"/>
    <col min="597" max="598" width="9.69921875" bestFit="1" customWidth="1"/>
    <col min="599" max="605" width="10.69921875" bestFit="1" customWidth="1"/>
    <col min="606" max="609" width="9.69921875" bestFit="1" customWidth="1"/>
    <col min="610" max="610" width="8.69921875" bestFit="1" customWidth="1"/>
    <col min="611" max="618" width="9.69921875" bestFit="1" customWidth="1"/>
    <col min="619" max="621" width="8.69921875" bestFit="1" customWidth="1"/>
    <col min="622" max="632" width="9.69921875" bestFit="1" customWidth="1"/>
    <col min="633" max="634" width="8.69921875" bestFit="1" customWidth="1"/>
    <col min="635" max="641" width="9.69921875" bestFit="1" customWidth="1"/>
    <col min="642" max="642" width="8.69921875" bestFit="1" customWidth="1"/>
    <col min="643" max="649" width="9.69921875" bestFit="1" customWidth="1"/>
    <col min="650" max="650" width="8.69921875" bestFit="1" customWidth="1"/>
    <col min="651" max="658" width="9.69921875" bestFit="1" customWidth="1"/>
    <col min="659" max="661" width="8.69921875" bestFit="1" customWidth="1"/>
    <col min="662" max="667" width="9.69921875" bestFit="1" customWidth="1"/>
    <col min="668" max="669" width="8.69921875" bestFit="1" customWidth="1"/>
    <col min="670" max="677" width="9.69921875" bestFit="1" customWidth="1"/>
    <col min="678" max="681" width="10.69921875" bestFit="1" customWidth="1"/>
    <col min="682" max="684" width="9.69921875" bestFit="1" customWidth="1"/>
    <col min="685" max="691" width="10.69921875" bestFit="1" customWidth="1"/>
    <col min="692" max="692" width="9.69921875" bestFit="1" customWidth="1"/>
    <col min="693" max="698" width="10.69921875" bestFit="1" customWidth="1"/>
    <col min="699" max="701" width="8.69921875" bestFit="1" customWidth="1"/>
    <col min="702" max="706" width="9.69921875" bestFit="1" customWidth="1"/>
    <col min="707" max="709" width="8.69921875" bestFit="1" customWidth="1"/>
    <col min="710" max="714" width="9.69921875" bestFit="1" customWidth="1"/>
    <col min="715" max="717" width="8.69921875" bestFit="1" customWidth="1"/>
    <col min="718" max="721" width="9.69921875" bestFit="1" customWidth="1"/>
    <col min="722" max="725" width="8.69921875" bestFit="1" customWidth="1"/>
    <col min="726" max="730" width="9.69921875" bestFit="1" customWidth="1"/>
    <col min="731" max="733" width="8.69921875" bestFit="1" customWidth="1"/>
    <col min="734" max="738" width="9.69921875" bestFit="1" customWidth="1"/>
    <col min="739" max="740" width="8.69921875" bestFit="1" customWidth="1"/>
    <col min="741" max="745" width="9.69921875" bestFit="1" customWidth="1"/>
    <col min="746" max="746" width="8.69921875" bestFit="1" customWidth="1"/>
    <col min="747" max="760" width="9.69921875" bestFit="1" customWidth="1"/>
    <col min="761" max="763" width="8.69921875" bestFit="1" customWidth="1"/>
    <col min="764" max="771" width="9.69921875" bestFit="1" customWidth="1"/>
    <col min="772" max="774" width="10.69921875" bestFit="1" customWidth="1"/>
    <col min="775" max="776" width="9.69921875" bestFit="1" customWidth="1"/>
    <col min="777" max="780" width="10.69921875" bestFit="1" customWidth="1"/>
    <col min="781" max="782" width="9.69921875" bestFit="1" customWidth="1"/>
    <col min="783" max="786" width="10.69921875" bestFit="1" customWidth="1"/>
    <col min="787" max="787" width="8.69921875" bestFit="1" customWidth="1"/>
    <col min="788" max="798" width="9.69921875" bestFit="1" customWidth="1"/>
    <col min="799" max="800" width="8.69921875" bestFit="1" customWidth="1"/>
    <col min="801" max="804" width="9.69921875" bestFit="1" customWidth="1"/>
    <col min="805" max="806" width="8.69921875" bestFit="1" customWidth="1"/>
    <col min="807" max="812" width="9.69921875" bestFit="1" customWidth="1"/>
    <col min="813" max="815" width="8.69921875" bestFit="1" customWidth="1"/>
    <col min="816" max="823" width="9.69921875" bestFit="1" customWidth="1"/>
    <col min="824" max="826" width="8.69921875" bestFit="1" customWidth="1"/>
    <col min="827" max="829" width="9.69921875" bestFit="1" customWidth="1"/>
    <col min="830" max="830" width="8.69921875" bestFit="1" customWidth="1"/>
    <col min="831" max="836" width="9.69921875" bestFit="1" customWidth="1"/>
    <col min="837" max="840" width="8.69921875" bestFit="1" customWidth="1"/>
    <col min="841" max="844" width="9.69921875" bestFit="1" customWidth="1"/>
    <col min="845" max="846" width="8.69921875" bestFit="1" customWidth="1"/>
    <col min="847" max="848" width="9.69921875" bestFit="1" customWidth="1"/>
    <col min="849" max="850" width="8.69921875" bestFit="1" customWidth="1"/>
    <col min="851" max="854" width="9.69921875" bestFit="1" customWidth="1"/>
    <col min="855" max="868" width="10.69921875" bestFit="1" customWidth="1"/>
    <col min="869" max="870" width="9.69921875" bestFit="1" customWidth="1"/>
    <col min="871" max="878" width="10.69921875" bestFit="1" customWidth="1"/>
    <col min="879" max="880" width="9.69921875" bestFit="1" customWidth="1"/>
    <col min="881" max="881" width="10.8984375" bestFit="1" customWidth="1"/>
  </cols>
  <sheetData>
    <row r="1" spans="1:5" x14ac:dyDescent="0.3">
      <c r="A1" s="7" t="s">
        <v>2029</v>
      </c>
      <c r="B1" t="s">
        <v>2060</v>
      </c>
    </row>
    <row r="2" spans="1:5" x14ac:dyDescent="0.3">
      <c r="A2" s="7" t="s">
        <v>2075</v>
      </c>
      <c r="B2" t="s">
        <v>2060</v>
      </c>
    </row>
    <row r="4" spans="1:5" x14ac:dyDescent="0.3">
      <c r="A4" s="7" t="s">
        <v>2070</v>
      </c>
      <c r="B4" s="7" t="s">
        <v>2035</v>
      </c>
    </row>
    <row r="5" spans="1:5" x14ac:dyDescent="0.3">
      <c r="A5" s="7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">
      <c r="A6" s="4" t="s">
        <v>2076</v>
      </c>
      <c r="B6">
        <v>6</v>
      </c>
      <c r="C6">
        <v>36</v>
      </c>
      <c r="D6">
        <v>49</v>
      </c>
      <c r="E6">
        <v>91</v>
      </c>
    </row>
    <row r="7" spans="1:5" x14ac:dyDescent="0.3">
      <c r="A7" s="4" t="s">
        <v>2077</v>
      </c>
      <c r="B7">
        <v>7</v>
      </c>
      <c r="C7">
        <v>28</v>
      </c>
      <c r="D7">
        <v>44</v>
      </c>
      <c r="E7">
        <v>79</v>
      </c>
    </row>
    <row r="8" spans="1:5" x14ac:dyDescent="0.3">
      <c r="A8" s="4" t="s">
        <v>2078</v>
      </c>
      <c r="B8">
        <v>4</v>
      </c>
      <c r="C8">
        <v>33</v>
      </c>
      <c r="D8">
        <v>49</v>
      </c>
      <c r="E8">
        <v>86</v>
      </c>
    </row>
    <row r="9" spans="1:5" x14ac:dyDescent="0.3">
      <c r="A9" s="4" t="s">
        <v>2079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4" t="s">
        <v>2080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4" t="s">
        <v>2081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4" t="s">
        <v>2082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4" t="s">
        <v>2083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4" t="s">
        <v>2084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4" t="s">
        <v>2085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4" t="s">
        <v>2086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4" t="s">
        <v>2087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4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Statistical Analysis Backers</vt:lpstr>
      <vt:lpstr>Goal Analysis</vt:lpstr>
      <vt:lpstr>Pivot Category v Outcome</vt:lpstr>
      <vt:lpstr>Pivot Subcat v Outcome</vt:lpstr>
      <vt:lpstr>Pivot Date v 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Meredith Walter</cp:lastModifiedBy>
  <dcterms:created xsi:type="dcterms:W3CDTF">2021-09-29T18:52:28Z</dcterms:created>
  <dcterms:modified xsi:type="dcterms:W3CDTF">2024-03-31T05:20:44Z</dcterms:modified>
</cp:coreProperties>
</file>