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9330b48fbcdd9/Desktop/School/Homework1/"/>
    </mc:Choice>
  </mc:AlternateContent>
  <xr:revisionPtr revIDLastSave="931" documentId="13_ncr:40009_{11C9D2FE-BDF6-5C46-B9DE-A4DF0C4A6734}" xr6:coauthVersionLast="47" xr6:coauthVersionMax="47" xr10:uidLastSave="{0825D8D0-DF6A-473C-BAD4-70BC0857BCEF}"/>
  <bookViews>
    <workbookView xWindow="444" yWindow="84" windowWidth="17400" windowHeight="12336" firstSheet="4" activeTab="5" xr2:uid="{00000000-000D-0000-FFFF-FFFF00000000}"/>
  </bookViews>
  <sheets>
    <sheet name="Crowdfunding" sheetId="1" r:id="rId1"/>
    <sheet name="Statistical Analysis Backers" sheetId="13" r:id="rId2"/>
    <sheet name="Goal Analysis" sheetId="12" r:id="rId3"/>
    <sheet name="Pivot Category v Outcome" sheetId="2" r:id="rId4"/>
    <sheet name="Pivot Subcat v Outcome" sheetId="3" r:id="rId5"/>
    <sheet name="Pivot Date v Outcome" sheetId="11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2" l="1"/>
  <c r="G5" i="12" s="1"/>
  <c r="B8" i="13"/>
  <c r="B7" i="13"/>
  <c r="B6" i="13"/>
  <c r="B5" i="13"/>
  <c r="B4" i="13"/>
  <c r="B3" i="13"/>
  <c r="B2" i="13"/>
  <c r="H3" i="12"/>
  <c r="H4" i="12"/>
  <c r="H6" i="12"/>
  <c r="H7" i="12"/>
  <c r="H8" i="12"/>
  <c r="H9" i="12"/>
  <c r="H10" i="12"/>
  <c r="H11" i="12"/>
  <c r="H12" i="12"/>
  <c r="H13" i="12"/>
  <c r="H2" i="12"/>
  <c r="G3" i="12"/>
  <c r="G4" i="12"/>
  <c r="G6" i="12"/>
  <c r="G7" i="12"/>
  <c r="G8" i="12"/>
  <c r="G9" i="12"/>
  <c r="G10" i="12"/>
  <c r="G11" i="12"/>
  <c r="G12" i="12"/>
  <c r="G13" i="12"/>
  <c r="G2" i="12"/>
  <c r="F3" i="12"/>
  <c r="F4" i="12"/>
  <c r="F6" i="12"/>
  <c r="F7" i="12"/>
  <c r="F8" i="12"/>
  <c r="F9" i="12"/>
  <c r="F10" i="12"/>
  <c r="F11" i="12"/>
  <c r="F12" i="12"/>
  <c r="F13" i="12"/>
  <c r="F2" i="12"/>
  <c r="E3" i="12"/>
  <c r="E4" i="12"/>
  <c r="E5" i="12"/>
  <c r="H5" i="12" s="1"/>
  <c r="E6" i="12"/>
  <c r="E7" i="12"/>
  <c r="E8" i="12"/>
  <c r="E9" i="12"/>
  <c r="E10" i="12"/>
  <c r="E11" i="12"/>
  <c r="E12" i="12"/>
  <c r="E13" i="12"/>
  <c r="E2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B5" i="12"/>
  <c r="D4" i="12"/>
  <c r="C4" i="12"/>
  <c r="B4" i="12"/>
  <c r="D3" i="12"/>
  <c r="C3" i="12"/>
  <c r="B3" i="12"/>
  <c r="D13" i="12"/>
  <c r="D2" i="12"/>
  <c r="C13" i="12"/>
  <c r="C2" i="12"/>
  <c r="B13" i="12"/>
  <c r="B2" i="1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502" i="1"/>
  <c r="F923" i="1"/>
  <c r="F498" i="1"/>
  <c r="F102" i="1"/>
  <c r="F152" i="1"/>
  <c r="F752" i="1"/>
  <c r="F802" i="1"/>
  <c r="F852" i="1"/>
  <c r="F832" i="1"/>
  <c r="F273" i="1"/>
  <c r="F938" i="1"/>
  <c r="F905" i="1"/>
  <c r="F52" i="1"/>
  <c r="F202" i="1"/>
  <c r="F402" i="1"/>
  <c r="F652" i="1"/>
  <c r="F902" i="1"/>
  <c r="F740" i="1"/>
  <c r="F544" i="1"/>
  <c r="F172" i="1"/>
  <c r="F252" i="1"/>
  <c r="F702" i="1"/>
  <c r="F624" i="1"/>
  <c r="F131" i="1"/>
  <c r="F138" i="1"/>
  <c r="F206" i="1"/>
  <c r="F601" i="1"/>
  <c r="F217" i="1"/>
  <c r="F452" i="1"/>
  <c r="F552" i="1"/>
  <c r="F723" i="1"/>
  <c r="F961" i="1"/>
  <c r="F302" i="1"/>
  <c r="F352" i="1"/>
  <c r="F602" i="1"/>
  <c r="F952" i="1"/>
  <c r="F897" i="1"/>
  <c r="F520" i="1"/>
  <c r="F596" i="1"/>
  <c r="F393" i="1"/>
  <c r="F308" i="1"/>
  <c r="F659" i="1"/>
  <c r="F222" i="1"/>
  <c r="F200" i="1"/>
  <c r="F322" i="1"/>
  <c r="F294" i="1"/>
  <c r="F948" i="1"/>
  <c r="F379" i="1"/>
  <c r="F777" i="1"/>
  <c r="F173" i="1"/>
  <c r="F425" i="1"/>
  <c r="F238" i="1"/>
  <c r="F417" i="1"/>
  <c r="F531" i="1"/>
  <c r="F390" i="1"/>
  <c r="F640" i="1"/>
  <c r="F360" i="1"/>
  <c r="F65" i="1"/>
  <c r="F906" i="1"/>
  <c r="F564" i="1"/>
  <c r="F594" i="1"/>
  <c r="F745" i="1"/>
  <c r="F943" i="1"/>
  <c r="F376" i="1"/>
  <c r="F488" i="1"/>
  <c r="F613" i="1"/>
  <c r="F507" i="1"/>
  <c r="F380" i="1"/>
  <c r="F797" i="1"/>
  <c r="F347" i="1"/>
  <c r="F112" i="1"/>
  <c r="F536" i="1"/>
  <c r="F320" i="1"/>
  <c r="F545" i="1"/>
  <c r="F295" i="1"/>
  <c r="F484" i="1"/>
  <c r="F642" i="1"/>
  <c r="F436" i="1"/>
  <c r="F580" i="1"/>
  <c r="F148" i="1"/>
  <c r="F288" i="1"/>
  <c r="F730" i="1"/>
  <c r="F680" i="1"/>
  <c r="F928" i="1"/>
  <c r="F125" i="1"/>
  <c r="F285" i="1"/>
  <c r="F579" i="1"/>
  <c r="F369" i="1"/>
  <c r="F958" i="1"/>
  <c r="F319" i="1"/>
  <c r="F912" i="1"/>
  <c r="F10" i="1"/>
  <c r="F194" i="1"/>
  <c r="F909" i="1"/>
  <c r="F713" i="1"/>
  <c r="F312" i="1"/>
  <c r="F670" i="1"/>
  <c r="F141" i="1"/>
  <c r="F8" i="1"/>
  <c r="F211" i="1"/>
  <c r="F975" i="1"/>
  <c r="F516" i="1"/>
  <c r="F331" i="1"/>
  <c r="F258" i="1"/>
  <c r="F191" i="1"/>
  <c r="F871" i="1"/>
  <c r="F500" i="1"/>
  <c r="F494" i="1"/>
  <c r="F513" i="1"/>
  <c r="F71" i="1"/>
  <c r="F325" i="1"/>
  <c r="F543" i="1"/>
  <c r="F449" i="1"/>
  <c r="F717" i="1"/>
  <c r="F105" i="1"/>
  <c r="F443" i="1"/>
  <c r="F878" i="1"/>
  <c r="F793" i="1"/>
  <c r="F177" i="1"/>
  <c r="F459" i="1"/>
  <c r="F949" i="1"/>
  <c r="F272" i="1"/>
  <c r="F899" i="1"/>
  <c r="F973" i="1"/>
  <c r="F621" i="1"/>
  <c r="F889" i="1"/>
  <c r="F478" i="1"/>
  <c r="F742" i="1"/>
  <c r="F747" i="1"/>
  <c r="F810" i="1"/>
  <c r="F792" i="1"/>
  <c r="F464" i="1"/>
  <c r="F845" i="1"/>
  <c r="F487" i="1"/>
  <c r="F768" i="1"/>
  <c r="F263" i="1"/>
  <c r="F170" i="1"/>
  <c r="F304" i="1"/>
  <c r="F188" i="1"/>
  <c r="F190" i="1"/>
  <c r="F276" i="1"/>
  <c r="F947" i="1"/>
  <c r="F524" i="1"/>
  <c r="F738" i="1"/>
  <c r="F666" i="1"/>
  <c r="F676" i="1"/>
  <c r="F100" i="1"/>
  <c r="F317" i="1"/>
  <c r="F794" i="1"/>
  <c r="F54" i="1"/>
  <c r="F499" i="1"/>
  <c r="F762" i="1"/>
  <c r="F348" i="1"/>
  <c r="F445" i="1"/>
  <c r="F354" i="1"/>
  <c r="F750" i="1"/>
  <c r="F861" i="1"/>
  <c r="F297" i="1"/>
  <c r="F412" i="1"/>
  <c r="F918" i="1"/>
  <c r="F358" i="1"/>
  <c r="F722" i="1"/>
  <c r="F791" i="1"/>
  <c r="F880" i="1"/>
  <c r="F85" i="1"/>
  <c r="F540" i="1"/>
  <c r="F193" i="1"/>
  <c r="F329" i="1"/>
  <c r="F128" i="1"/>
  <c r="F321" i="1"/>
  <c r="F208" i="1"/>
  <c r="F883" i="1"/>
  <c r="F474" i="1"/>
  <c r="F389" i="1"/>
  <c r="F515" i="1"/>
  <c r="F509" i="1"/>
  <c r="F982" i="1"/>
  <c r="F988" i="1"/>
  <c r="F404" i="1"/>
  <c r="F381" i="1"/>
  <c r="F426" i="1"/>
  <c r="F470" i="1"/>
  <c r="F23" i="1"/>
  <c r="F649" i="1"/>
  <c r="F237" i="1"/>
  <c r="F346" i="1"/>
  <c r="F658" i="1"/>
  <c r="F518" i="1"/>
  <c r="F634" i="1"/>
  <c r="F868" i="1"/>
  <c r="F675" i="1"/>
  <c r="F418" i="1"/>
  <c r="F555" i="1"/>
  <c r="F456" i="1"/>
  <c r="F568" i="1"/>
  <c r="F219" i="1"/>
  <c r="F68" i="1"/>
  <c r="F195" i="1"/>
  <c r="F929" i="1"/>
  <c r="F328" i="1"/>
  <c r="F411" i="1"/>
  <c r="F430" i="1"/>
  <c r="F79" i="1"/>
  <c r="F661" i="1"/>
  <c r="F17" i="1"/>
  <c r="F47" i="1"/>
  <c r="F501" i="1"/>
  <c r="F13" i="1"/>
  <c r="F28" i="1"/>
  <c r="F646" i="1"/>
  <c r="F93" i="1"/>
  <c r="F651" i="1"/>
  <c r="F21" i="1"/>
  <c r="F620" i="1"/>
  <c r="F779" i="1"/>
  <c r="F941" i="1"/>
  <c r="F773" i="1"/>
  <c r="F939" i="1"/>
  <c r="F727" i="1"/>
  <c r="F450" i="1"/>
  <c r="F915" i="1"/>
  <c r="F821" i="1"/>
  <c r="F783" i="1"/>
  <c r="F41" i="1"/>
  <c r="F807" i="1"/>
  <c r="F854" i="1"/>
  <c r="F831" i="1"/>
  <c r="F301" i="1"/>
  <c r="F129" i="1"/>
  <c r="F11" i="1"/>
  <c r="F584" i="1"/>
  <c r="F990" i="1"/>
  <c r="F900" i="1"/>
  <c r="F996" i="1"/>
  <c r="F159" i="1"/>
  <c r="F485" i="1"/>
  <c r="F351" i="1"/>
  <c r="F201" i="1"/>
  <c r="F345" i="1"/>
  <c r="F253" i="1"/>
  <c r="F704" i="1"/>
  <c r="F435" i="1"/>
  <c r="F663" i="1"/>
  <c r="F479" i="1"/>
  <c r="F574" i="1"/>
  <c r="F292" i="1"/>
  <c r="F377" i="1"/>
  <c r="F798" i="1"/>
  <c r="F298" i="1"/>
  <c r="F419" i="1"/>
  <c r="F517" i="1"/>
  <c r="F674" i="1"/>
  <c r="F641" i="1"/>
  <c r="F455" i="1"/>
  <c r="F1001" i="1"/>
  <c r="F1000" i="1"/>
  <c r="F769" i="1"/>
  <c r="F420" i="1"/>
  <c r="F916" i="1"/>
  <c r="F919" i="1"/>
  <c r="F553" i="1"/>
  <c r="F921" i="1"/>
  <c r="F156" i="1"/>
  <c r="F357" i="1"/>
  <c r="F5" i="1"/>
  <c r="F698" i="1"/>
  <c r="F111" i="1"/>
  <c r="F955" i="1"/>
  <c r="F660" i="1"/>
  <c r="F130" i="1"/>
  <c r="F95" i="1"/>
  <c r="F999" i="1"/>
  <c r="F972" i="1"/>
  <c r="F741" i="1"/>
  <c r="F183" i="1"/>
  <c r="F89" i="1"/>
  <c r="F415" i="1"/>
  <c r="F942" i="1"/>
  <c r="F632" i="1"/>
  <c r="F811" i="1"/>
  <c r="F577" i="1"/>
  <c r="F950" i="1"/>
  <c r="F650" i="1"/>
  <c r="F198" i="1"/>
  <c r="F454" i="1"/>
  <c r="F384" i="1"/>
  <c r="F401" i="1"/>
  <c r="F695" i="1"/>
  <c r="F423" i="1"/>
  <c r="F583" i="1"/>
  <c r="F668" i="1"/>
  <c r="F886" i="1"/>
  <c r="F153" i="1"/>
  <c r="F124" i="1"/>
  <c r="F638" i="1"/>
  <c r="F631" i="1"/>
  <c r="F944" i="1"/>
  <c r="F591" i="1"/>
  <c r="F578" i="1"/>
  <c r="F157" i="1"/>
  <c r="F778" i="1"/>
  <c r="F394" i="1"/>
  <c r="F344" i="1"/>
  <c r="F318" i="1"/>
  <c r="F16" i="1"/>
  <c r="F20" i="1"/>
  <c r="F987" i="1"/>
  <c r="F212" i="1"/>
  <c r="F687" i="1"/>
  <c r="F432" i="1"/>
  <c r="F373" i="1"/>
  <c r="F761" i="1"/>
  <c r="F192" i="1"/>
  <c r="F830" i="1"/>
  <c r="F185" i="1"/>
  <c r="F877" i="1"/>
  <c r="F6" i="1"/>
  <c r="F860" i="1"/>
  <c r="F81" i="1"/>
  <c r="F954" i="1"/>
  <c r="F503" i="1"/>
  <c r="F511" i="1"/>
  <c r="F137" i="1"/>
  <c r="F350" i="1"/>
  <c r="F187" i="1"/>
  <c r="F933" i="1"/>
  <c r="F541" i="1"/>
  <c r="F589" i="1"/>
  <c r="F998" i="1"/>
  <c r="F158" i="1"/>
  <c r="F979" i="1"/>
  <c r="F310" i="1"/>
  <c r="F178" i="1"/>
  <c r="F838" i="1"/>
  <c r="F311" i="1"/>
  <c r="F388" i="1"/>
  <c r="F233" i="1"/>
  <c r="F268" i="1"/>
  <c r="F813" i="1"/>
  <c r="F665" i="1"/>
  <c r="F627" i="1"/>
  <c r="F879" i="1"/>
  <c r="F995" i="1"/>
  <c r="F78" i="1"/>
  <c r="F163" i="1"/>
  <c r="F636" i="1"/>
  <c r="F92" i="1"/>
  <c r="F204" i="1"/>
  <c r="F590" i="1"/>
  <c r="F639" i="1"/>
  <c r="F29" i="1"/>
  <c r="F341" i="1"/>
  <c r="F530" i="1"/>
  <c r="F781" i="1"/>
  <c r="F483" i="1"/>
  <c r="F946" i="1"/>
  <c r="F662" i="1"/>
  <c r="F592" i="1"/>
  <c r="F448" i="1"/>
  <c r="F305" i="1"/>
  <c r="F434" i="1"/>
  <c r="F174" i="1"/>
  <c r="F635" i="1"/>
  <c r="F286" i="1"/>
  <c r="F679" i="1"/>
  <c r="F566" i="1"/>
  <c r="F526" i="1"/>
  <c r="F696" i="1"/>
  <c r="F527" i="1"/>
  <c r="F701" i="1"/>
  <c r="F343" i="1"/>
  <c r="F965" i="1"/>
  <c r="F416" i="1"/>
  <c r="F888" i="1"/>
  <c r="F984" i="1"/>
  <c r="F962" i="1"/>
  <c r="F405" i="1"/>
  <c r="F683" i="1"/>
  <c r="F34" i="1"/>
  <c r="F771" i="1"/>
  <c r="F801" i="1"/>
  <c r="F117" i="1"/>
  <c r="F992" i="1"/>
  <c r="F118" i="1"/>
  <c r="F790" i="1"/>
  <c r="F653" i="1"/>
  <c r="F648" i="1"/>
  <c r="F547" i="1"/>
  <c r="F728" i="1"/>
  <c r="F255" i="1"/>
  <c r="F14" i="1"/>
  <c r="F407" i="1"/>
  <c r="F136" i="1"/>
  <c r="F837" i="1"/>
  <c r="F56" i="1"/>
  <c r="F872" i="1"/>
  <c r="F461" i="1"/>
  <c r="F733" i="1"/>
  <c r="F694" i="1"/>
  <c r="F431" i="1"/>
  <c r="F327" i="1"/>
  <c r="F283" i="1"/>
  <c r="F532" i="1"/>
  <c r="F53" i="1"/>
  <c r="F734" i="1"/>
  <c r="F816" i="1"/>
  <c r="F506" i="1"/>
  <c r="F754" i="1"/>
  <c r="F63" i="1"/>
  <c r="F647" i="1"/>
  <c r="F155" i="1"/>
  <c r="F225" i="1"/>
  <c r="F573" i="1"/>
  <c r="F323" i="1"/>
  <c r="F299" i="1"/>
  <c r="F342" i="1"/>
  <c r="F213" i="1"/>
  <c r="F533" i="1"/>
  <c r="F140" i="1"/>
  <c r="F180" i="1"/>
  <c r="F278" i="1"/>
  <c r="F338" i="1"/>
  <c r="F682" i="1"/>
  <c r="F66" i="1"/>
  <c r="F241" i="1"/>
  <c r="F290" i="1"/>
  <c r="F664" i="1"/>
  <c r="F554" i="1"/>
  <c r="F223" i="1"/>
  <c r="F707" i="1"/>
  <c r="F846" i="1"/>
  <c r="F529" i="1"/>
  <c r="F789" i="1"/>
  <c r="F598" i="1"/>
  <c r="F161" i="1"/>
  <c r="F166" i="1"/>
  <c r="F720" i="1"/>
  <c r="F842" i="1"/>
  <c r="F482" i="1"/>
  <c r="F691" i="1"/>
  <c r="F133" i="1"/>
  <c r="F561" i="1"/>
  <c r="F581" i="1"/>
  <c r="F210" i="1"/>
  <c r="F491" i="1"/>
  <c r="F143" i="1"/>
  <c r="F521" i="1"/>
  <c r="F243" i="1"/>
  <c r="F857" i="1"/>
  <c r="F458" i="1"/>
  <c r="F413" i="1"/>
  <c r="F30" i="1"/>
  <c r="F863" i="1"/>
  <c r="F782" i="1"/>
  <c r="F805" i="1"/>
  <c r="F284" i="1"/>
  <c r="F73" i="1"/>
  <c r="F465" i="1"/>
  <c r="F971" i="1"/>
  <c r="F833" i="1"/>
  <c r="F236" i="1"/>
  <c r="F799" i="1"/>
  <c r="F940" i="1"/>
  <c r="F575" i="1"/>
  <c r="F519" i="1"/>
  <c r="F510" i="1"/>
  <c r="F22" i="1"/>
  <c r="F932" i="1"/>
  <c r="F149" i="1"/>
  <c r="F26" i="1"/>
  <c r="F429" i="1"/>
  <c r="F97" i="1"/>
  <c r="F993" i="1"/>
  <c r="F765" i="1"/>
  <c r="F774" i="1"/>
  <c r="F856" i="1"/>
  <c r="F477" i="1"/>
  <c r="F637" i="1"/>
  <c r="F337" i="1"/>
  <c r="F48" i="1"/>
  <c r="F786" i="1"/>
  <c r="F892" i="1"/>
  <c r="F134" i="1"/>
  <c r="F437" i="1"/>
  <c r="F539" i="1"/>
  <c r="F930" i="1"/>
  <c r="F120" i="1"/>
  <c r="F887" i="1"/>
  <c r="F457" i="1"/>
  <c r="F512" i="1"/>
  <c r="F963" i="1"/>
  <c r="F586" i="1"/>
  <c r="F605" i="1"/>
  <c r="F230" i="1"/>
  <c r="F113" i="1"/>
  <c r="F643" i="1"/>
  <c r="F257" i="1"/>
  <c r="F611" i="1"/>
  <c r="F150" i="1"/>
  <c r="F167" i="1"/>
  <c r="F673" i="1"/>
  <c r="F391" i="1"/>
  <c r="F76" i="1"/>
  <c r="F196" i="1"/>
  <c r="F706" i="1"/>
  <c r="F339" i="1"/>
  <c r="F453" i="1"/>
  <c r="F677" i="1"/>
  <c r="F439" i="1"/>
  <c r="F267" i="1"/>
  <c r="F421" i="1"/>
  <c r="F356" i="1"/>
  <c r="F72" i="1"/>
  <c r="F335" i="1"/>
  <c r="F796" i="1"/>
  <c r="F826" i="1"/>
  <c r="F654" i="1"/>
  <c r="F959" i="1"/>
  <c r="F424" i="1"/>
  <c r="F353" i="1"/>
  <c r="F244" i="1"/>
  <c r="F708" i="1"/>
  <c r="F24" i="1"/>
  <c r="F895" i="1"/>
  <c r="F604" i="1"/>
  <c r="F422" i="1"/>
  <c r="F146" i="1"/>
  <c r="F397" i="1"/>
  <c r="F817" i="1"/>
  <c r="F87" i="1"/>
  <c r="F609" i="1"/>
  <c r="F4" i="1"/>
  <c r="F410" i="1"/>
  <c r="F309" i="1"/>
  <c r="F86" i="1"/>
  <c r="F851" i="1"/>
  <c r="F466" i="1"/>
  <c r="F330" i="1"/>
  <c r="F697" i="1"/>
  <c r="F726" i="1"/>
  <c r="F205" i="1"/>
  <c r="F776" i="1"/>
  <c r="F145" i="1"/>
  <c r="F739" i="1"/>
  <c r="F969" i="1"/>
  <c r="F168" i="1"/>
  <c r="F275" i="1"/>
  <c r="F560" i="1"/>
  <c r="F224" i="1"/>
  <c r="F565" i="1"/>
  <c r="F840" i="1"/>
  <c r="F514" i="1"/>
  <c r="F614" i="1"/>
  <c r="F859" i="1"/>
  <c r="F39" i="1"/>
  <c r="F55" i="1"/>
  <c r="F463" i="1"/>
  <c r="F785" i="1"/>
  <c r="F693" i="1"/>
  <c r="F711" i="1"/>
  <c r="F843" i="1"/>
  <c r="F106" i="1"/>
  <c r="F981" i="1"/>
  <c r="F58" i="1"/>
  <c r="F300" i="1"/>
  <c r="F62" i="1"/>
  <c r="F107" i="1"/>
  <c r="F644" i="1"/>
  <c r="F523" i="1"/>
  <c r="F985" i="1"/>
  <c r="F259" i="1"/>
  <c r="F387" i="1"/>
  <c r="F587" i="1"/>
  <c r="F712" i="1"/>
  <c r="F122" i="1"/>
  <c r="F164" i="1"/>
  <c r="F538" i="1"/>
  <c r="F684" i="1"/>
  <c r="F37" i="1"/>
  <c r="F77" i="1"/>
  <c r="F36" i="1"/>
  <c r="F556" i="1"/>
  <c r="F630" i="1"/>
  <c r="F214" i="1"/>
  <c r="F986" i="1"/>
  <c r="F699" i="1"/>
  <c r="F721" i="1"/>
  <c r="F836" i="1"/>
  <c r="F595" i="1"/>
  <c r="F977" i="1"/>
  <c r="F218" i="1"/>
  <c r="F132" i="1"/>
  <c r="F616" i="1"/>
  <c r="F917" i="1"/>
  <c r="F528" i="1"/>
  <c r="F903" i="1"/>
  <c r="F724" i="1"/>
  <c r="F38" i="1"/>
  <c r="F751" i="1"/>
  <c r="F997" i="1"/>
  <c r="F835" i="1"/>
  <c r="F262" i="1"/>
  <c r="F235" i="1"/>
  <c r="F709" i="1"/>
  <c r="F535" i="1"/>
  <c r="F372" i="1"/>
  <c r="F239" i="1"/>
  <c r="F19" i="1"/>
  <c r="F945" i="1"/>
  <c r="F127" i="1"/>
  <c r="F625" i="1"/>
  <c r="F365" i="1"/>
  <c r="F382" i="1"/>
  <c r="F32" i="1"/>
  <c r="F951" i="1"/>
  <c r="F442" i="1"/>
  <c r="F715" i="1"/>
  <c r="F600" i="1"/>
  <c r="F162" i="1"/>
  <c r="F69" i="1"/>
  <c r="F869" i="1"/>
  <c r="F908" i="1"/>
  <c r="F175" i="1"/>
  <c r="F548" i="1"/>
  <c r="F907" i="1"/>
  <c r="F326" i="1"/>
  <c r="F937" i="1"/>
  <c r="F729" i="1"/>
  <c r="F324" i="1"/>
  <c r="F757" i="1"/>
  <c r="F398" i="1"/>
  <c r="F88" i="1"/>
  <c r="F756" i="1"/>
  <c r="F229" i="1"/>
  <c r="F42" i="1"/>
  <c r="F891" i="1"/>
  <c r="F874" i="1"/>
  <c r="F617" i="1"/>
  <c r="F281" i="1"/>
  <c r="F606" i="1"/>
  <c r="F234" i="1"/>
  <c r="F462" i="1"/>
  <c r="F386" i="1"/>
  <c r="F363" i="1"/>
  <c r="F7" i="1"/>
  <c r="F399" i="1"/>
  <c r="F119" i="1"/>
  <c r="F615" i="1"/>
  <c r="F703" i="1"/>
  <c r="F924" i="1"/>
  <c r="F669" i="1"/>
  <c r="F446" i="1"/>
  <c r="F764" i="1"/>
  <c r="F57" i="1"/>
  <c r="F475" i="1"/>
  <c r="F983" i="1"/>
  <c r="F489" i="1"/>
  <c r="F440" i="1"/>
  <c r="F340" i="1"/>
  <c r="F505" i="1"/>
  <c r="F270" i="1"/>
  <c r="F936" i="1"/>
  <c r="F408" i="1"/>
  <c r="F922" i="1"/>
  <c r="F383" i="1"/>
  <c r="F471" i="1"/>
  <c r="F870" i="1"/>
  <c r="F256" i="1"/>
  <c r="F359" i="1"/>
  <c r="F332" i="1"/>
  <c r="F731" i="1"/>
  <c r="F867" i="1"/>
  <c r="F45" i="1"/>
  <c r="F570" i="1"/>
  <c r="F109" i="1"/>
  <c r="F392" i="1"/>
  <c r="F336" i="1"/>
  <c r="F607" i="1"/>
  <c r="F864" i="1"/>
  <c r="F467" i="1"/>
  <c r="F875" i="1"/>
  <c r="F608" i="1"/>
  <c r="F800" i="1"/>
  <c r="F896" i="1"/>
  <c r="F618" i="1"/>
  <c r="F51" i="1"/>
  <c r="F678" i="1"/>
  <c r="F841" i="1"/>
  <c r="F775" i="1"/>
  <c r="F657" i="1"/>
  <c r="F492" i="1"/>
  <c r="F688" i="1"/>
  <c r="F433" i="1"/>
  <c r="F787" i="1"/>
  <c r="F812" i="1"/>
  <c r="F231" i="1"/>
  <c r="F215" i="1"/>
  <c r="F101" i="1"/>
  <c r="F804" i="1"/>
  <c r="F847" i="1"/>
  <c r="F444" i="1"/>
  <c r="F913" i="1"/>
  <c r="F559" i="1"/>
  <c r="F334" i="1"/>
  <c r="F599" i="1"/>
  <c r="F803" i="1"/>
  <c r="F313" i="1"/>
  <c r="F567" i="1"/>
  <c r="F628" i="1"/>
  <c r="F603" i="1"/>
  <c r="F853" i="1"/>
  <c r="F767" i="1"/>
  <c r="F597" i="1"/>
  <c r="F289" i="1"/>
  <c r="F890" i="1"/>
  <c r="F250" i="1"/>
  <c r="F934" i="1"/>
  <c r="F748" i="1"/>
  <c r="F43" i="1"/>
  <c r="F121" i="1"/>
  <c r="F59" i="1"/>
  <c r="F784" i="1"/>
  <c r="F220" i="1"/>
  <c r="F27" i="1"/>
  <c r="F989" i="1"/>
  <c r="F931" i="1"/>
  <c r="F98" i="1"/>
  <c r="F569" i="1"/>
  <c r="F123" i="1"/>
  <c r="F151" i="1"/>
  <c r="F490" i="1"/>
  <c r="F160" i="1"/>
  <c r="F645" i="1"/>
  <c r="F142" i="1"/>
  <c r="F557" i="1"/>
  <c r="F927" i="1"/>
  <c r="F83" i="1"/>
  <c r="F385" i="1"/>
  <c r="F814" i="1"/>
  <c r="F362" i="1"/>
  <c r="F692" i="1"/>
  <c r="F60" i="1"/>
  <c r="F974" i="1"/>
  <c r="F882" i="1"/>
  <c r="F749" i="1"/>
  <c r="F395" i="1"/>
  <c r="F189" i="1"/>
  <c r="F144" i="1"/>
  <c r="F894" i="1"/>
  <c r="F770" i="1"/>
  <c r="F753" i="1"/>
  <c r="F269" i="1"/>
  <c r="F67" i="1"/>
  <c r="F480" i="1"/>
  <c r="F147" i="1"/>
  <c r="F571" i="1"/>
  <c r="F920" i="1"/>
  <c r="F849" i="1"/>
  <c r="F925" i="1"/>
  <c r="F885" i="1"/>
  <c r="F815" i="1"/>
  <c r="F667" i="1"/>
  <c r="F935" i="1"/>
  <c r="F558" i="1"/>
  <c r="F277" i="1"/>
  <c r="F15" i="1"/>
  <c r="F719" i="1"/>
  <c r="F619" i="1"/>
  <c r="F862" i="1"/>
  <c r="F904" i="1"/>
  <c r="F91" i="1"/>
  <c r="F271" i="1"/>
  <c r="F165" i="1"/>
  <c r="F70" i="1"/>
  <c r="F755" i="1"/>
  <c r="F893" i="1"/>
  <c r="F94" i="1"/>
  <c r="F227" i="1"/>
  <c r="F486" i="1"/>
  <c r="F90" i="1"/>
  <c r="F139" i="1"/>
  <c r="F809" i="1"/>
  <c r="F542" i="1"/>
  <c r="F12" i="1"/>
  <c r="F829" i="1"/>
  <c r="F622" i="1"/>
  <c r="F260" i="1"/>
  <c r="F806" i="1"/>
  <c r="F114" i="1"/>
  <c r="F725" i="1"/>
  <c r="F772" i="1"/>
  <c r="F550" i="1"/>
  <c r="F873" i="1"/>
  <c r="F371" i="1"/>
  <c r="F251" i="1"/>
  <c r="F61" i="1"/>
  <c r="F546" i="1"/>
  <c r="F370" i="1"/>
  <c r="F626" i="1"/>
  <c r="F104" i="1"/>
  <c r="F610" i="1"/>
  <c r="F551" i="1"/>
  <c r="F472" i="1"/>
  <c r="F307" i="1"/>
  <c r="F427" i="1"/>
  <c r="F823" i="1"/>
  <c r="F186" i="1"/>
  <c r="F316" i="1"/>
  <c r="F964" i="1"/>
  <c r="F199" i="1"/>
  <c r="F361" i="1"/>
  <c r="F80" i="1"/>
  <c r="F96" i="1"/>
  <c r="F274" i="1"/>
  <c r="F493" i="1"/>
  <c r="F572" i="1"/>
  <c r="F182" i="1"/>
  <c r="F33" i="1"/>
  <c r="F314" i="1"/>
  <c r="F633" i="1"/>
  <c r="F135" i="1"/>
  <c r="F705" i="1"/>
  <c r="F264" i="1"/>
  <c r="F834" i="1"/>
  <c r="F406" i="1"/>
  <c r="F473" i="1"/>
  <c r="F736" i="1"/>
  <c r="F910" i="1"/>
  <c r="F978" i="1"/>
  <c r="F585" i="1"/>
  <c r="F40" i="1"/>
  <c r="F248" i="1"/>
  <c r="F280" i="1"/>
  <c r="F9" i="1"/>
  <c r="F31" i="1"/>
  <c r="F468" i="1"/>
  <c r="F25" i="1"/>
  <c r="F221" i="1"/>
  <c r="F970" i="1"/>
  <c r="F850" i="1"/>
  <c r="F582" i="1"/>
  <c r="F876" i="1"/>
  <c r="F866" i="1"/>
  <c r="F824" i="1"/>
  <c r="F460" i="1"/>
  <c r="F737" i="1"/>
  <c r="F441" i="1"/>
  <c r="F966" i="1"/>
  <c r="F409" i="1"/>
  <c r="F858" i="1"/>
  <c r="F825" i="1"/>
  <c r="F181" i="1"/>
  <c r="F685" i="1"/>
  <c r="F671" i="1"/>
  <c r="F108" i="1"/>
  <c r="F378" i="1"/>
  <c r="F197" i="1"/>
  <c r="F266" i="1"/>
  <c r="F476" i="1"/>
  <c r="F228" i="1"/>
  <c r="F956" i="1"/>
  <c r="F126" i="1"/>
  <c r="F819" i="1"/>
  <c r="F576" i="1"/>
  <c r="F563" i="1"/>
  <c r="F884" i="1"/>
  <c r="F265" i="1"/>
  <c r="F364" i="1"/>
  <c r="F976" i="1"/>
  <c r="F115" i="1"/>
  <c r="F35" i="1"/>
  <c r="F967" i="1"/>
  <c r="F865" i="1"/>
  <c r="F50" i="1"/>
  <c r="F827" i="1"/>
  <c r="F315" i="1"/>
  <c r="F226" i="1"/>
  <c r="F759" i="1"/>
  <c r="F901" i="1"/>
  <c r="F355" i="1"/>
  <c r="F732" i="1"/>
  <c r="F497" i="1"/>
  <c r="F169" i="1"/>
  <c r="F179" i="1"/>
  <c r="F242" i="1"/>
  <c r="F612" i="1"/>
  <c r="F232" i="1"/>
  <c r="F240" i="1"/>
  <c r="F154" i="1"/>
  <c r="F171" i="1"/>
  <c r="F209" i="1"/>
  <c r="F522" i="1"/>
  <c r="F994" i="1"/>
  <c r="F690" i="1"/>
  <c r="F207" i="1"/>
  <c r="F333" i="1"/>
  <c r="F44" i="1"/>
  <c r="F245" i="1"/>
  <c r="F700" i="1"/>
  <c r="F293" i="1"/>
  <c r="F828" i="1"/>
  <c r="F672" i="1"/>
  <c r="F396" i="1"/>
  <c r="F716" i="1"/>
  <c r="F49" i="1"/>
  <c r="F911" i="1"/>
  <c r="F537" i="1"/>
  <c r="F926" i="1"/>
  <c r="F991" i="1"/>
  <c r="F534" i="1"/>
  <c r="F656" i="1"/>
  <c r="F848" i="1"/>
  <c r="F247" i="1"/>
  <c r="F447" i="1"/>
  <c r="F481" i="1"/>
  <c r="F718" i="1"/>
  <c r="F735" i="1"/>
  <c r="F504" i="1"/>
  <c r="F686" i="1"/>
  <c r="F881" i="1"/>
  <c r="F306" i="1"/>
  <c r="F496" i="1"/>
  <c r="F844" i="1"/>
  <c r="F760" i="1"/>
  <c r="F246" i="1"/>
  <c r="F428" i="1"/>
  <c r="F469" i="1"/>
  <c r="F282" i="1"/>
  <c r="F368" i="1"/>
  <c r="F110" i="1"/>
  <c r="F261" i="1"/>
  <c r="F818" i="1"/>
  <c r="F623" i="1"/>
  <c r="F254" i="1"/>
  <c r="F82" i="1"/>
  <c r="F18" i="1"/>
  <c r="F855" i="1"/>
  <c r="F763" i="1"/>
  <c r="F46" i="1"/>
  <c r="F75" i="1"/>
  <c r="F414" i="1"/>
  <c r="F74" i="1"/>
  <c r="F203" i="1"/>
  <c r="F629" i="1"/>
  <c r="F525" i="1"/>
  <c r="F287" i="1"/>
  <c r="F710" i="1"/>
  <c r="F746" i="1"/>
  <c r="F400" i="1"/>
  <c r="F184" i="1"/>
  <c r="F64" i="1"/>
  <c r="F495" i="1"/>
  <c r="F116" i="1"/>
  <c r="F766" i="1"/>
  <c r="F788" i="1"/>
  <c r="F375" i="1"/>
  <c r="F367" i="1"/>
  <c r="F960" i="1"/>
  <c r="F758" i="1"/>
  <c r="F898" i="1"/>
  <c r="F780" i="1"/>
  <c r="F968" i="1"/>
  <c r="F562" i="1"/>
  <c r="F914" i="1"/>
  <c r="F822" i="1"/>
  <c r="F839" i="1"/>
  <c r="F980" i="1"/>
  <c r="F176" i="1"/>
  <c r="F99" i="1"/>
  <c r="F508" i="1"/>
  <c r="F689" i="1"/>
  <c r="F249" i="1"/>
  <c r="F588" i="1"/>
  <c r="F451" i="1"/>
  <c r="F549" i="1"/>
  <c r="F103" i="1"/>
  <c r="F216" i="1"/>
  <c r="F681" i="1"/>
  <c r="F593" i="1"/>
  <c r="F3" i="1"/>
  <c r="F438" i="1"/>
  <c r="F279" i="1"/>
  <c r="F820" i="1"/>
  <c r="F953" i="1"/>
  <c r="F957" i="1"/>
  <c r="F744" i="1"/>
  <c r="F743" i="1"/>
  <c r="F808" i="1"/>
  <c r="F795" i="1"/>
  <c r="F296" i="1"/>
  <c r="F303" i="1"/>
  <c r="F349" i="1"/>
  <c r="F84" i="1"/>
  <c r="F403" i="1"/>
  <c r="F374" i="1"/>
  <c r="F366" i="1"/>
  <c r="F291" i="1"/>
  <c r="F714" i="1"/>
  <c r="F655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<sst xmlns="http://schemas.openxmlformats.org/spreadsheetml/2006/main" count="6132" uniqueCount="2118">
  <si>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</si>
  <si>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</si>
  <si>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</si>
  <si>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</si>
  <si>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</si>
  <si>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</si>
  <si>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</si>
  <si>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</si>
  <si>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</si>
  <si>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</si>
  <si>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</si>
  <si>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</si>
  <si>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</si>
  <si>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</si>
  <si>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</si>
  <si>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</si>
  <si>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</si>
  <si>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</si>
  <si>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</si>
  <si>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</si>
  <si>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</si>
  <si>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</si>
  <si>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</si>
  <si>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</si>
  <si>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</si>
  <si>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</si>
  <si>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</si>
  <si>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</si>
  <si>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</si>
  <si>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</si>
  <si>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</si>
  <si>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</si>
  <si>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</si>
  <si>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</si>
  <si>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</si>
  <si>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</si>
  <si>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</si>
  <si>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</si>
  <si>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</si>
  <si>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</si>
  <si>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</si>
  <si>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</si>
  <si>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</si>
  <si>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</si>
  <si>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</si>
  <si>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</si>
  <si>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</si>
  <si>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</si>
  <si>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</si>
  <si>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</si>
  <si>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</si>
  <si>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</si>
  <si>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</si>
  <si>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</si>
  <si>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</si>
  <si>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</si>
  <si>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</si>
  <si>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</si>
  <si>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</si>
  <si>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</si>
  <si>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</si>
  <si>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</si>
  <si>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</si>
  <si>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</si>
  <si>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</si>
  <si>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</si>
  <si>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</si>
  <si>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</si>
  <si>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</si>
  <si>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</si>
  <si>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</si>
  <si>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</si>
  <si>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</si>
  <si>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</si>
  <si>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</si>
  <si>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</si>
  <si>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</si>
  <si>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</si>
  <si>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</si>
  <si>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</si>
  <si>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</si>
  <si>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</si>
  <si>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</si>
  <si>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</si>
  <si>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</si>
  <si>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</si>
  <si>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</si>
  <si>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</si>
  <si>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</si>
  <si>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</si>
  <si>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</si>
  <si>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</si>
  <si>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</si>
  <si>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</si>
  <si>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</si>
  <si>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</si>
  <si>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</si>
  <si>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</si>
  <si>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</si>
  <si>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</si>
  <si>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</si>
  <si>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</si>
  <si>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</si>
  <si>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</si>
  <si>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</si>
  <si>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</si>
  <si>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</si>
  <si>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</si>
  <si>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</si>
  <si>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</si>
  <si>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</si>
  <si>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</si>
  <si>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</si>
  <si>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</si>
  <si>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</si>
  <si>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</si>
  <si>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</si>
  <si>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</si>
  <si>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</si>
  <si>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</si>
  <si>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</si>
  <si>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</si>
  <si>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</si>
  <si>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</si>
  <si>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</si>
  <si>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</si>
  <si>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</si>
  <si>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</si>
  <si>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</si>
  <si>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</si>
  <si>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</si>
  <si>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</si>
  <si>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</si>
  <si>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</si>
  <si>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</si>
  <si>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</si>
  <si>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</si>
  <si>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</si>
  <si>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</si>
  <si>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</si>
  <si>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</si>
  <si>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</si>
  <si>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</si>
  <si>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</si>
  <si>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</si>
  <si>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</si>
  <si>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</si>
  <si>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</si>
  <si>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</si>
  <si>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</si>
  <si>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</si>
  <si>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</si>
  <si>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</si>
  <si>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</si>
  <si>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</si>
  <si>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</si>
  <si>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</si>
  <si>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</si>
  <si>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</si>
  <si>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</si>
  <si>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</si>
  <si>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</si>
  <si>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</si>
  <si>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</si>
  <si>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</si>
  <si>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</si>
  <si>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</si>
  <si>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</si>
  <si>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</si>
  <si>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</si>
  <si>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</si>
  <si>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</si>
  <si>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</si>
  <si>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</si>
  <si>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</si>
  <si>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</si>
  <si>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</si>
  <si>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</si>
  <si>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</si>
  <si>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</si>
  <si>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</si>
  <si>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</si>
  <si>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</si>
  <si>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</si>
  <si>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</si>
  <si>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</si>
  <si>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</si>
  <si>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</si>
  <si>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</si>
  <si>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</si>
  <si>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</si>
  <si>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</si>
  <si>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</si>
  <si>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</si>
  <si>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</si>
  <si>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</si>
  <si>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</si>
  <si>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</si>
  <si>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</si>
  <si>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</si>
  <si>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</si>
  <si>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</si>
  <si>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</si>
  <si>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</si>
  <si>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</si>
  <si>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</si>
  <si>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</si>
  <si>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</si>
  <si>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</si>
  <si>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</si>
  <si>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</si>
  <si>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</si>
  <si>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</si>
  <si>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</si>
  <si>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</si>
  <si>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</si>
  <si>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</si>
  <si>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</si>
  <si>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</si>
  <si>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</si>
  <si>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</si>
  <si>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</si>
  <si>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</si>
  <si>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</si>
  <si>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</si>
  <si>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</si>
  <si>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</si>
  <si>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</si>
  <si>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</si>
  <si>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</si>
  <si>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</si>
  <si>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</si>
  <si>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</si>
  <si>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</si>
  <si>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</si>
  <si>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</si>
  <si>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</si>
  <si>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</si>
  <si>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</si>
  <si>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</si>
  <si>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</si>
  <si>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</si>
  <si>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</si>
  <si>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</si>
  <si>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</si>
  <si>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</si>
  <si>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</si>
  <si>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</si>
  <si>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</si>
  <si>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</si>
  <si>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</si>
  <si>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</si>
  <si>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</si>
  <si>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</si>
  <si>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</si>
  <si>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</si>
  <si>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</si>
  <si>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</si>
  <si>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</si>
  <si>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</si>
  <si>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</si>
  <si>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</si>
  <si>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</si>
  <si>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</si>
  <si>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</si>
  <si>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</si>
  <si>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</si>
  <si>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</si>
  <si>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</si>
  <si>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</si>
  <si>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</si>
  <si>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</si>
  <si>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</si>
  <si>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</si>
  <si>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</si>
  <si>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</si>
  <si>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</si>
  <si>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</si>
  <si>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</si>
  <si>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</si>
  <si>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</si>
  <si>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</si>
  <si>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</si>
  <si>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</si>
  <si>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</si>
  <si>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</si>
  <si>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</si>
  <si>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</si>
  <si>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</si>
  <si>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</si>
  <si>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</si>
  <si>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</si>
  <si>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</si>
  <si>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</si>
  <si>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</si>
  <si>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</si>
  <si>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</si>
  <si>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</si>
  <si>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</si>
  <si>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</si>
  <si>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</si>
  <si>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</si>
  <si>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</si>
  <si>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</si>
  <si>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</si>
  <si>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</si>
  <si>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</si>
  <si>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</si>
  <si>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</si>
  <si>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</si>
  <si>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</si>
  <si>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</si>
  <si>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</si>
  <si>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</si>
  <si>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</si>
  <si>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</si>
  <si>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</si>
  <si>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</si>
  <si>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</si>
  <si>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</si>
  <si>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</si>
  <si>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</si>
  <si>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</si>
  <si>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</si>
  <si>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</si>
  <si>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</si>
  <si>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</si>
  <si>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</si>
  <si>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</si>
  <si>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</si>
  <si>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</si>
  <si>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</si>
  <si>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</si>
  <si>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</si>
  <si>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</si>
  <si>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</si>
  <si>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</si>
  <si>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</si>
  <si>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</si>
  <si>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</si>
  <si>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</si>
  <si>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</si>
  <si>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</si>
  <si>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</si>
  <si>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</si>
  <si>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</si>
  <si>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</si>
  <si>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</si>
  <si>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</si>
  <si>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</si>
  <si>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</si>
  <si>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</si>
  <si>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</si>
  <si>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</si>
  <si>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</si>
  <si>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</si>
  <si>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</si>
  <si>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</si>
  <si>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</si>
  <si>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</si>
  <si>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</si>
  <si>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</si>
  <si>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</si>
  <si>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</si>
  <si>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</si>
  <si>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</si>
  <si>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</si>
  <si>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</si>
  <si>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</si>
  <si>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</si>
  <si>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</si>
  <si>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</si>
  <si>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</si>
  <si>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</si>
  <si>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</si>
  <si>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</si>
  <si>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</si>
  <si>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</si>
  <si>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</si>
  <si>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</si>
  <si>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</si>
  <si>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</si>
  <si>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</si>
  <si>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</si>
  <si>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</si>
  <si>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</si>
  <si>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</si>
  <si>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</si>
  <si>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</si>
  <si>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</si>
  <si>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</si>
  <si>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</si>
  <si>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</si>
  <si>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</si>
  <si>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</si>
  <si>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</si>
  <si>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</si>
  <si>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</si>
  <si>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</si>
  <si>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</si>
  <si>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</si>
  <si>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</si>
  <si>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</si>
  <si>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</si>
  <si>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</si>
  <si>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</si>
  <si>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</si>
  <si>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</si>
  <si>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</si>
  <si>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</si>
  <si>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</si>
  <si>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</si>
  <si>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</si>
  <si>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</si>
  <si>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</si>
  <si>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</si>
  <si>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</si>
  <si>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</si>
  <si>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</si>
  <si>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</si>
  <si>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</si>
  <si>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</si>
  <si>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</si>
  <si>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</si>
  <si>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</si>
  <si>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</si>
  <si>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</si>
  <si>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</si>
  <si>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</si>
  <si>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</si>
  <si>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</si>
  <si>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</si>
  <si>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</si>
  <si>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</si>
  <si>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</si>
  <si>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</si>
  <si>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</si>
  <si>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</si>
  <si>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</si>
  <si>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</si>
  <si>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</si>
  <si>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</si>
  <si>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</si>
  <si>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</si>
  <si>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</si>
  <si>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</si>
  <si>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</si>
  <si>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</si>
  <si>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</si>
  <si>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</si>
  <si>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</si>
  <si>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</si>
  <si>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</si>
  <si>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</si>
  <si>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</si>
  <si>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</si>
  <si>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</si>
  <si>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</si>
  <si>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</si>
  <si>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</si>
  <si>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</si>
  <si>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</si>
  <si>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</si>
  <si>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</si>
  <si>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</si>
  <si>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</si>
  <si>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</si>
  <si>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</si>
  <si>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</si>
  <si>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</si>
  <si>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</si>
  <si>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</si>
  <si>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</si>
  <si>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</si>
  <si>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</si>
  <si>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</si>
  <si>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</si>
  <si>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</si>
  <si>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</si>
  <si>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</si>
  <si>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</si>
  <si>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</si>
  <si>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</si>
  <si>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</si>
  <si>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</si>
  <si>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</si>
  <si>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</si>
  <si>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</si>
  <si>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</si>
  <si>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</si>
  <si>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</si>
  <si>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</si>
  <si>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</si>
  <si>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</si>
  <si>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</si>
  <si>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</si>
  <si>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</si>
  <si>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</si>
  <si>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</si>
  <si>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</si>
  <si>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</si>
  <si>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</si>
  <si>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</si>
  <si>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</si>
  <si>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</si>
  <si>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</si>
  <si>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</si>
  <si>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</si>
  <si>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</si>
  <si>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</si>
  <si>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</si>
  <si>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</si>
  <si>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</si>
  <si>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</si>
  <si>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</si>
  <si>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</si>
  <si>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</si>
  <si>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</si>
  <si>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</si>
  <si>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</si>
  <si>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</si>
  <si>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</si>
  <si>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</si>
  <si>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</si>
  <si>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</si>
  <si>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</si>
  <si>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</si>
  <si>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</si>
  <si>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</si>
  <si>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</si>
  <si>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</si>
  <si>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</si>
  <si>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</si>
  <si>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</si>
  <si>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</si>
  <si>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</si>
  <si>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</si>
  <si>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</si>
  <si>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</si>
  <si>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</si>
  <si>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</si>
  <si>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</si>
  <si>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</si>
  <si>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</si>
  <si>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</si>
  <si>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</si>
  <si>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</si>
  <si>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</si>
  <si>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</si>
  <si>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</si>
  <si>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</si>
  <si>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</si>
  <si>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</si>
  <si>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</si>
  <si>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</si>
  <si>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</si>
  <si>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</si>
  <si>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</si>
  <si>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</si>
  <si>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</si>
  <si>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</si>
  <si>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</si>
  <si>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</si>
  <si>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</si>
  <si>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</si>
  <si>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</si>
  <si>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</si>
  <si>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</si>
  <si>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</si>
  <si>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</si>
  <si>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</si>
  <si>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</si>
  <si>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</si>
  <si>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</si>
  <si>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</si>
  <si>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</si>
  <si>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</si>
  <si>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</si>
  <si>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</si>
  <si>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</si>
  <si>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</si>
  <si>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</si>
  <si>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</si>
  <si>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</si>
  <si>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</si>
  <si>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</si>
  <si>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</si>
  <si>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</si>
  <si>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</si>
  <si>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</si>
  <si>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</si>
  <si>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</si>
  <si>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</si>
  <si>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</si>
  <si>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</si>
  <si>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</si>
  <si>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</si>
  <si>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</si>
  <si>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</si>
  <si>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</si>
  <si>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</si>
  <si>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</si>
  <si>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</si>
  <si>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</si>
  <si>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</si>
  <si>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</si>
  <si>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</si>
  <si>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</si>
  <si>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</si>
  <si>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</si>
  <si>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</si>
  <si>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</si>
  <si>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</si>
  <si>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</si>
  <si>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</si>
  <si>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</si>
  <si>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</si>
  <si>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</si>
  <si>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</si>
  <si>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</si>
  <si>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</si>
  <si>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</si>
  <si>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</si>
  <si>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</si>
  <si>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</si>
  <si>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</si>
  <si>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</si>
  <si>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</si>
  <si>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</si>
  <si>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</si>
  <si>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</si>
  <si>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</si>
  <si>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</si>
  <si>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</si>
  <si>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</si>
  <si>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</si>
  <si>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</si>
  <si>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</si>
  <si>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</si>
  <si>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</si>
  <si>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</si>
  <si>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</si>
  <si>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</si>
  <si>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</si>
  <si>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</si>
  <si>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</si>
  <si>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</si>
  <si>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</si>
  <si>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</si>
  <si>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</si>
  <si>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</si>
  <si>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</si>
  <si>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</si>
  <si>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</si>
  <si>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</si>
  <si>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</si>
  <si>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</si>
  <si>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</si>
  <si>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</si>
  <si>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</si>
  <si>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</si>
  <si>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</si>
  <si>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</si>
  <si>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</si>
  <si>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</si>
  <si>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</si>
  <si>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</si>
  <si>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</si>
  <si>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</si>
  <si>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</si>
  <si>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</si>
  <si>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</si>
  <si>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</si>
  <si>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</si>
  <si>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</si>
  <si>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</si>
  <si>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</si>
  <si>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</si>
  <si>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</si>
  <si>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</si>
  <si>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</si>
  <si>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</si>
  <si>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</si>
  <si>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</si>
  <si>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</si>
  <si>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</si>
  <si>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</si>
  <si>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</si>
  <si>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</si>
  <si>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</si>
  <si>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</si>
  <si>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</si>
  <si>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</si>
  <si>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</si>
  <si>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</si>
  <si>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</si>
  <si>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</si>
  <si>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</si>
  <si>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</si>
  <si>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</si>
  <si>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</si>
  <si>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</si>
  <si>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</si>
  <si>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</si>
  <si>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</si>
  <si>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</si>
  <si>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</si>
  <si>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</si>
  <si>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</si>
  <si>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</si>
  <si>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</si>
  <si>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</si>
  <si>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</si>
  <si>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</si>
  <si>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</si>
  <si>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</si>
  <si>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</si>
  <si>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</si>
  <si>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</si>
  <si>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</si>
  <si>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</si>
  <si>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</si>
  <si>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</si>
  <si>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</si>
  <si>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</si>
  <si>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</si>
  <si>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</si>
  <si>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</si>
  <si>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</si>
  <si>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</si>
  <si>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</si>
  <si>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</si>
  <si>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</si>
  <si>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</si>
  <si>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</si>
  <si>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</si>
  <si>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</si>
  <si>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</si>
  <si>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</si>
  <si>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</si>
  <si>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</si>
  <si>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</si>
  <si>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</si>
  <si>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</si>
  <si>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</si>
  <si>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</si>
  <si>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</si>
  <si>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</si>
  <si>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</si>
  <si>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</si>
  <si>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</si>
  <si>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</si>
  <si>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</si>
  <si>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</si>
  <si>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</si>
  <si>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</si>
  <si>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</si>
  <si>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</si>
  <si>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</si>
  <si>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</si>
  <si>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</si>
  <si>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</si>
  <si>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</si>
  <si>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</si>
  <si>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</si>
  <si>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</si>
  <si>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</si>
  <si>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</si>
  <si>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</si>
  <si>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</si>
  <si>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</si>
  <si>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</si>
  <si>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</si>
  <si>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</si>
  <si>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</si>
  <si>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</si>
  <si>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</si>
  <si>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</si>
  <si>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</si>
  <si>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</si>
  <si>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</si>
  <si>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</si>
  <si>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</si>
  <si>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</si>
  <si>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</si>
  <si>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</si>
  <si>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</si>
  <si>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</si>
  <si>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</si>
  <si>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</si>
  <si>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</si>
  <si>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</si>
  <si>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</si>
  <si>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</si>
  <si>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</si>
  <si>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</si>
  <si>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</si>
  <si>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</si>
  <si>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</si>
  <si>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</si>
  <si>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</si>
  <si>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</si>
  <si>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</si>
  <si>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</si>
  <si>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</si>
  <si>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</si>
  <si>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</si>
  <si>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</si>
  <si>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</si>
  <si>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</si>
  <si>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</si>
  <si>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</si>
  <si>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</si>
  <si>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</si>
  <si>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</si>
  <si>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</si>
  <si>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</si>
  <si>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</si>
  <si>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</si>
  <si>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</si>
  <si>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</si>
  <si>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</si>
  <si>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</si>
  <si>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</si>
  <si>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</si>
  <si>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</si>
  <si>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</si>
  <si>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</si>
  <si>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</si>
  <si>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</si>
  <si>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</si>
  <si>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</si>
  <si>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</si>
  <si>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</si>
  <si>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</si>
  <si>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</si>
  <si>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</si>
  <si>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</si>
  <si>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</si>
  <si>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</si>
  <si>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</si>
  <si>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</si>
  <si>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</si>
  <si>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</si>
  <si>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</si>
  <si>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</si>
  <si>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</si>
  <si>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</si>
  <si>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</si>
  <si>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</si>
  <si>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</si>
  <si>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</si>
  <si>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</si>
  <si>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</si>
  <si>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</si>
  <si>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</si>
  <si>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</si>
  <si>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</si>
  <si>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</si>
  <si>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</si>
  <si>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</si>
  <si>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</si>
  <si>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</si>
  <si>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</si>
  <si>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</si>
  <si>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</si>
  <si>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</si>
  <si>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</si>
  <si>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</si>
  <si>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</si>
  <si>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</si>
  <si>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</si>
  <si>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</si>
  <si>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</si>
  <si>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</si>
  <si>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</si>
  <si>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</si>
  <si>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</si>
  <si>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</si>
  <si>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</si>
  <si>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</si>
  <si>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</si>
  <si>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</si>
  <si>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</si>
  <si>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</si>
  <si>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</si>
  <si>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</si>
  <si>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</si>
  <si>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</si>
  <si>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</si>
  <si>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</si>
  <si>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</si>
  <si>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</si>
  <si>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</si>
  <si>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</si>
  <si>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</si>
  <si>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</si>
  <si>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</si>
  <si>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</si>
  <si>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</si>
  <si>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</si>
  <si>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</si>
  <si>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</si>
  <si>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</si>
  <si>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</si>
  <si>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</si>
  <si>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</si>
  <si>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</si>
  <si>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</si>
  <si>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</si>
  <si>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</si>
  <si>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</si>
  <si>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</si>
  <si>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</si>
  <si>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</si>
  <si>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</si>
  <si>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</si>
  <si>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</si>
  <si>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</si>
  <si>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</si>
  <si>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</si>
  <si>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</si>
  <si>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</si>
  <si>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</si>
  <si>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</si>
  <si>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</si>
  <si>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</si>
  <si>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</si>
  <si>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</si>
  <si>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</si>
  <si>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</si>
  <si>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</si>
  <si>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</si>
  <si>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</si>
  <si>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</si>
  <si>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</si>
  <si>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</si>
  <si>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</si>
  <si>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</si>
  <si>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</si>
  <si>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</si>
  <si>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</si>
  <si>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</si>
  <si>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</si>
  <si>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</si>
  <si>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</si>
  <si>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</si>
  <si>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</si>
  <si>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</si>
  <si>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</si>
  <si>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</si>
  <si>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</si>
  <si>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</si>
  <si>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</si>
  <si>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</si>
  <si>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</si>
  <si>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</si>
  <si>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</si>
  <si>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</si>
  <si>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</si>
  <si>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</si>
  <si>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</si>
  <si>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</si>
  <si>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</si>
  <si>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</si>
  <si>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</si>
  <si>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</si>
  <si>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</si>
  <si>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</si>
  <si>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</si>
  <si>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</si>
  <si>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</si>
  <si>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</si>
  <si>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</si>
  <si>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</si>
  <si>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</si>
  <si>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</si>
  <si>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</si>
  <si>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</si>
  <si>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</si>
  <si>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</si>
  <si>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</si>
  <si>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</si>
  <si>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</si>
  <si>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</si>
  <si>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</si>
  <si>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</si>
  <si>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</si>
  <si>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</si>
  <si>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</si>
  <si>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</si>
  <si>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</si>
  <si>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</si>
  <si>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</si>
  <si>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</si>
  <si>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</si>
  <si>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</si>
  <si>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</si>
  <si>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</si>
  <si>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</si>
  <si>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</si>
  <si>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</si>
  <si>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</si>
  <si>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</si>
  <si>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</si>
  <si>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</si>
  <si>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</si>
  <si>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</si>
  <si>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</si>
  <si>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</si>
  <si>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</si>
  <si>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</si>
  <si>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</si>
  <si>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</si>
  <si>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</si>
  <si>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</si>
  <si>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</si>
  <si>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</si>
  <si>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</si>
  <si>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</si>
  <si>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</si>
  <si>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</si>
  <si>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</si>
  <si>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</si>
  <si>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</si>
  <si>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</si>
  <si>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</si>
  <si>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</si>
  <si>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</si>
  <si>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</si>
  <si>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</si>
  <si>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</si>
  <si>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</si>
  <si>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</si>
  <si>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</si>
  <si>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</si>
  <si>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</si>
  <si>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</si>
  <si>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</si>
  <si>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</si>
  <si>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</si>
  <si>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</si>
  <si>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</si>
  <si>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</si>
  <si>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</si>
  <si>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</si>
  <si>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</si>
  <si>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</si>
  <si>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</si>
  <si>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</si>
  <si>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</si>
  <si>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</si>
  <si>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</si>
  <si>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</si>
  <si>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</si>
  <si>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</si>
  <si>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</si>
  <si>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</si>
  <si>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</si>
  <si>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</si>
  <si>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</si>
  <si>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</si>
  <si>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</si>
  <si>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</si>
  <si>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</si>
  <si>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</si>
  <si>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</si>
  <si>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</si>
  <si>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</si>
  <si>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</si>
  <si>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</si>
  <si>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</si>
  <si>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</si>
  <si>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</si>
  <si>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</si>
  <si>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</si>
  <si>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</si>
  <si>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</si>
  <si>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</si>
  <si>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</si>
  <si>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</si>
  <si>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</si>
  <si>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</si>
  <si>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</si>
  <si>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</si>
  <si>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</si>
  <si>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</si>
  <si>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</si>
  <si>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</si>
  <si>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</si>
  <si>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</si>
  <si>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</si>
  <si>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</si>
  <si>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</si>
  <si>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</si>
  <si>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</si>
  <si>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</si>
  <si>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</si>
  <si>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</si>
  <si>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</si>
  <si>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</si>
  <si>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</si>
  <si>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</si>
  <si>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</si>
  <si>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</si>
  <si>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</si>
  <si>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</si>
  <si>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</si>
  <si>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</si>
  <si>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</si>
  <si>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</si>
  <si>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</si>
  <si>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</si>
  <si>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</si>
  <si>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</si>
  <si>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</si>
  <si>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</si>
  <si>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</si>
  <si>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</si>
  <si>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</si>
  <si>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</si>
  <si>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</si>
  <si>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</si>
  <si>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</si>
  <si>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</si>
  <si>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</si>
  <si>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</si>
  <si>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</si>
  <si>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</si>
  <si>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</si>
  <si>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</si>
  <si>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</si>
  <si>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</si>
  <si>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</si>
  <si>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</si>
  <si>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</si>
  <si>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</si>
  <si>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</si>
  <si>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</si>
  <si>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</si>
  <si>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</si>
  <si>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</si>
  <si>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</si>
  <si>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</si>
  <si>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</si>
  <si>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</si>
  <si>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</si>
  <si>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</si>
  <si>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</si>
  <si>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</si>
  <si>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</si>
  <si>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</si>
  <si>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</si>
  <si>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</si>
  <si>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</si>
  <si>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</si>
  <si>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</si>
  <si>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</si>
  <si>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</si>
  <si>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</si>
  <si>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</si>
  <si>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</si>
  <si>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</si>
  <si>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</si>
  <si>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</si>
  <si>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</si>
  <si>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</si>
  <si>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</si>
  <si>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</si>
  <si>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</si>
  <si>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</si>
  <si>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</si>
  <si>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</si>
  <si>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</si>
  <si>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</si>
  <si>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</si>
  <si>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</si>
  <si>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</si>
  <si>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</si>
  <si>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</si>
  <si>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</si>
  <si>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</si>
  <si>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</si>
  <si>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</si>
  <si>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</si>
  <si>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</si>
  <si>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</si>
  <si>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</si>
  <si>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</si>
  <si>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</si>
  <si>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</si>
  <si>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</si>
  <si>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</si>
  <si>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</si>
  <si>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</si>
  <si>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</si>
  <si>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</si>
  <si>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</si>
  <si>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</si>
  <si>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</si>
  <si>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</si>
  <si>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</si>
  <si>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</si>
  <si>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</si>
  <si>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</si>
  <si>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</si>
  <si>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</si>
  <si>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</si>
  <si>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</si>
  <si>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</si>
  <si>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</si>
  <si>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</si>
  <si>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</si>
  <si>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</si>
  <si>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</si>
  <si>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</si>
  <si>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</si>
  <si>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</si>
  <si>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</si>
  <si>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</si>
  <si>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</si>
  <si>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</si>
  <si>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</si>
  <si>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</si>
  <si>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</si>
  <si>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</si>
  <si>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</si>
  <si>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</si>
  <si>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</si>
  <si>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</si>
  <si>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</si>
  <si>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</si>
  <si>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</si>
  <si>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</si>
  <si>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</si>
  <si>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</si>
  <si>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</si>
  <si>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</si>
  <si>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</si>
  <si>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</si>
  <si>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</si>
  <si>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</si>
  <si>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</si>
  <si>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</si>
  <si>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</si>
  <si>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</si>
  <si>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</si>
  <si>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</si>
  <si>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</si>
  <si>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</si>
  <si>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</si>
  <si>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</si>
  <si>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</si>
  <si>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</si>
  <si>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</si>
  <si>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</si>
  <si>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</si>
  <si>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</si>
  <si>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</si>
  <si>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</si>
  <si>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</si>
  <si>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</si>
  <si>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</si>
  <si>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</si>
  <si>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</si>
  <si>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</si>
  <si>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</si>
  <si>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</si>
  <si>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</si>
  <si>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</si>
  <si>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</si>
  <si>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</si>
  <si>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</si>
  <si>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</si>
  <si>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</si>
  <si>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</si>
  <si>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</si>
  <si>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</si>
  <si>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</si>
  <si>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</si>
  <si>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</si>
  <si>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</si>
  <si>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</si>
  <si>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</si>
  <si>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</si>
  <si>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</si>
  <si>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</si>
  <si>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</si>
  <si>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</si>
  <si>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</si>
  <si>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</si>
  <si>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</si>
  <si>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</si>
  <si>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</si>
  <si>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</si>
  <si>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</si>
  <si>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</si>
  <si>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</si>
  <si>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</si>
  <si>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</si>
  <si>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</si>
  <si>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</si>
  <si>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</si>
  <si>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</si>
  <si>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</si>
  <si>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</si>
  <si>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</si>
  <si>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</si>
  <si>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</si>
  <si>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</si>
  <si>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</si>
  <si>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</si>
  <si>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</si>
  <si>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</si>
  <si>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</si>
  <si>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</si>
  <si>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</si>
  <si>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</si>
  <si>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</si>
  <si>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</si>
  <si>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</si>
  <si>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</si>
  <si>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</si>
  <si>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</si>
  <si>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</si>
  <si>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</si>
  <si>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</si>
  <si>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</si>
  <si>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</si>
  <si>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</si>
  <si>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</si>
  <si>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</si>
  <si>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</si>
  <si>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</si>
  <si>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</si>
  <si>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</si>
  <si>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</si>
  <si>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</si>
  <si>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</si>
  <si>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</si>
  <si>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</si>
  <si>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</si>
  <si>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</si>
  <si>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</si>
  <si>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</si>
  <si>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</si>
  <si>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</si>
  <si>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</si>
  <si>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</si>
  <si>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</si>
  <si>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</si>
  <si>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</si>
  <si>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</si>
  <si>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</si>
  <si>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</si>
  <si>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</si>
  <si>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</si>
  <si>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</si>
  <si>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</si>
  <si>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</si>
  <si>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</si>
  <si>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</si>
  <si>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</si>
  <si>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</si>
  <si>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</si>
  <si>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</si>
  <si>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</si>
  <si>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</si>
  <si>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</si>
  <si>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</si>
  <si>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</si>
  <si>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</si>
  <si>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</si>
  <si>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</si>
  <si>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</si>
  <si>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</si>
  <si>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</si>
  <si>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</si>
  <si>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</si>
  <si>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</si>
  <si>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</si>
  <si>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</si>
  <si>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</si>
  <si>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</si>
  <si>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</si>
  <si>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</si>
  <si>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</si>
  <si>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</si>
  <si>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</si>
  <si>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</si>
  <si>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</si>
  <si>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</si>
  <si>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</si>
  <si>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</si>
  <si>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</si>
  <si>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</si>
  <si>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</si>
  <si>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</si>
  <si>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</si>
  <si>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</si>
  <si>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</si>
  <si>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</si>
  <si>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</si>
  <si>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</si>
  <si>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</si>
  <si>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</si>
  <si>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</si>
  <si>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</si>
  <si>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</si>
  <si>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</si>
  <si>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</si>
  <si>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</si>
  <si>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</si>
  <si>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</si>
  <si>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</si>
  <si>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</si>
  <si>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</si>
  <si>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</si>
  <si>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</si>
  <si>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</si>
  <si>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</si>
  <si>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</si>
  <si>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</si>
  <si>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</si>
  <si>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</si>
  <si>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</si>
  <si>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</si>
  <si>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</si>
  <si>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</si>
  <si>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</si>
  <si>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</si>
  <si>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</si>
  <si>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</si>
  <si>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</si>
  <si>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</si>
  <si>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</si>
  <si>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</si>
  <si>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</si>
  <si>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</si>
  <si>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</si>
  <si>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</si>
  <si>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</si>
  <si>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</si>
  <si>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</si>
  <si>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</si>
  <si>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</si>
  <si>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</si>
  <si>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</si>
  <si>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</si>
  <si>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</si>
  <si>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</si>
  <si>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</si>
  <si>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</si>
  <si>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</si>
  <si>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</si>
  <si>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</si>
  <si>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</si>
  <si>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</si>
  <si>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</si>
  <si>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</si>
  <si>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</si>
  <si>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</si>
  <si>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</si>
  <si>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</si>
  <si>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</si>
  <si>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</si>
  <si>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</si>
  <si>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</si>
  <si>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</si>
  <si>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</si>
  <si>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</si>
  <si>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</si>
  <si>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</si>
  <si>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</si>
  <si>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</si>
  <si>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</si>
  <si>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</si>
  <si>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</si>
  <si>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</si>
  <si>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</si>
  <si>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</si>
  <si>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</si>
  <si>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</si>
  <si>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</si>
  <si>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</si>
  <si>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</si>
  <si>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</si>
  <si>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</si>
  <si>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</si>
  <si>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</si>
  <si>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</si>
  <si>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</si>
  <si>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</si>
  <si>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</si>
  <si>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</si>
  <si>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</si>
  <si>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</si>
  <si>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</si>
  <si>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</si>
  <si>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</si>
  <si>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</si>
  <si>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</si>
  <si>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</si>
  <si>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</si>
  <si>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</si>
  <si>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</si>
  <si>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</si>
  <si>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</si>
  <si>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</si>
  <si>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</si>
  <si>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</si>
  <si>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</si>
  <si>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</si>
  <si>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</si>
  <si>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</si>
  <si>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</si>
  <si>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</si>
  <si>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</si>
  <si>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</si>
  <si>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</si>
  <si>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</si>
  <si>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</si>
  <si>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</si>
  <si>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</si>
  <si>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</si>
  <si>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</si>
  <si>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</si>
  <si>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</si>
  <si>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</si>
  <si>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</si>
  <si>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</si>
  <si>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</si>
  <si>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</si>
  <si>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</si>
  <si>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</si>
  <si>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</si>
  <si>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</si>
  <si>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</si>
  <si>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</si>
  <si>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</si>
  <si>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</si>
  <si>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</si>
  <si>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</si>
  <si>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</si>
  <si>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</si>
  <si>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</si>
  <si>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</si>
  <si>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</si>
  <si>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</si>
  <si>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</si>
  <si>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</si>
  <si>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</si>
  <si>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</si>
  <si>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</si>
  <si>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</si>
  <si>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</si>
  <si>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</si>
  <si>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</si>
  <si>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</si>
  <si>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</si>
  <si>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</si>
  <si>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</si>
  <si>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</si>
  <si>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</si>
  <si>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</si>
  <si>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</si>
  <si>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</si>
  <si>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</si>
  <si>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</si>
  <si>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</si>
  <si>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</si>
  <si>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</si>
  <si>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</si>
  <si>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</si>
  <si>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</si>
  <si>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</si>
  <si>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</si>
  <si>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</si>
  <si>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</si>
  <si>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</si>
  <si>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</si>
  <si>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</si>
  <si>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</si>
  <si>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</si>
  <si>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</si>
  <si>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</si>
  <si>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</si>
  <si>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</si>
  <si>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</si>
  <si>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</si>
  <si>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</si>
  <si>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</si>
  <si>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</si>
  <si>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</si>
  <si>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</si>
  <si>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</si>
  <si>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</si>
  <si>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</si>
  <si>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</si>
  <si>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</si>
  <si>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</si>
  <si>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</si>
  <si>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</si>
  <si>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</si>
  <si>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</si>
  <si>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</si>
  <si>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</si>
  <si>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</si>
  <si>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</si>
  <si>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</si>
  <si>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</si>
  <si>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</si>
  <si>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</si>
  <si>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</si>
  <si>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</si>
  <si>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</si>
  <si>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</si>
  <si>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</si>
  <si>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</si>
  <si>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</si>
  <si>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</si>
  <si>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</si>
  <si>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</si>
  <si>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</si>
  <si>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</si>
  <si>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</si>
  <si>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</si>
  <si>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</si>
  <si>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</si>
  <si>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</si>
  <si>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</si>
  <si>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</si>
  <si>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</si>
  <si>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</si>
  <si>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</si>
  <si>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</si>
  <si>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</si>
  <si>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</si>
  <si>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</si>
  <si>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</si>
  <si>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</si>
  <si>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</si>
  <si>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</si>
  <si>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</si>
  <si>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</si>
  <si>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</si>
  <si>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</si>
  <si>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</si>
  <si>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</si>
  <si>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</si>
  <si>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</si>
  <si>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</si>
  <si>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</si>
  <si>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</si>
  <si>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</si>
  <si>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</si>
  <si>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</si>
  <si>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</si>
  <si>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</si>
  <si>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</si>
  <si>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</si>
  <si>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</si>
  <si>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</si>
  <si>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</si>
  <si>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</si>
  <si>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</si>
  <si>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</si>
  <si>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</si>
  <si>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</si>
  <si>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</si>
  <si>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</si>
  <si>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</si>
  <si>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</si>
  <si>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</si>
  <si>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</si>
  <si>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</si>
  <si>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</si>
  <si>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</si>
  <si>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</si>
  <si>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</si>
  <si>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</si>
  <si>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</si>
  <si>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</si>
  <si>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</si>
  <si>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</si>
  <si>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</si>
  <si>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</si>
  <si>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</si>
  <si>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</si>
  <si>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</si>
  <si>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</si>
  <si>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</si>
  <si>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</si>
  <si>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</si>
  <si>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</si>
  <si>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</si>
  <si>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</si>
  <si>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</si>
  <si>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</si>
  <si>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</si>
  <si>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</si>
  <si>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</si>
  <si>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</si>
  <si>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</si>
  <si>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</si>
  <si>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</si>
  <si>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</si>
  <si>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</si>
  <si>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</si>
  <si>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</si>
  <si>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</si>
  <si>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</si>
  <si>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</si>
  <si>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</si>
  <si>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</si>
  <si>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</si>
  <si>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</si>
  <si>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</si>
  <si>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</si>
  <si>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</si>
  <si>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</si>
  <si>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</si>
  <si>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</si>
  <si>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</si>
  <si>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</si>
  <si>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</si>
  <si>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</si>
  <si>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</si>
  <si>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</si>
  <si>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</si>
  <si>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</si>
  <si>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</si>
  <si>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</si>
  <si>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</si>
  <si>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</si>
  <si>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</si>
  <si>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</si>
  <si>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</si>
  <si>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</si>
  <si>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</si>
  <si>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</si>
  <si>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</si>
  <si>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</si>
  <si>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</si>
  <si>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</si>
  <si>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</si>
  <si>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</si>
  <si>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</si>
  <si>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</si>
  <si>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</si>
  <si>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</si>
  <si>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</si>
  <si>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</si>
  <si>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</si>
  <si>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</si>
  <si>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</si>
  <si>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</si>
  <si>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</si>
  <si>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</si>
  <si>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</si>
  <si>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</si>
  <si>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</si>
  <si>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</si>
  <si>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</si>
  <si>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</si>
  <si>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</si>
  <si>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</si>
  <si>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</si>
  <si>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</si>
  <si>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</si>
  <si>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</si>
  <si>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</si>
  <si>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</si>
  <si>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</si>
  <si>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</si>
  <si>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</si>
  <si>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</si>
  <si>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</si>
  <si>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</si>
  <si>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</si>
  <si>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</si>
  <si>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</si>
  <si>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</si>
  <si>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</si>
  <si>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</si>
  <si>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</si>
  <si>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</si>
  <si>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</si>
  <si>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</si>
  <si>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</si>
  <si>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</si>
  <si>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</si>
  <si>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</si>
  <si>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</si>
  <si>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</si>
  <si>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</si>
  <si>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</si>
  <si>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</si>
  <si>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</si>
  <si>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</si>
  <si>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</si>
  <si>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</si>
  <si>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</si>
  <si>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</si>
  <si>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</si>
  <si>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</si>
  <si>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</si>
  <si>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</si>
  <si>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</si>
  <si>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</si>
  <si>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</si>
  <si>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</si>
  <si>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</si>
  <si>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</si>
  <si>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</si>
  <si>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</si>
  <si>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</si>
  <si>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</si>
  <si>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</si>
  <si>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</si>
  <si>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</si>
  <si>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</si>
  <si>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</si>
  <si>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</si>
  <si>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</si>
  <si>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</si>
  <si>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</si>
  <si>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</si>
  <si>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</si>
  <si>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</si>
  <si>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</si>
  <si>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</si>
  <si>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</si>
  <si>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</si>
  <si>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</si>
  <si>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</si>
  <si>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</si>
  <si>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</si>
  <si>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</si>
  <si>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</si>
  <si>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</si>
  <si>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</si>
  <si>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</si>
  <si>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</si>
  <si>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</si>
  <si>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</si>
  <si>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</si>
  <si>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</si>
  <si>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</si>
  <si>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</si>
  <si>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</si>
  <si>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</si>
  <si>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</si>
  <si>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</si>
  <si>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</si>
  <si>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</si>
  <si>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</si>
  <si>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</si>
  <si>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</si>
  <si>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</si>
  <si>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</si>
  <si>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</si>
  <si>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</si>
  <si>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</si>
  <si>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</si>
  <si>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</si>
  <si>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</si>
  <si>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</si>
  <si>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</si>
  <si>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</si>
  <si>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</si>
  <si>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</si>
  <si>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</si>
  <si>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</si>
  <si>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</si>
  <si>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</si>
  <si>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</si>
  <si>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</si>
  <si>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</si>
  <si>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</si>
  <si>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</si>
  <si>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</si>
  <si>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</si>
  <si>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</si>
  <si>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</si>
  <si>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</si>
  <si>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</si>
  <si>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</si>
  <si>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</si>
  <si>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</si>
  <si>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</si>
  <si>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</si>
  <si>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</si>
  <si>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</si>
  <si>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</si>
  <si>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</si>
  <si>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</si>
  <si>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</si>
  <si>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</si>
  <si>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</si>
  <si>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</si>
  <si>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</si>
  <si>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</si>
  <si>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</si>
  <si>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</si>
  <si>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</si>
  <si>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</si>
  <si>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</si>
  <si>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</si>
  <si>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</si>
  <si>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</si>
  <si>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</si>
  <si>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</si>
  <si>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</si>
  <si>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</si>
  <si>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</si>
  <si>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</si>
  <si>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</si>
  <si>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</si>
  <si>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</si>
  <si>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</si>
  <si>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</si>
  <si>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</si>
  <si>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</si>
  <si>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</si>
  <si>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</si>
  <si>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</si>
  <si>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</si>
  <si>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</si>
  <si>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</si>
  <si>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</si>
  <si>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</si>
  <si>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</si>
  <si>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</si>
  <si>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</si>
  <si>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</si>
  <si>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</si>
  <si>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</si>
  <si>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</si>
  <si>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</si>
  <si>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</si>
  <si>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</si>
  <si>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</si>
  <si>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</si>
  <si>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</si>
  <si>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</si>
  <si>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</si>
  <si>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</si>
  <si>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</si>
  <si>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</si>
  <si>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</si>
  <si>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</si>
  <si>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</si>
  <si>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</si>
  <si>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</si>
  <si>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</si>
  <si>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</si>
  <si>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</si>
  <si>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</si>
  <si>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</si>
  <si>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</si>
  <si>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</si>
  <si>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</si>
  <si>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</si>
  <si>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</si>
  <si>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</si>
  <si>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</si>
  <si>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</si>
  <si>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</si>
  <si>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</si>
  <si>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</si>
  <si>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</si>
  <si>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</si>
  <si>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</si>
  <si>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</si>
  <si>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</si>
  <si>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</si>
  <si>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</si>
  <si>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</si>
  <si>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</si>
  <si>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</si>
  <si>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</si>
  <si>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</si>
  <si>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</si>
  <si>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</si>
  <si>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</si>
  <si>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</si>
  <si>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</si>
  <si>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</si>
  <si>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</si>
  <si>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</si>
  <si>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</si>
  <si>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</si>
  <si>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</si>
  <si>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</si>
  <si>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</si>
  <si>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</si>
  <si>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</si>
  <si>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</si>
  <si>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</si>
  <si>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</si>
  <si>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</si>
  <si>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</si>
  <si>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</si>
  <si>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</si>
  <si>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</si>
  <si>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</si>
  <si>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</si>
  <si>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</si>
  <si>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</si>
  <si>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</si>
  <si>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</si>
  <si>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</si>
  <si>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</si>
  <si>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</si>
  <si>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</si>
  <si>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</si>
  <si>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</si>
  <si>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</si>
  <si>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</si>
  <si>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</si>
  <si>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</si>
  <si>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</si>
  <si>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</si>
  <si>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</si>
  <si>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</si>
  <si>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</si>
  <si>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</si>
  <si>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</si>
  <si>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parent_category</t>
  </si>
  <si>
    <t>sub_category</t>
  </si>
  <si>
    <t>percent_funded</t>
  </si>
  <si>
    <t>average_donation</t>
  </si>
  <si>
    <t>Row Labels</t>
  </si>
  <si>
    <t>Grand Total</t>
  </si>
  <si>
    <t>Column Labels</t>
  </si>
  <si>
    <t>animation</t>
  </si>
  <si>
    <t>plays</t>
  </si>
  <si>
    <t>indie rock</t>
  </si>
  <si>
    <t>photography books</t>
  </si>
  <si>
    <t>food trucks</t>
  </si>
  <si>
    <t>fiction</t>
  </si>
  <si>
    <t>rock</t>
  </si>
  <si>
    <t>documentary</t>
  </si>
  <si>
    <t>nonfiction</t>
  </si>
  <si>
    <t>translations</t>
  </si>
  <si>
    <t>video games</t>
  </si>
  <si>
    <t>television</t>
  </si>
  <si>
    <t>drama</t>
  </si>
  <si>
    <t>web</t>
  </si>
  <si>
    <t>jazz</t>
  </si>
  <si>
    <t>science fiction</t>
  </si>
  <si>
    <t>wearables</t>
  </si>
  <si>
    <t>electric music</t>
  </si>
  <si>
    <t>shorts</t>
  </si>
  <si>
    <t>radio &amp; podcasts</t>
  </si>
  <si>
    <t>metal</t>
  </si>
  <si>
    <t>mobile games</t>
  </si>
  <si>
    <t>world music</t>
  </si>
  <si>
    <t>audio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</si>
  <si>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</si>
  <si>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</si>
  <si>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</si>
  <si>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</si>
  <si>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</si>
  <si>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</si>
  <si>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</si>
  <si>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</si>
  <si>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</si>
  <si>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</si>
  <si>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name</t>
  </si>
  <si>
    <t>Outcome</t>
  </si>
  <si>
    <t>Parent Category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</si>
  <si>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</si>
  <si>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</si>
  <si>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</si>
  <si>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</si>
  <si>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</si>
  <si>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</si>
  <si>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</si>
  <si>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</si>
  <si>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</si>
  <si>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</si>
  <si>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</si>
  <si>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</si>
  <si>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</si>
  <si>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</si>
  <si>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</si>
  <si>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</si>
  <si>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</si>
  <si>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</si>
  <si>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</si>
  <si>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</si>
  <si>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</si>
  <si>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</si>
  <si>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&gt;=50000</t>
  </si>
  <si>
    <t>Successful</t>
  </si>
  <si>
    <t>Failed</t>
  </si>
  <si>
    <t>Canceled</t>
  </si>
  <si>
    <t>&gt;=1000 and &lt;=4999</t>
  </si>
  <si>
    <t>&lt;1000</t>
  </si>
  <si>
    <t>&gt;=5000 and &lt;=9999</t>
  </si>
  <si>
    <t>&gt;=10000 and &lt;=14999</t>
  </si>
  <si>
    <t>&gt;=15000 and &lt;=19999</t>
  </si>
  <si>
    <t>&gt;=20000 and &lt;=24999</t>
  </si>
  <si>
    <t>&gt;=25000 and &lt;=29999</t>
  </si>
  <si>
    <t>&gt;=30000 and &lt;=34999</t>
  </si>
  <si>
    <t>&gt;=35000 and &lt;=39999</t>
  </si>
  <si>
    <t>&gt;=40000 and &lt;=44999</t>
  </si>
  <si>
    <t>&gt;=45000 and &lt;=49999</t>
  </si>
  <si>
    <t>Backers</t>
  </si>
  <si>
    <t>Median</t>
  </si>
  <si>
    <t xml:space="preserve">Mean </t>
  </si>
  <si>
    <t>Minimum</t>
  </si>
  <si>
    <t>Maximum</t>
  </si>
  <si>
    <t>Variance</t>
  </si>
  <si>
    <t>Standard Diviation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</si>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</sst>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;[Red]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applyAlignment="1">
      <alignment horizontal="left"/>
    </xf>
    <xf numFmtId="9" fontId="0" fillId="0" borderId="0" xfId="43" applyFont="1"/>
    <xf numFmtId="9" fontId="16" fillId="0" borderId="0" xfId="43" applyFont="1" applyAlignment="1">
      <alignment horizontal="center"/>
    </xf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7" fillId="0" borderId="0" xfId="0" applyFont="1"/>
    <xf numFmtId="164" fontId="0" fillId="0" borderId="0" xfId="0" applyNumberFormat="1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E97171"/>
        </patternFill>
      </fill>
    </dxf>
    <dxf>
      <fill>
        <patternFill>
          <bgColor rgb="FF85E395"/>
        </patternFill>
      </fill>
    </dxf>
    <dxf>
      <fill>
        <patternFill>
          <bgColor rgb="FF829CDE"/>
        </patternFill>
      </fill>
    </dxf>
    <dxf>
      <fill>
        <patternFill>
          <bgColor rgb="FFF2C782"/>
        </patternFill>
      </fill>
    </dxf>
  </dxfs>
  <tableStyles count="0" defaultTableStyle="TableStyleMedium2" defaultPivotStyle="PivotStyleLight16"/>
  <colors>
    <mruColors>
      <color rgb="FFF2C782"/>
      <color rgb="FFE97171"/>
      <color rgb="FF85E395"/>
      <color rgb="FF82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Range of Success, Failure, Canceled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number_successful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9-4679-9347-06278CD1734F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number_failed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9-4679-9347-06278CD1734F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number_canceled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9-4679-9347-06278CD17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60591"/>
        <c:axId val="1475861071"/>
      </c:lineChart>
      <c:catAx>
        <c:axId val="147586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61071"/>
        <c:crosses val="autoZero"/>
        <c:auto val="1"/>
        <c:lblAlgn val="ctr"/>
        <c:lblOffset val="100"/>
        <c:noMultiLvlLbl val="0"/>
      </c:catAx>
      <c:valAx>
        <c:axId val="147586107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6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Goal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0-40EC-AF54-8F11346EE95F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0-40EC-AF54-8F11346EE95F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30-40EC-AF54-8F11346EE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13839"/>
        <c:axId val="1481512399"/>
      </c:lineChart>
      <c:catAx>
        <c:axId val="148151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</a:t>
                </a:r>
              </a:p>
            </c:rich>
          </c:tx>
          <c:layout>
            <c:manualLayout>
              <c:xMode val="edge"/>
              <c:yMode val="edge"/>
              <c:x val="0.51444909930777727"/>
              <c:y val="0.85959794890965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2399"/>
        <c:crosses val="autoZero"/>
        <c:auto val="1"/>
        <c:lblAlgn val="ctr"/>
        <c:lblOffset val="100"/>
        <c:noMultiLvlLbl val="0"/>
      </c:catAx>
      <c:valAx>
        <c:axId val="148151239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Category v Outcome!PivotTable1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C78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971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5E39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97171"/>
          </a:solidFill>
          <a:ln>
            <a:noFill/>
          </a:ln>
          <a:effectLst/>
        </c:spPr>
      </c:pivotFmt>
      <c:pivotFmt>
        <c:idx val="5"/>
        <c:spPr>
          <a:solidFill>
            <a:srgbClr val="85E395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2C782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D-4360-BEB9-489099880E92}"/>
            </c:ext>
          </c:extLst>
        </c:ser>
        <c:ser>
          <c:idx val="1"/>
          <c:order val="1"/>
          <c:tx>
            <c:strRef>
              <c:f>'Pivot Category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97171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D-4360-BEB9-489099880E92}"/>
            </c:ext>
          </c:extLst>
        </c:ser>
        <c:ser>
          <c:idx val="2"/>
          <c:order val="2"/>
          <c:tx>
            <c:strRef>
              <c:f>'Pivot Category v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D-4360-BEB9-489099880E92}"/>
            </c:ext>
          </c:extLst>
        </c:ser>
        <c:ser>
          <c:idx val="3"/>
          <c:order val="3"/>
          <c:tx>
            <c:strRef>
              <c:f>'Pivot Category v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5E395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D-4360-BEB9-489099880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2646511"/>
        <c:axId val="552643151"/>
      </c:barChart>
      <c:catAx>
        <c:axId val="55264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3151"/>
        <c:crosses val="autoZero"/>
        <c:auto val="1"/>
        <c:lblAlgn val="ctr"/>
        <c:lblOffset val="100"/>
        <c:noMultiLvlLbl val="0"/>
      </c:catAx>
      <c:valAx>
        <c:axId val="5526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Subcat v Outcome!PivotTable2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</a:t>
            </a:r>
            <a:r>
              <a:rPr lang="en-US" baseline="0"/>
              <a:t>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C78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971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5E39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Subcat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2C782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C-4AAD-B738-9A1C7421F851}"/>
            </c:ext>
          </c:extLst>
        </c:ser>
        <c:ser>
          <c:idx val="1"/>
          <c:order val="1"/>
          <c:tx>
            <c:strRef>
              <c:f>'Pivot Subcat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97171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C-4AAD-B738-9A1C7421F851}"/>
            </c:ext>
          </c:extLst>
        </c:ser>
        <c:ser>
          <c:idx val="2"/>
          <c:order val="2"/>
          <c:tx>
            <c:strRef>
              <c:f>'Pivot Subcat v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C-4AAD-B738-9A1C7421F851}"/>
            </c:ext>
          </c:extLst>
        </c:ser>
        <c:ser>
          <c:idx val="3"/>
          <c:order val="3"/>
          <c:tx>
            <c:strRef>
              <c:f>'Pivot Subcat v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5E395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AC-4AAD-B738-9A1C7421F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1131727"/>
        <c:axId val="551132687"/>
      </c:barChart>
      <c:catAx>
        <c:axId val="55113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32687"/>
        <c:crosses val="autoZero"/>
        <c:auto val="1"/>
        <c:lblAlgn val="ctr"/>
        <c:lblOffset val="100"/>
        <c:noMultiLvlLbl val="0"/>
      </c:catAx>
      <c:valAx>
        <c:axId val="55113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3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Date v Outcome!PivotTable12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Over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2C782"/>
            </a:solidFill>
            <a:round/>
          </a:ln>
          <a:effectLst/>
        </c:spPr>
        <c:marker>
          <c:symbol val="circle"/>
          <c:size val="5"/>
          <c:spPr>
            <a:solidFill>
              <a:srgbClr val="F2C782"/>
            </a:solidFill>
            <a:ln w="9525">
              <a:solidFill>
                <a:srgbClr val="F2C78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97171"/>
            </a:solidFill>
            <a:round/>
          </a:ln>
          <a:effectLst/>
        </c:spPr>
        <c:marker>
          <c:symbol val="circle"/>
          <c:size val="5"/>
          <c:spPr>
            <a:solidFill>
              <a:srgbClr val="E97171"/>
            </a:solidFill>
            <a:ln w="9525">
              <a:solidFill>
                <a:srgbClr val="E9717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829CDE"/>
            </a:solidFill>
            <a:round/>
          </a:ln>
          <a:effectLst/>
        </c:spPr>
        <c:marker>
          <c:spPr>
            <a:solidFill>
              <a:srgbClr val="829CDE"/>
            </a:solidFill>
            <a:ln w="9525">
              <a:solidFill>
                <a:srgbClr val="829CD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85E395"/>
            </a:solidFill>
            <a:round/>
          </a:ln>
          <a:effectLst/>
        </c:spPr>
        <c:marker>
          <c:symbol val="circle"/>
          <c:size val="5"/>
          <c:spPr>
            <a:solidFill>
              <a:srgbClr val="85E395"/>
            </a:solidFill>
            <a:ln w="9525">
              <a:solidFill>
                <a:srgbClr val="85E39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2C782"/>
            </a:solidFill>
            <a:round/>
          </a:ln>
          <a:effectLst/>
        </c:spPr>
        <c:marker>
          <c:symbol val="circle"/>
          <c:size val="5"/>
          <c:spPr>
            <a:solidFill>
              <a:srgbClr val="F2C782"/>
            </a:solidFill>
            <a:ln w="9525">
              <a:solidFill>
                <a:srgbClr val="F2C78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C782"/>
              </a:solidFill>
              <a:ln w="9525">
                <a:solidFill>
                  <a:srgbClr val="F2C782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2-4730-97BC-3A1E802C295D}"/>
            </c:ext>
          </c:extLst>
        </c:ser>
        <c:ser>
          <c:idx val="1"/>
          <c:order val="1"/>
          <c:tx>
            <c:strRef>
              <c:f>'Pivot Date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97171"/>
              </a:solidFill>
              <a:ln w="9525">
                <a:solidFill>
                  <a:srgbClr val="E97171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2-4730-97BC-3A1E802C295D}"/>
            </c:ext>
          </c:extLst>
        </c:ser>
        <c:ser>
          <c:idx val="2"/>
          <c:order val="2"/>
          <c:tx>
            <c:strRef>
              <c:f>'Pivot Date v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5E395"/>
              </a:solidFill>
              <a:ln w="9525">
                <a:solidFill>
                  <a:srgbClr val="85E395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2-4730-97BC-3A1E802C2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821071"/>
        <c:axId val="765223455"/>
      </c:lineChart>
      <c:catAx>
        <c:axId val="194382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23455"/>
        <c:crosses val="autoZero"/>
        <c:auto val="1"/>
        <c:lblAlgn val="ctr"/>
        <c:lblOffset val="100"/>
        <c:noMultiLvlLbl val="0"/>
      </c:catAx>
      <c:valAx>
        <c:axId val="7652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82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406699</xdr:colOff>
      <xdr:row>13</xdr:row>
      <xdr:rowOff>187951</xdr:rowOff>
    </xdr:from>
    <xdr:to>
      <xdr:col>7</xdr:col>
      <xdr:colOff>675163</xdr:colOff>
      <xdr:row>35</xdr:row>
      <xdr:rowOff>30663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8A03A-0D14-5532-ED90-FD96954DC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881119</xdr:colOff>
      <xdr:row>14</xdr:row>
      <xdr:rowOff>32844</xdr:rowOff>
    </xdr:from>
    <xdr:to>
      <xdr:col>19</xdr:col>
      <xdr:colOff>382071</xdr:colOff>
      <xdr:row>36</xdr:row>
      <xdr:rowOff>71683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76B9C4-A5E4-486E-D435-F4032FD9D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273653</xdr:colOff>
      <xdr:row>1</xdr:row>
      <xdr:rowOff>198839</xdr:rowOff>
    </xdr:from>
    <xdr:to>
      <xdr:col>13</xdr:col>
      <xdr:colOff>26957</xdr:colOff>
      <xdr:row>29</xdr:row>
      <xdr:rowOff>115019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3B1A6-9167-9F34-DCE8-EDC3455B7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128794</xdr:colOff>
      <xdr:row>2</xdr:row>
      <xdr:rowOff>14357</xdr:rowOff>
    </xdr:from>
    <xdr:to>
      <xdr:col>19</xdr:col>
      <xdr:colOff>157369</xdr:colOff>
      <xdr:row>24</xdr:row>
      <xdr:rowOff>127414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92CCD-D446-91D2-E0EE-826DB4BC3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186958</xdr:rowOff>
    </xdr:from>
    <xdr:to>
      <xdr:col>15</xdr:col>
      <xdr:colOff>633328</xdr:colOff>
      <xdr:row>25</xdr:row>
      <xdr:rowOff>89302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68391-6EC4-9E31-6874-DD5B335F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edith Walter" refreshedDate="45381.821198726851" createdVersion="8" refreshedVersion="8" minRefreshableVersion="3" recordCount="1000" xr:uid="{B66EB639-FEDF-4978-B04D-B350ECD6B6F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_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67E24-EB72-4004-B4B5-64D16B2964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arent Category" colHeaderCaption="Outcome">
  <location ref="A4:F15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 countASubtotal="1">
      <items count="5">
        <item x="3"/>
        <item x="0"/>
        <item x="2"/>
        <item x="1"/>
        <item t="countA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6DE9B-4C7B-4F36-A6FE-9476FA22E7A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69D95-1F38-42FE-B572-D949416973A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52" workbookViewId="0">
      <selection activeCell="L45" sqref="L45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50.69921875" style="4" bestFit="1" customWidth="1"/>
    <col min="4" max="4" width="8.3984375" bestFit="1" customWidth="1"/>
    <col min="5" max="5" width="11.59765625" bestFit="1" customWidth="1"/>
    <col min="6" max="6" width="18.3984375" style="5" bestFit="1" customWidth="1"/>
    <col min="7" max="7" width="12.296875" bestFit="1" customWidth="1"/>
    <col min="8" max="8" width="17.19921875" bestFit="1" customWidth="1"/>
    <col min="9" max="9" width="21.5" style="3" bestFit="1" customWidth="1"/>
    <col min="10" max="10" width="11.296875" bestFit="1" customWidth="1"/>
    <col min="11" max="11" width="12" bestFit="1" customWidth="1"/>
    <col min="12" max="12" width="15.296875" bestFit="1" customWidth="1"/>
    <col min="13" max="13" width="28.69921875" style="9" bestFit="1" customWidth="1"/>
    <col min="14" max="14" width="12.19921875" bestFit="1" customWidth="1"/>
    <col min="15" max="15" width="28.69921875" style="9" bestFit="1" customWidth="1"/>
    <col min="16" max="16" width="13" bestFit="1" customWidth="1"/>
    <col min="17" max="17" width="12.296875" bestFit="1" customWidth="1"/>
    <col min="18" max="18" width="29.19921875" bestFit="1" customWidth="1"/>
    <col min="19" max="19" width="18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2031</v>
      </c>
      <c r="G1" s="1" t="s">
        <v>4</v>
      </c>
      <c r="H1" s="1" t="s">
        <v>5</v>
      </c>
      <c r="I1" s="2" t="s">
        <v>2032</v>
      </c>
      <c r="J1" s="1" t="s">
        <v>6</v>
      </c>
      <c r="K1" s="1" t="s">
        <v>7</v>
      </c>
      <c r="L1" s="1" t="s">
        <v>8</v>
      </c>
      <c r="M1" s="8" t="s">
        <v>2073</v>
      </c>
      <c r="N1" s="1" t="s">
        <v>9</v>
      </c>
      <c r="O1" s="8" t="s">
        <v>2074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3">
      <c r="A2">
        <v>0</v>
      </c>
      <c r="B2" t="s">
        <v>12</v>
      </c>
      <c r="C2" s="4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3">
        <v>0</v>
      </c>
      <c r="J2" t="s">
        <v>15</v>
      </c>
      <c r="K2" t="s">
        <v>16</v>
      </c>
      <c r="L2">
        <v>1448690400</v>
      </c>
      <c r="M2" s="9">
        <f t="shared" ref="M2:M65" si="1">(L2/86400+DATE(1970,1,1))</f>
        <v>42336.25</v>
      </c>
      <c r="N2">
        <v>1450159200</v>
      </c>
      <c r="O2" s="9">
        <f t="shared" ref="O2:O65" si="2">(N2/86400+DATE(1970,1,1))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4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s="3">
        <f t="shared" ref="I3:I66" si="3">E3/H3</f>
        <v>92.151898734177209</v>
      </c>
      <c r="J3" t="s">
        <v>21</v>
      </c>
      <c r="K3" t="s">
        <v>22</v>
      </c>
      <c r="L3">
        <v>1408424400</v>
      </c>
      <c r="M3" s="9">
        <f t="shared" si="1"/>
        <v>41870.208333333336</v>
      </c>
      <c r="N3">
        <v>1408597200</v>
      </c>
      <c r="O3" s="9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">
      <c r="A4">
        <v>2</v>
      </c>
      <c r="B4" t="s">
        <v>24</v>
      </c>
      <c r="C4" s="4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3">
        <f t="shared" si="3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">
      <c r="A5">
        <v>3</v>
      </c>
      <c r="B5" t="s">
        <v>29</v>
      </c>
      <c r="C5" s="4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3">
        <f t="shared" si="3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4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3">
        <f t="shared" si="3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4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3">
        <f t="shared" si="3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4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3">
        <f t="shared" si="3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4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3">
        <f t="shared" si="3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4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3">
        <f t="shared" si="3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4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3">
        <f t="shared" si="3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4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3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">
      <c r="A13">
        <v>11</v>
      </c>
      <c r="B13" t="s">
        <v>54</v>
      </c>
      <c r="C13" s="4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3">
        <f t="shared" si="3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4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3">
        <f t="shared" si="3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58</v>
      </c>
      <c r="C15" s="4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3">
        <f t="shared" si="3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4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3">
        <f t="shared" si="3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4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3">
        <f t="shared" si="3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4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3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4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3">
        <f t="shared" si="3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4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3">
        <f t="shared" si="3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4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3">
        <f t="shared" si="3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4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3">
        <f t="shared" si="3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4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3">
        <f t="shared" si="3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4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3">
        <f t="shared" si="3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4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3">
        <f t="shared" si="3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4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3">
        <f t="shared" si="3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4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3">
        <f t="shared" si="3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4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3">
        <f t="shared" si="3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4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3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4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3">
        <f t="shared" si="3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4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3">
        <f t="shared" si="3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4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3">
        <f t="shared" si="3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4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3">
        <f t="shared" si="3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4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3">
        <f t="shared" si="3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4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3">
        <f t="shared" si="3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">
      <c r="A36">
        <v>34</v>
      </c>
      <c r="B36" t="s">
        <v>111</v>
      </c>
      <c r="C36" s="4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3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4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3">
        <f t="shared" si="3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4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3">
        <f t="shared" si="3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117</v>
      </c>
      <c r="C39" s="4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3">
        <f t="shared" si="3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4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3">
        <f t="shared" si="3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4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3">
        <f t="shared" si="3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4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3">
        <f t="shared" si="3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4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3">
        <f t="shared" si="3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4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3">
        <f t="shared" si="3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4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3">
        <f t="shared" si="3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4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3">
        <f t="shared" si="3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">
      <c r="A47">
        <v>45</v>
      </c>
      <c r="B47" t="s">
        <v>136</v>
      </c>
      <c r="C47" s="4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3">
        <f t="shared" si="3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4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3">
        <f t="shared" si="3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4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3">
        <f t="shared" si="3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4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3">
        <f t="shared" si="3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4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3">
        <f t="shared" si="3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146</v>
      </c>
      <c r="C52" s="4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3">
        <f t="shared" si="3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4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3">
        <f t="shared" si="3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4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3">
        <f t="shared" si="3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4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3">
        <f t="shared" si="3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155</v>
      </c>
      <c r="C56" s="4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3">
        <f t="shared" si="3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157</v>
      </c>
      <c r="C57" s="4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3">
        <f t="shared" si="3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">
      <c r="A58">
        <v>56</v>
      </c>
      <c r="B58" t="s">
        <v>160</v>
      </c>
      <c r="C58" s="4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3">
        <f t="shared" si="3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4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3">
        <f t="shared" si="3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4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3">
        <f t="shared" si="3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4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3">
        <f t="shared" si="3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4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3">
        <f t="shared" si="3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">
      <c r="A63">
        <v>61</v>
      </c>
      <c r="B63" t="s">
        <v>170</v>
      </c>
      <c r="C63" s="4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3">
        <f t="shared" si="3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172</v>
      </c>
      <c r="C64" s="4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3">
        <f t="shared" si="3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4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3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4" t="s">
        <v>177</v>
      </c>
      <c r="D66">
        <v>2800</v>
      </c>
      <c r="E66">
        <v>2734</v>
      </c>
      <c r="F66" s="5">
        <f t="shared" ref="F66:F129" si="4">E66/D66</f>
        <v>0.97642857142857142</v>
      </c>
      <c r="G66" t="s">
        <v>14</v>
      </c>
      <c r="H66">
        <v>38</v>
      </c>
      <c r="I66" s="3">
        <f t="shared" si="3"/>
        <v>71.94736842105263</v>
      </c>
      <c r="J66" t="s">
        <v>21</v>
      </c>
      <c r="K66" t="s">
        <v>22</v>
      </c>
      <c r="L66">
        <v>1530507600</v>
      </c>
      <c r="M66" s="9">
        <f t="shared" ref="M66:M129" si="5">(L66/86400+DATE(1970,1,1))</f>
        <v>43283.208333333328</v>
      </c>
      <c r="N66">
        <v>1531803600</v>
      </c>
      <c r="O66" s="9">
        <f t="shared" ref="O66:O129" si="6">(N66/86400+DATE(1970,1,1))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4" t="s">
        <v>179</v>
      </c>
      <c r="D67">
        <v>6100</v>
      </c>
      <c r="E67">
        <v>14405</v>
      </c>
      <c r="F67" s="5">
        <f t="shared" si="4"/>
        <v>2.3614754098360655</v>
      </c>
      <c r="G67" t="s">
        <v>20</v>
      </c>
      <c r="H67">
        <v>236</v>
      </c>
      <c r="I67" s="3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9">
        <f t="shared" si="5"/>
        <v>40570.25</v>
      </c>
      <c r="N67">
        <v>1296712800</v>
      </c>
      <c r="O67" s="9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4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3">
        <f t="shared" si="7"/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182</v>
      </c>
      <c r="C69" s="4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3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4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3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186</v>
      </c>
      <c r="C71" s="4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3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4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3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">
      <c r="A73">
        <v>71</v>
      </c>
      <c r="B73" t="s">
        <v>190</v>
      </c>
      <c r="C73" s="4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3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4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3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4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3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4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3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4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3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4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3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4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3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204</v>
      </c>
      <c r="C80" s="4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3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4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3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4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3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4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3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4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3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4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3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217</v>
      </c>
      <c r="C86" s="4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3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4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3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4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3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223</v>
      </c>
      <c r="C89" s="4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3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4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3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4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3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4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3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4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3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233</v>
      </c>
      <c r="C94" s="4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3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4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3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4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3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239</v>
      </c>
      <c r="C97" s="4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3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4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3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4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3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4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3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247</v>
      </c>
      <c r="C101" s="4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3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4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3">
        <f t="shared" si="7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4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3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4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3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4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3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4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3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4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3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4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3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263</v>
      </c>
      <c r="C109" s="4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3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265</v>
      </c>
      <c r="C110" s="4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3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4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3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">
      <c r="A112">
        <v>110</v>
      </c>
      <c r="B112" t="s">
        <v>270</v>
      </c>
      <c r="C112" s="4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3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4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3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4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3">
        <f t="shared" si="7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4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3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4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3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4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3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282</v>
      </c>
      <c r="C118" s="4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3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4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3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4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3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">
      <c r="A121">
        <v>119</v>
      </c>
      <c r="B121" t="s">
        <v>288</v>
      </c>
      <c r="C121" s="4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3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4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3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4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3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4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3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4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3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4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3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4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3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4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3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4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3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4" t="s">
        <v>308</v>
      </c>
      <c r="D130">
        <v>70600</v>
      </c>
      <c r="E130">
        <v>42596</v>
      </c>
      <c r="F130" s="5">
        <f t="shared" ref="F130:F193" si="8">E130/D130</f>
        <v>0.60334277620396604</v>
      </c>
      <c r="G130" t="s">
        <v>74</v>
      </c>
      <c r="H130">
        <v>532</v>
      </c>
      <c r="I130" s="3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ref="M130:M193" si="9">(L130/86400+DATE(1970,1,1))</f>
        <v>40417.208333333336</v>
      </c>
      <c r="N130">
        <v>1284008400</v>
      </c>
      <c r="O130" s="9">
        <f t="shared" ref="O130:O193" si="10">(N130/86400+DATE(1970,1,1))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4" t="s">
        <v>310</v>
      </c>
      <c r="D131">
        <v>148500</v>
      </c>
      <c r="E131">
        <v>4756</v>
      </c>
      <c r="F131" s="5">
        <f t="shared" si="8"/>
        <v>3.2026936026936029E-2</v>
      </c>
      <c r="G131" t="s">
        <v>74</v>
      </c>
      <c r="H131">
        <v>55</v>
      </c>
      <c r="I131" s="3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9">
        <f t="shared" si="9"/>
        <v>42038.25</v>
      </c>
      <c r="N131">
        <v>1425103200</v>
      </c>
      <c r="O131" s="9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4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3">
        <f t="shared" si="11"/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313</v>
      </c>
      <c r="C133" s="4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3">
        <f t="shared" si="11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4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3">
        <f t="shared" si="11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4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3">
        <f t="shared" si="11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4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3">
        <f t="shared" si="11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4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3">
        <f t="shared" si="11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324</v>
      </c>
      <c r="C138" s="4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3">
        <f t="shared" si="11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4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3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328</v>
      </c>
      <c r="C140" s="4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3">
        <f t="shared" si="11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4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3">
        <f t="shared" si="11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">
      <c r="A142">
        <v>140</v>
      </c>
      <c r="B142" t="s">
        <v>332</v>
      </c>
      <c r="C142" s="4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3">
        <f t="shared" si="11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4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3">
        <f t="shared" si="11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336</v>
      </c>
      <c r="C144" s="4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3">
        <f t="shared" si="11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4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3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4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3">
        <f t="shared" si="11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4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3">
        <f t="shared" si="11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344</v>
      </c>
      <c r="C148" s="4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3">
        <f t="shared" si="11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346</v>
      </c>
      <c r="C149" s="4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3">
        <f t="shared" si="11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4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3">
        <f t="shared" si="11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4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3">
        <f t="shared" si="11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4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3">
        <f t="shared" si="11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4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3">
        <f t="shared" si="11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4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3">
        <f t="shared" si="11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4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3">
        <f t="shared" si="11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4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3">
        <f t="shared" si="11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4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3">
        <f t="shared" si="11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4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3">
        <f t="shared" si="11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4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3">
        <f t="shared" si="11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4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3">
        <f t="shared" si="11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4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3">
        <f t="shared" si="11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4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3">
        <f t="shared" si="11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">
      <c r="A163">
        <v>161</v>
      </c>
      <c r="B163" t="s">
        <v>374</v>
      </c>
      <c r="C163" s="4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3">
        <f t="shared" si="11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376</v>
      </c>
      <c r="C164" s="4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3">
        <f t="shared" si="11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4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3">
        <f t="shared" si="11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4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3">
        <f t="shared" si="11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4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3">
        <f t="shared" si="11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4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3">
        <f t="shared" si="11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4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3">
        <f t="shared" si="11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4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3">
        <f t="shared" si="11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4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3">
        <f t="shared" si="11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4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3">
        <f t="shared" si="11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">
      <c r="A173">
        <v>171</v>
      </c>
      <c r="B173" t="s">
        <v>394</v>
      </c>
      <c r="C173" s="4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3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4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3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398</v>
      </c>
      <c r="C175" s="4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3">
        <f t="shared" si="11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4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3">
        <f t="shared" si="11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4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3">
        <f t="shared" si="11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404</v>
      </c>
      <c r="C178" s="4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3">
        <f t="shared" si="11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4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3">
        <f t="shared" si="11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4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3">
        <f t="shared" si="11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410</v>
      </c>
      <c r="C181" s="4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3">
        <f t="shared" si="11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4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3">
        <f t="shared" si="11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4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3">
        <f t="shared" si="11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">
      <c r="A184">
        <v>182</v>
      </c>
      <c r="B184" t="s">
        <v>416</v>
      </c>
      <c r="C184" s="4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3">
        <f t="shared" si="11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">
      <c r="A185">
        <v>183</v>
      </c>
      <c r="B185" t="s">
        <v>418</v>
      </c>
      <c r="C185" s="4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3">
        <f t="shared" si="11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4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3">
        <f t="shared" si="11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4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3">
        <f t="shared" si="11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4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3">
        <f t="shared" si="11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4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3">
        <f t="shared" si="11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4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3">
        <f t="shared" si="11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4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3">
        <f t="shared" si="11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4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3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4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3">
        <f t="shared" si="11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436</v>
      </c>
      <c r="C194" s="4" t="s">
        <v>437</v>
      </c>
      <c r="D194">
        <v>42600</v>
      </c>
      <c r="E194">
        <v>8517</v>
      </c>
      <c r="F194" s="5">
        <f t="shared" ref="F194:F257" si="12">E194/D194</f>
        <v>0.19992957746478873</v>
      </c>
      <c r="G194" t="s">
        <v>14</v>
      </c>
      <c r="H194">
        <v>243</v>
      </c>
      <c r="I194" s="3">
        <f t="shared" si="11"/>
        <v>35.049382716049379</v>
      </c>
      <c r="J194" t="s">
        <v>21</v>
      </c>
      <c r="K194" t="s">
        <v>22</v>
      </c>
      <c r="L194">
        <v>1403845200</v>
      </c>
      <c r="M194" s="9">
        <f t="shared" ref="M194:M257" si="13">(L194/86400+DATE(1970,1,1))</f>
        <v>41817.208333333336</v>
      </c>
      <c r="N194">
        <v>1404190800</v>
      </c>
      <c r="O194" s="9">
        <f t="shared" ref="O194:O257" si="14">(N194/86400+DATE(1970,1,1))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4" t="s">
        <v>439</v>
      </c>
      <c r="D195">
        <v>6600</v>
      </c>
      <c r="E195">
        <v>3012</v>
      </c>
      <c r="F195" s="5">
        <f t="shared" si="12"/>
        <v>0.45636363636363636</v>
      </c>
      <c r="G195" t="s">
        <v>14</v>
      </c>
      <c r="H195">
        <v>65</v>
      </c>
      <c r="I195" s="3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9">
        <f t="shared" si="13"/>
        <v>43198.208333333328</v>
      </c>
      <c r="N195">
        <v>1523509200</v>
      </c>
      <c r="O195" s="9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4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3">
        <f t="shared" si="15"/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4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3">
        <f t="shared" si="15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4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3">
        <f t="shared" si="15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4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3">
        <f t="shared" si="15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4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3">
        <f t="shared" si="15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4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3">
        <f t="shared" si="15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4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3">
        <f t="shared" si="15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454</v>
      </c>
      <c r="C203" s="4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3">
        <f t="shared" si="15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4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3">
        <f t="shared" si="15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">
      <c r="A205">
        <v>203</v>
      </c>
      <c r="B205" t="s">
        <v>458</v>
      </c>
      <c r="C205" s="4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3">
        <f t="shared" si="15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4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3">
        <f t="shared" si="15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4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3">
        <f t="shared" si="15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4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3">
        <f t="shared" si="15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466</v>
      </c>
      <c r="C209" s="4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3">
        <f t="shared" si="15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4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3">
        <f t="shared" si="15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470</v>
      </c>
      <c r="C211" s="4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3">
        <f t="shared" si="15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4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3">
        <f t="shared" si="15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475</v>
      </c>
      <c r="C213" s="4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3">
        <f t="shared" si="15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477</v>
      </c>
      <c r="C214" s="4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3">
        <f t="shared" si="15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479</v>
      </c>
      <c r="C215" s="4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3">
        <f t="shared" si="15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4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3">
        <f t="shared" si="15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4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3">
        <f t="shared" si="15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4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3">
        <f t="shared" si="15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4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3">
        <f t="shared" si="15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4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3">
        <f t="shared" si="15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4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3">
        <f t="shared" si="15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4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3">
        <f t="shared" si="15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">
      <c r="A223">
        <v>221</v>
      </c>
      <c r="B223" t="s">
        <v>495</v>
      </c>
      <c r="C223" s="4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3">
        <f t="shared" si="15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4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3">
        <f t="shared" si="15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4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3">
        <f t="shared" si="15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4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3">
        <f t="shared" si="15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4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3">
        <f t="shared" si="15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4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3">
        <f t="shared" si="15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506</v>
      </c>
      <c r="C229" s="4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3">
        <f t="shared" si="15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4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3">
        <f t="shared" si="15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4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3">
        <f t="shared" si="15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4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3">
        <f t="shared" si="15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4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3">
        <f t="shared" si="15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4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3">
        <f t="shared" si="15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4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3">
        <f t="shared" si="15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4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3">
        <f t="shared" si="15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">
      <c r="A237">
        <v>235</v>
      </c>
      <c r="B237" t="s">
        <v>522</v>
      </c>
      <c r="C237" s="4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3">
        <f t="shared" si="15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4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3">
        <f t="shared" si="15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">
      <c r="A239">
        <v>237</v>
      </c>
      <c r="B239" t="s">
        <v>526</v>
      </c>
      <c r="C239" s="4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3">
        <f t="shared" si="15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4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3">
        <f t="shared" si="15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530</v>
      </c>
      <c r="C241" s="4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3">
        <f t="shared" si="15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4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3">
        <f t="shared" si="15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534</v>
      </c>
      <c r="C243" s="4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3">
        <f t="shared" si="15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4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3">
        <f t="shared" si="15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">
      <c r="A245">
        <v>243</v>
      </c>
      <c r="B245" t="s">
        <v>538</v>
      </c>
      <c r="C245" s="4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3">
        <f t="shared" si="15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">
      <c r="A246">
        <v>244</v>
      </c>
      <c r="B246" t="s">
        <v>540</v>
      </c>
      <c r="C246" s="4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3">
        <f t="shared" si="15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4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3">
        <f t="shared" si="15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544</v>
      </c>
      <c r="C248" s="4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3">
        <f t="shared" si="15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4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3">
        <f t="shared" si="15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4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3">
        <f t="shared" si="15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4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3">
        <f t="shared" si="15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4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3">
        <f t="shared" si="15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4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3">
        <f t="shared" si="15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556</v>
      </c>
      <c r="C254" s="4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3">
        <f t="shared" si="15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4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3">
        <f t="shared" si="15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560</v>
      </c>
      <c r="C256" s="4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3">
        <f t="shared" si="15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562</v>
      </c>
      <c r="C257" s="4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3">
        <f t="shared" si="15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4" t="s">
        <v>565</v>
      </c>
      <c r="D258">
        <v>4100</v>
      </c>
      <c r="E258">
        <v>959</v>
      </c>
      <c r="F258" s="5">
        <f t="shared" ref="F258:F321" si="16">E258/D258</f>
        <v>0.23390243902439026</v>
      </c>
      <c r="G258" t="s">
        <v>14</v>
      </c>
      <c r="H258">
        <v>15</v>
      </c>
      <c r="I258" s="3">
        <f t="shared" si="15"/>
        <v>63.93333333333333</v>
      </c>
      <c r="J258" t="s">
        <v>40</v>
      </c>
      <c r="K258" t="s">
        <v>41</v>
      </c>
      <c r="L258">
        <v>1453615200</v>
      </c>
      <c r="M258" s="9">
        <f t="shared" ref="M258:M321" si="17">(L258/86400+DATE(1970,1,1))</f>
        <v>42393.25</v>
      </c>
      <c r="N258">
        <v>1456812000</v>
      </c>
      <c r="O258" s="9">
        <f t="shared" ref="O258:O321" si="18">(N258/86400+DATE(1970,1,1))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4" t="s">
        <v>567</v>
      </c>
      <c r="D259">
        <v>5700</v>
      </c>
      <c r="E259">
        <v>8322</v>
      </c>
      <c r="F259" s="5">
        <f t="shared" si="16"/>
        <v>1.46</v>
      </c>
      <c r="G259" t="s">
        <v>20</v>
      </c>
      <c r="H259">
        <v>92</v>
      </c>
      <c r="I259" s="3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9">
        <f t="shared" si="17"/>
        <v>41338.25</v>
      </c>
      <c r="N259">
        <v>1363669200</v>
      </c>
      <c r="O259" s="9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4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3">
        <f t="shared" si="19"/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">
      <c r="A261">
        <v>259</v>
      </c>
      <c r="B261" t="s">
        <v>570</v>
      </c>
      <c r="C261" s="4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3">
        <f t="shared" si="19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4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3">
        <f t="shared" si="19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574</v>
      </c>
      <c r="C263" s="4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3">
        <f t="shared" si="19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4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3">
        <f t="shared" si="19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4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3">
        <f t="shared" si="19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4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3">
        <f t="shared" si="19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4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3">
        <f t="shared" si="19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4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3">
        <f t="shared" si="19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4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3">
        <f t="shared" si="19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4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3">
        <f t="shared" si="19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4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3">
        <f t="shared" si="19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4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3">
        <f t="shared" si="19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594</v>
      </c>
      <c r="C273" s="4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3">
        <f t="shared" si="19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4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3">
        <f t="shared" si="19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4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3">
        <f t="shared" si="19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600</v>
      </c>
      <c r="C276" s="4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3">
        <f t="shared" si="19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">
      <c r="A277">
        <v>275</v>
      </c>
      <c r="B277" t="s">
        <v>602</v>
      </c>
      <c r="C277" s="4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3">
        <f t="shared" si="19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4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3">
        <f t="shared" si="19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606</v>
      </c>
      <c r="C279" s="4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3">
        <f t="shared" si="19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4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3">
        <f t="shared" si="19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610</v>
      </c>
      <c r="C281" s="4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3">
        <f t="shared" si="19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612</v>
      </c>
      <c r="C282" s="4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3">
        <f t="shared" si="19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4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3">
        <f t="shared" si="19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4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3">
        <f t="shared" si="19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618</v>
      </c>
      <c r="C285" s="4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3">
        <f t="shared" si="19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4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3">
        <f t="shared" si="19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4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3">
        <f t="shared" si="19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4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3">
        <f t="shared" si="19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4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3">
        <f t="shared" si="19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4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3">
        <f t="shared" si="19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4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3">
        <f t="shared" si="19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4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3">
        <f t="shared" si="19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4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3">
        <f t="shared" si="19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4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3">
        <f t="shared" si="19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4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3">
        <f t="shared" si="19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4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3">
        <f t="shared" si="19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642</v>
      </c>
      <c r="C297" s="4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3">
        <f t="shared" si="19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644</v>
      </c>
      <c r="C298" s="4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3">
        <f t="shared" si="19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4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3">
        <f t="shared" si="19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4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3">
        <f t="shared" si="19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650</v>
      </c>
      <c r="C301" s="4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3">
        <f t="shared" si="19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4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3">
        <f t="shared" si="19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654</v>
      </c>
      <c r="C303" s="4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3">
        <f t="shared" si="19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4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3">
        <f t="shared" si="19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4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3">
        <f t="shared" si="19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4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3">
        <f t="shared" si="19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4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3">
        <f t="shared" si="19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">
      <c r="A308">
        <v>306</v>
      </c>
      <c r="B308" t="s">
        <v>664</v>
      </c>
      <c r="C308" s="4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3">
        <f t="shared" si="19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666</v>
      </c>
      <c r="C309" s="4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3">
        <f t="shared" si="19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4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3">
        <f t="shared" si="19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4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3">
        <f t="shared" si="19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4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3">
        <f t="shared" si="19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4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3">
        <f t="shared" si="19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4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3">
        <f t="shared" si="19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4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3">
        <f t="shared" si="19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4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3">
        <f t="shared" si="19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682</v>
      </c>
      <c r="C317" s="4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3">
        <f t="shared" si="19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4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3">
        <f t="shared" si="19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4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3">
        <f t="shared" si="19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688</v>
      </c>
      <c r="C320" s="4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3">
        <f t="shared" si="19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4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3">
        <f t="shared" si="19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4" t="s">
        <v>693</v>
      </c>
      <c r="D322">
        <v>84400</v>
      </c>
      <c r="E322">
        <v>8092</v>
      </c>
      <c r="F322" s="5">
        <f t="shared" ref="F322:F385" si="20">E322/D322</f>
        <v>9.5876777251184833E-2</v>
      </c>
      <c r="G322" t="s">
        <v>14</v>
      </c>
      <c r="H322">
        <v>80</v>
      </c>
      <c r="I322" s="3">
        <f t="shared" si="19"/>
        <v>101.15</v>
      </c>
      <c r="J322" t="s">
        <v>21</v>
      </c>
      <c r="K322" t="s">
        <v>22</v>
      </c>
      <c r="L322">
        <v>1305003600</v>
      </c>
      <c r="M322" s="9">
        <f t="shared" ref="M322:M385" si="21">(L322/86400+DATE(1970,1,1))</f>
        <v>40673.208333333336</v>
      </c>
      <c r="N322">
        <v>1305781200</v>
      </c>
      <c r="O322" s="9">
        <f t="shared" ref="O322:O385" si="22">(N322/86400+DATE(1970,1,1))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694</v>
      </c>
      <c r="C323" s="4" t="s">
        <v>695</v>
      </c>
      <c r="D323">
        <v>170400</v>
      </c>
      <c r="E323">
        <v>160422</v>
      </c>
      <c r="F323" s="5">
        <f t="shared" si="20"/>
        <v>0.94144366197183094</v>
      </c>
      <c r="G323" t="s">
        <v>14</v>
      </c>
      <c r="H323">
        <v>2468</v>
      </c>
      <c r="I323" s="3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9">
        <f t="shared" si="21"/>
        <v>40634.208333333336</v>
      </c>
      <c r="N323">
        <v>1302325200</v>
      </c>
      <c r="O323" s="9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">
      <c r="A324">
        <v>322</v>
      </c>
      <c r="B324" t="s">
        <v>696</v>
      </c>
      <c r="C324" s="4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3">
        <f t="shared" si="23"/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4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3">
        <f t="shared" si="23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4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3">
        <f t="shared" si="23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702</v>
      </c>
      <c r="C327" s="4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3">
        <f t="shared" si="23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">
      <c r="A328">
        <v>326</v>
      </c>
      <c r="B328" t="s">
        <v>704</v>
      </c>
      <c r="C328" s="4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3">
        <f t="shared" si="23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4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3">
        <f t="shared" si="23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708</v>
      </c>
      <c r="C330" s="4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3">
        <f t="shared" si="23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4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3">
        <f t="shared" si="23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712</v>
      </c>
      <c r="C332" s="4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3">
        <f t="shared" si="23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4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3">
        <f t="shared" si="23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716</v>
      </c>
      <c r="C334" s="4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3">
        <f t="shared" si="23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4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3">
        <f t="shared" si="23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4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3">
        <f t="shared" si="23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4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3">
        <f t="shared" si="23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4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3">
        <f t="shared" si="23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4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3">
        <f t="shared" si="23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4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3">
        <f t="shared" si="23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4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3">
        <f t="shared" si="23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4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3">
        <f t="shared" si="23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734</v>
      </c>
      <c r="C343" s="4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3">
        <f t="shared" si="23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4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3">
        <f t="shared" si="23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4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3">
        <f t="shared" si="23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4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3">
        <f t="shared" si="23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4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3">
        <f t="shared" si="23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4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3">
        <f t="shared" si="23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4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3">
        <f t="shared" si="23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4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3">
        <f t="shared" si="23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4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3">
        <f t="shared" si="23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4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3">
        <f t="shared" si="23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4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3">
        <f t="shared" si="23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4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3">
        <f t="shared" si="23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4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3">
        <f t="shared" si="23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4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3">
        <f t="shared" si="23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4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3">
        <f t="shared" si="23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4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3">
        <f t="shared" si="23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4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3">
        <f t="shared" si="23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4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3">
        <f t="shared" si="23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4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3">
        <f t="shared" si="23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4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3">
        <f t="shared" si="23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4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3">
        <f t="shared" si="23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4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3">
        <f t="shared" si="23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4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3">
        <f t="shared" si="23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4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3">
        <f t="shared" si="23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4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3">
        <f t="shared" si="23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4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3">
        <f t="shared" si="23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4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3">
        <f t="shared" si="23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4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3">
        <f t="shared" si="23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4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3">
        <f t="shared" si="23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4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3">
        <f t="shared" si="23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4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3">
        <f t="shared" si="23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796</v>
      </c>
      <c r="C374" s="4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3">
        <f t="shared" si="23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4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3">
        <f t="shared" si="23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800</v>
      </c>
      <c r="C376" s="4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3">
        <f t="shared" si="23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">
      <c r="A377">
        <v>375</v>
      </c>
      <c r="B377" t="s">
        <v>802</v>
      </c>
      <c r="C377" s="4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3">
        <f t="shared" si="23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4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3">
        <f t="shared" si="23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4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3">
        <f t="shared" si="23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4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3">
        <f t="shared" si="23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4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3">
        <f t="shared" si="23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">
      <c r="A382">
        <v>380</v>
      </c>
      <c r="B382" t="s">
        <v>812</v>
      </c>
      <c r="C382" s="4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3">
        <f t="shared" si="23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4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3">
        <f t="shared" si="23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816</v>
      </c>
      <c r="C384" s="4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3">
        <f t="shared" si="23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4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3">
        <f t="shared" si="23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4" t="s">
        <v>821</v>
      </c>
      <c r="D386">
        <v>114400</v>
      </c>
      <c r="E386">
        <v>196779</v>
      </c>
      <c r="F386" s="5">
        <f t="shared" ref="F386:F449" si="24">E386/D386</f>
        <v>1.7200961538461539</v>
      </c>
      <c r="G386" t="s">
        <v>20</v>
      </c>
      <c r="H386">
        <v>4799</v>
      </c>
      <c r="I386" s="3">
        <f t="shared" si="23"/>
        <v>41.004167534903104</v>
      </c>
      <c r="J386" t="s">
        <v>21</v>
      </c>
      <c r="K386" t="s">
        <v>22</v>
      </c>
      <c r="L386">
        <v>1486706400</v>
      </c>
      <c r="M386" s="9">
        <f t="shared" ref="M386:M449" si="25">(L386/86400+DATE(1970,1,1))</f>
        <v>42776.25</v>
      </c>
      <c r="N386">
        <v>1489039200</v>
      </c>
      <c r="O386" s="9">
        <f t="shared" ref="O386:O449" si="26">(N386/86400+DATE(1970,1,1))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822</v>
      </c>
      <c r="C387" s="4" t="s">
        <v>823</v>
      </c>
      <c r="D387">
        <v>38900</v>
      </c>
      <c r="E387">
        <v>56859</v>
      </c>
      <c r="F387" s="5">
        <f t="shared" si="24"/>
        <v>1.4616709511568124</v>
      </c>
      <c r="G387" t="s">
        <v>20</v>
      </c>
      <c r="H387">
        <v>1137</v>
      </c>
      <c r="I387" s="3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9">
        <f t="shared" si="25"/>
        <v>43553.208333333328</v>
      </c>
      <c r="N387">
        <v>1556600400</v>
      </c>
      <c r="O387" s="9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824</v>
      </c>
      <c r="C388" s="4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3">
        <f t="shared" si="27"/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4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3">
        <f t="shared" si="27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4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3">
        <f t="shared" si="27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4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3">
        <f t="shared" si="27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4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3">
        <f t="shared" si="27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4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3">
        <f t="shared" si="27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836</v>
      </c>
      <c r="C394" s="4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3">
        <f t="shared" si="27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4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3">
        <f t="shared" si="27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4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3">
        <f t="shared" si="27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">
      <c r="A397">
        <v>395</v>
      </c>
      <c r="B397" t="s">
        <v>295</v>
      </c>
      <c r="C397" s="4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3">
        <f t="shared" si="27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4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3">
        <f t="shared" si="27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4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3">
        <f t="shared" si="27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847</v>
      </c>
      <c r="C400" s="4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3">
        <f t="shared" si="27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4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3">
        <f t="shared" si="27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851</v>
      </c>
      <c r="C402" s="4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3">
        <f t="shared" si="27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4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3">
        <f t="shared" si="27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4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3">
        <f t="shared" si="27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4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3">
        <f t="shared" si="27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4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3">
        <f t="shared" si="27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4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3">
        <f t="shared" si="27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863</v>
      </c>
      <c r="C408" s="4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3">
        <f t="shared" si="27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4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3">
        <f t="shared" si="27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4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3">
        <f t="shared" si="27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4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3">
        <f t="shared" si="27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4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3">
        <f t="shared" si="27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4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3">
        <f t="shared" si="27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4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3">
        <f t="shared" si="27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4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3">
        <f t="shared" si="27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4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3">
        <f t="shared" si="27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4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3">
        <f t="shared" si="27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882</v>
      </c>
      <c r="C418" s="4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3">
        <f t="shared" si="27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4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3">
        <f t="shared" si="27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4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3">
        <f t="shared" si="27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4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3">
        <f t="shared" si="27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4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3">
        <f t="shared" si="27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4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3">
        <f t="shared" si="27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">
      <c r="A424">
        <v>422</v>
      </c>
      <c r="B424" t="s">
        <v>893</v>
      </c>
      <c r="C424" s="4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3">
        <f t="shared" si="27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4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3">
        <f t="shared" si="27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4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3">
        <f t="shared" si="27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4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3">
        <f t="shared" si="27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4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3">
        <f t="shared" si="27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4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3">
        <f t="shared" si="27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4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3">
        <f t="shared" si="27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4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3">
        <f t="shared" si="27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909</v>
      </c>
      <c r="C432" s="4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3">
        <f t="shared" si="27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4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3">
        <f t="shared" si="27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913</v>
      </c>
      <c r="C434" s="4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3">
        <f t="shared" si="27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4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3">
        <f t="shared" si="27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4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3">
        <f t="shared" si="27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4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3">
        <f t="shared" si="27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4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3">
        <f t="shared" si="27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4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3">
        <f t="shared" si="27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925</v>
      </c>
      <c r="C440" s="4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3">
        <f t="shared" si="27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4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3">
        <f t="shared" si="27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4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3">
        <f t="shared" si="27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4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3">
        <f t="shared" si="27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4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3">
        <f t="shared" si="27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4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3">
        <f t="shared" si="27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4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3">
        <f t="shared" si="27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">
      <c r="A447">
        <v>445</v>
      </c>
      <c r="B447" t="s">
        <v>938</v>
      </c>
      <c r="C447" s="4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3">
        <f t="shared" si="27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4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3">
        <f t="shared" si="27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942</v>
      </c>
      <c r="C449" s="4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3">
        <f t="shared" si="27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4" t="s">
        <v>945</v>
      </c>
      <c r="D450">
        <v>89900</v>
      </c>
      <c r="E450">
        <v>45384</v>
      </c>
      <c r="F450" s="5">
        <f t="shared" ref="F450:F513" si="28">E450/D450</f>
        <v>0.50482758620689661</v>
      </c>
      <c r="G450" t="s">
        <v>14</v>
      </c>
      <c r="H450">
        <v>605</v>
      </c>
      <c r="I450" s="3">
        <f t="shared" si="27"/>
        <v>75.014876033057845</v>
      </c>
      <c r="J450" t="s">
        <v>21</v>
      </c>
      <c r="K450" t="s">
        <v>22</v>
      </c>
      <c r="L450">
        <v>1365915600</v>
      </c>
      <c r="M450" s="9">
        <f t="shared" ref="M450:M513" si="29">(L450/86400+DATE(1970,1,1))</f>
        <v>41378.208333333336</v>
      </c>
      <c r="N450">
        <v>1366088400</v>
      </c>
      <c r="O450" s="9">
        <f t="shared" ref="O450:O513" si="30">(N450/86400+DATE(1970,1,1))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4" t="s">
        <v>947</v>
      </c>
      <c r="D451">
        <v>900</v>
      </c>
      <c r="E451">
        <v>8703</v>
      </c>
      <c r="F451" s="5">
        <f t="shared" si="28"/>
        <v>9.67</v>
      </c>
      <c r="G451" t="s">
        <v>20</v>
      </c>
      <c r="H451">
        <v>86</v>
      </c>
      <c r="I451" s="3">
        <f t="shared" ref="I451:I501" si="31">E451/H451</f>
        <v>101.19767441860465</v>
      </c>
      <c r="J451" t="s">
        <v>36</v>
      </c>
      <c r="K451" t="s">
        <v>37</v>
      </c>
      <c r="L451">
        <v>1551852000</v>
      </c>
      <c r="M451" s="9">
        <f t="shared" si="29"/>
        <v>43530.25</v>
      </c>
      <c r="N451">
        <v>1553317200</v>
      </c>
      <c r="O451" s="9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4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3">
        <f t="shared" si="31"/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4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3">
        <f t="shared" si="31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952</v>
      </c>
      <c r="C454" s="4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3">
        <f t="shared" si="31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954</v>
      </c>
      <c r="C455" s="4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3">
        <f t="shared" si="31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4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3">
        <f t="shared" si="31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4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3">
        <f t="shared" si="31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960</v>
      </c>
      <c r="C458" s="4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3">
        <f t="shared" si="31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4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3">
        <f t="shared" si="31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4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3">
        <f t="shared" si="31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4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3">
        <f t="shared" si="31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4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3">
        <f t="shared" si="31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4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3">
        <f t="shared" si="31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4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3">
        <f t="shared" si="31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974</v>
      </c>
      <c r="C465" s="4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3">
        <f t="shared" si="31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4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3">
        <f t="shared" si="31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4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3">
        <f t="shared" si="31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4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3">
        <f t="shared" si="31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982</v>
      </c>
      <c r="C469" s="4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3">
        <f t="shared" si="31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4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3">
        <f t="shared" si="31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4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3">
        <f t="shared" si="31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4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3">
        <f t="shared" si="31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4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3">
        <f t="shared" si="31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991</v>
      </c>
      <c r="C474" s="4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3">
        <f t="shared" si="31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4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3">
        <f t="shared" si="31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4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3">
        <f t="shared" si="31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">
      <c r="A477">
        <v>475</v>
      </c>
      <c r="B477" t="s">
        <v>997</v>
      </c>
      <c r="C477" s="4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3">
        <f t="shared" si="31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999</v>
      </c>
      <c r="C478" s="4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3">
        <f t="shared" si="31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4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3">
        <f t="shared" si="31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4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3">
        <f t="shared" si="31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4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3">
        <f t="shared" si="31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4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3">
        <f t="shared" si="31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1009</v>
      </c>
      <c r="C483" s="4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3">
        <f t="shared" si="31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1011</v>
      </c>
      <c r="C484" s="4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3">
        <f t="shared" si="31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4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3">
        <f t="shared" si="31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4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3">
        <f t="shared" si="31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1017</v>
      </c>
      <c r="C487" s="4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3">
        <f t="shared" si="31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">
      <c r="A488">
        <v>486</v>
      </c>
      <c r="B488" t="s">
        <v>1019</v>
      </c>
      <c r="C488" s="4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3">
        <f t="shared" si="31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4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3">
        <f t="shared" si="31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4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3">
        <f t="shared" si="31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4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3">
        <f t="shared" si="31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s="4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3">
        <f t="shared" si="31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">
      <c r="A493">
        <v>491</v>
      </c>
      <c r="B493" t="s">
        <v>1030</v>
      </c>
      <c r="C493" s="4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3">
        <f t="shared" si="31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4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3">
        <f t="shared" si="31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4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3">
        <f t="shared" si="31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1036</v>
      </c>
      <c r="C496" s="4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3">
        <f t="shared" si="31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4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3">
        <f t="shared" si="31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4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3">
        <f t="shared" si="31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4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3">
        <f t="shared" si="31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4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3">
        <f t="shared" si="31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1046</v>
      </c>
      <c r="C501" s="4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3">
        <f t="shared" si="31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4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3">
        <v>0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4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3">
        <f t="shared" ref="I503:I566" si="32">E503/H503</f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4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3">
        <f t="shared" si="32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1053</v>
      </c>
      <c r="C505" s="4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3">
        <f t="shared" si="32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4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3">
        <f t="shared" si="32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4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3">
        <f t="shared" si="32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4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3">
        <f t="shared" si="32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">
      <c r="A509">
        <v>507</v>
      </c>
      <c r="B509" t="s">
        <v>1061</v>
      </c>
      <c r="C509" s="4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3">
        <f t="shared" si="32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4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3">
        <f t="shared" si="32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4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3">
        <f t="shared" si="32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4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3">
        <f t="shared" si="32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4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3">
        <f t="shared" si="32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4" t="s">
        <v>1071</v>
      </c>
      <c r="D514">
        <v>9100</v>
      </c>
      <c r="E514">
        <v>12678</v>
      </c>
      <c r="F514" s="5">
        <f t="shared" ref="F514:F577" si="33">E514/D514</f>
        <v>1.3931868131868133</v>
      </c>
      <c r="G514" t="s">
        <v>20</v>
      </c>
      <c r="H514">
        <v>239</v>
      </c>
      <c r="I514" s="3">
        <f t="shared" si="32"/>
        <v>53.046025104602514</v>
      </c>
      <c r="J514" t="s">
        <v>21</v>
      </c>
      <c r="K514" t="s">
        <v>22</v>
      </c>
      <c r="L514">
        <v>1404536400</v>
      </c>
      <c r="M514" s="9">
        <f t="shared" ref="M514:M577" si="34">(L514/86400+DATE(1970,1,1))</f>
        <v>41825.208333333336</v>
      </c>
      <c r="N514">
        <v>1404622800</v>
      </c>
      <c r="O514" s="9">
        <f t="shared" ref="O514:O577" si="35">(N514/86400+DATE(1970,1,1))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4" t="s">
        <v>1073</v>
      </c>
      <c r="D515">
        <v>8300</v>
      </c>
      <c r="E515">
        <v>3260</v>
      </c>
      <c r="F515" s="5">
        <f t="shared" si="33"/>
        <v>0.39277108433734942</v>
      </c>
      <c r="G515" t="s">
        <v>74</v>
      </c>
      <c r="H515">
        <v>35</v>
      </c>
      <c r="I515" s="3">
        <f t="shared" si="32"/>
        <v>93.142857142857139</v>
      </c>
      <c r="J515" t="s">
        <v>21</v>
      </c>
      <c r="K515" t="s">
        <v>22</v>
      </c>
      <c r="L515">
        <v>1284008400</v>
      </c>
      <c r="M515" s="9">
        <f t="shared" si="34"/>
        <v>40430.208333333336</v>
      </c>
      <c r="N515">
        <v>1284181200</v>
      </c>
      <c r="O515" s="9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4" t="s">
        <v>1075</v>
      </c>
      <c r="D516">
        <v>138700</v>
      </c>
      <c r="E516">
        <v>31123</v>
      </c>
      <c r="F516" s="5">
        <f t="shared" si="33"/>
        <v>0.22439077144917088</v>
      </c>
      <c r="G516" t="s">
        <v>74</v>
      </c>
      <c r="H516">
        <v>528</v>
      </c>
      <c r="I516" s="3">
        <f t="shared" si="32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4" t="s">
        <v>1077</v>
      </c>
      <c r="D517">
        <v>8600</v>
      </c>
      <c r="E517">
        <v>4797</v>
      </c>
      <c r="F517" s="5">
        <f t="shared" si="33"/>
        <v>0.55779069767441858</v>
      </c>
      <c r="G517" t="s">
        <v>14</v>
      </c>
      <c r="H517">
        <v>133</v>
      </c>
      <c r="I517" s="3">
        <f t="shared" si="32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4" t="s">
        <v>1079</v>
      </c>
      <c r="D518">
        <v>125400</v>
      </c>
      <c r="E518">
        <v>53324</v>
      </c>
      <c r="F518" s="5">
        <f t="shared" si="33"/>
        <v>0.42523125996810207</v>
      </c>
      <c r="G518" t="s">
        <v>14</v>
      </c>
      <c r="H518">
        <v>846</v>
      </c>
      <c r="I518" s="3">
        <f t="shared" si="32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4" t="s">
        <v>1081</v>
      </c>
      <c r="D519">
        <v>5900</v>
      </c>
      <c r="E519">
        <v>6608</v>
      </c>
      <c r="F519" s="5">
        <f t="shared" si="33"/>
        <v>1.1200000000000001</v>
      </c>
      <c r="G519" t="s">
        <v>20</v>
      </c>
      <c r="H519">
        <v>78</v>
      </c>
      <c r="I519" s="3">
        <f t="shared" si="32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1082</v>
      </c>
      <c r="C520" s="4" t="s">
        <v>1083</v>
      </c>
      <c r="D520">
        <v>8800</v>
      </c>
      <c r="E520">
        <v>622</v>
      </c>
      <c r="F520" s="5">
        <f t="shared" si="33"/>
        <v>7.0681818181818179E-2</v>
      </c>
      <c r="G520" t="s">
        <v>14</v>
      </c>
      <c r="H520">
        <v>10</v>
      </c>
      <c r="I520" s="3">
        <f t="shared" si="32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4" t="s">
        <v>1085</v>
      </c>
      <c r="D521">
        <v>177700</v>
      </c>
      <c r="E521">
        <v>180802</v>
      </c>
      <c r="F521" s="5">
        <f t="shared" si="33"/>
        <v>1.0174563871693867</v>
      </c>
      <c r="G521" t="s">
        <v>20</v>
      </c>
      <c r="H521">
        <v>1773</v>
      </c>
      <c r="I521" s="3">
        <f t="shared" si="32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4" t="s">
        <v>1087</v>
      </c>
      <c r="D522">
        <v>800</v>
      </c>
      <c r="E522">
        <v>3406</v>
      </c>
      <c r="F522" s="5">
        <f t="shared" si="33"/>
        <v>4.2575000000000003</v>
      </c>
      <c r="G522" t="s">
        <v>20</v>
      </c>
      <c r="H522">
        <v>32</v>
      </c>
      <c r="I522" s="3">
        <f t="shared" si="32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4" t="s">
        <v>141</v>
      </c>
      <c r="D523">
        <v>7600</v>
      </c>
      <c r="E523">
        <v>11061</v>
      </c>
      <c r="F523" s="5">
        <f t="shared" si="33"/>
        <v>1.4553947368421052</v>
      </c>
      <c r="G523" t="s">
        <v>20</v>
      </c>
      <c r="H523">
        <v>369</v>
      </c>
      <c r="I523" s="3">
        <f t="shared" si="32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1089</v>
      </c>
      <c r="C524" s="4" t="s">
        <v>1090</v>
      </c>
      <c r="D524">
        <v>50500</v>
      </c>
      <c r="E524">
        <v>16389</v>
      </c>
      <c r="F524" s="5">
        <f t="shared" si="33"/>
        <v>0.32453465346534655</v>
      </c>
      <c r="G524" t="s">
        <v>14</v>
      </c>
      <c r="H524">
        <v>191</v>
      </c>
      <c r="I524" s="3">
        <f t="shared" si="32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4" t="s">
        <v>1092</v>
      </c>
      <c r="D525">
        <v>900</v>
      </c>
      <c r="E525">
        <v>6303</v>
      </c>
      <c r="F525" s="5">
        <f t="shared" si="33"/>
        <v>7.003333333333333</v>
      </c>
      <c r="G525" t="s">
        <v>20</v>
      </c>
      <c r="H525">
        <v>89</v>
      </c>
      <c r="I525" s="3">
        <f t="shared" si="32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4" t="s">
        <v>1094</v>
      </c>
      <c r="D526">
        <v>96700</v>
      </c>
      <c r="E526">
        <v>81136</v>
      </c>
      <c r="F526" s="5">
        <f t="shared" si="33"/>
        <v>0.83904860392967939</v>
      </c>
      <c r="G526" t="s">
        <v>14</v>
      </c>
      <c r="H526">
        <v>1979</v>
      </c>
      <c r="I526" s="3">
        <f t="shared" si="32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1095</v>
      </c>
      <c r="C527" s="4" t="s">
        <v>1096</v>
      </c>
      <c r="D527">
        <v>2100</v>
      </c>
      <c r="E527">
        <v>1768</v>
      </c>
      <c r="F527" s="5">
        <f t="shared" si="33"/>
        <v>0.84190476190476193</v>
      </c>
      <c r="G527" t="s">
        <v>14</v>
      </c>
      <c r="H527">
        <v>63</v>
      </c>
      <c r="I527" s="3">
        <f t="shared" si="32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">
      <c r="A528">
        <v>526</v>
      </c>
      <c r="B528" t="s">
        <v>1097</v>
      </c>
      <c r="C528" s="4" t="s">
        <v>1098</v>
      </c>
      <c r="D528">
        <v>8300</v>
      </c>
      <c r="E528">
        <v>12944</v>
      </c>
      <c r="F528" s="5">
        <f t="shared" si="33"/>
        <v>1.5595180722891566</v>
      </c>
      <c r="G528" t="s">
        <v>20</v>
      </c>
      <c r="H528">
        <v>147</v>
      </c>
      <c r="I528" s="3">
        <f t="shared" si="32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4" t="s">
        <v>1100</v>
      </c>
      <c r="D529">
        <v>189200</v>
      </c>
      <c r="E529">
        <v>188480</v>
      </c>
      <c r="F529" s="5">
        <f t="shared" si="33"/>
        <v>0.99619450317124736</v>
      </c>
      <c r="G529" t="s">
        <v>14</v>
      </c>
      <c r="H529">
        <v>6080</v>
      </c>
      <c r="I529" s="3">
        <f t="shared" si="32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4" t="s">
        <v>1102</v>
      </c>
      <c r="D530">
        <v>9000</v>
      </c>
      <c r="E530">
        <v>7227</v>
      </c>
      <c r="F530" s="5">
        <f t="shared" si="33"/>
        <v>0.80300000000000005</v>
      </c>
      <c r="G530" t="s">
        <v>14</v>
      </c>
      <c r="H530">
        <v>80</v>
      </c>
      <c r="I530" s="3">
        <f t="shared" si="32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4" t="s">
        <v>1104</v>
      </c>
      <c r="D531">
        <v>5100</v>
      </c>
      <c r="E531">
        <v>574</v>
      </c>
      <c r="F531" s="5">
        <f t="shared" si="33"/>
        <v>0.11254901960784314</v>
      </c>
      <c r="G531" t="s">
        <v>14</v>
      </c>
      <c r="H531">
        <v>9</v>
      </c>
      <c r="I531" s="3">
        <f t="shared" si="32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1105</v>
      </c>
      <c r="C532" s="4" t="s">
        <v>1106</v>
      </c>
      <c r="D532">
        <v>105000</v>
      </c>
      <c r="E532">
        <v>96328</v>
      </c>
      <c r="F532" s="5">
        <f t="shared" si="33"/>
        <v>0.91740952380952379</v>
      </c>
      <c r="G532" t="s">
        <v>14</v>
      </c>
      <c r="H532">
        <v>1784</v>
      </c>
      <c r="I532" s="3">
        <f t="shared" si="32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1107</v>
      </c>
      <c r="C533" s="4" t="s">
        <v>1108</v>
      </c>
      <c r="D533">
        <v>186700</v>
      </c>
      <c r="E533">
        <v>178338</v>
      </c>
      <c r="F533" s="5">
        <f t="shared" si="33"/>
        <v>0.95521156936261387</v>
      </c>
      <c r="G533" t="s">
        <v>47</v>
      </c>
      <c r="H533">
        <v>3640</v>
      </c>
      <c r="I533" s="3">
        <f t="shared" si="32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4" t="s">
        <v>1110</v>
      </c>
      <c r="D534">
        <v>1600</v>
      </c>
      <c r="E534">
        <v>8046</v>
      </c>
      <c r="F534" s="5">
        <f t="shared" si="33"/>
        <v>5.0287499999999996</v>
      </c>
      <c r="G534" t="s">
        <v>20</v>
      </c>
      <c r="H534">
        <v>126</v>
      </c>
      <c r="I534" s="3">
        <f t="shared" si="32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4" t="s">
        <v>1112</v>
      </c>
      <c r="D535">
        <v>115600</v>
      </c>
      <c r="E535">
        <v>184086</v>
      </c>
      <c r="F535" s="5">
        <f t="shared" si="33"/>
        <v>1.5924394463667819</v>
      </c>
      <c r="G535" t="s">
        <v>20</v>
      </c>
      <c r="H535">
        <v>2218</v>
      </c>
      <c r="I535" s="3">
        <f t="shared" si="32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4" t="s">
        <v>1114</v>
      </c>
      <c r="D536">
        <v>89100</v>
      </c>
      <c r="E536">
        <v>13385</v>
      </c>
      <c r="F536" s="5">
        <f t="shared" si="33"/>
        <v>0.15022446689113356</v>
      </c>
      <c r="G536" t="s">
        <v>14</v>
      </c>
      <c r="H536">
        <v>243</v>
      </c>
      <c r="I536" s="3">
        <f t="shared" si="32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4" t="s">
        <v>1116</v>
      </c>
      <c r="D537">
        <v>2600</v>
      </c>
      <c r="E537">
        <v>12533</v>
      </c>
      <c r="F537" s="5">
        <f t="shared" si="33"/>
        <v>4.820384615384615</v>
      </c>
      <c r="G537" t="s">
        <v>20</v>
      </c>
      <c r="H537">
        <v>202</v>
      </c>
      <c r="I537" s="3">
        <f t="shared" si="32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4" t="s">
        <v>1118</v>
      </c>
      <c r="D538">
        <v>9800</v>
      </c>
      <c r="E538">
        <v>14697</v>
      </c>
      <c r="F538" s="5">
        <f t="shared" si="33"/>
        <v>1.4996938775510205</v>
      </c>
      <c r="G538" t="s">
        <v>20</v>
      </c>
      <c r="H538">
        <v>140</v>
      </c>
      <c r="I538" s="3">
        <f t="shared" si="32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4" t="s">
        <v>1120</v>
      </c>
      <c r="D539">
        <v>84400</v>
      </c>
      <c r="E539">
        <v>98935</v>
      </c>
      <c r="F539" s="5">
        <f t="shared" si="33"/>
        <v>1.1722156398104266</v>
      </c>
      <c r="G539" t="s">
        <v>20</v>
      </c>
      <c r="H539">
        <v>1052</v>
      </c>
      <c r="I539" s="3">
        <f t="shared" si="32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4" t="s">
        <v>1122</v>
      </c>
      <c r="D540">
        <v>151300</v>
      </c>
      <c r="E540">
        <v>57034</v>
      </c>
      <c r="F540" s="5">
        <f t="shared" si="33"/>
        <v>0.37695968274950431</v>
      </c>
      <c r="G540" t="s">
        <v>14</v>
      </c>
      <c r="H540">
        <v>1296</v>
      </c>
      <c r="I540" s="3">
        <f t="shared" si="32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4" t="s">
        <v>1124</v>
      </c>
      <c r="D541">
        <v>9800</v>
      </c>
      <c r="E541">
        <v>7120</v>
      </c>
      <c r="F541" s="5">
        <f t="shared" si="33"/>
        <v>0.72653061224489801</v>
      </c>
      <c r="G541" t="s">
        <v>14</v>
      </c>
      <c r="H541">
        <v>77</v>
      </c>
      <c r="I541" s="3">
        <f t="shared" si="32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4" t="s">
        <v>1126</v>
      </c>
      <c r="D542">
        <v>5300</v>
      </c>
      <c r="E542">
        <v>14097</v>
      </c>
      <c r="F542" s="5">
        <f t="shared" si="33"/>
        <v>2.6598113207547169</v>
      </c>
      <c r="G542" t="s">
        <v>20</v>
      </c>
      <c r="H542">
        <v>247</v>
      </c>
      <c r="I542" s="3">
        <f t="shared" si="32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4" t="s">
        <v>1128</v>
      </c>
      <c r="D543">
        <v>178000</v>
      </c>
      <c r="E543">
        <v>43086</v>
      </c>
      <c r="F543" s="5">
        <f t="shared" si="33"/>
        <v>0.24205617977528091</v>
      </c>
      <c r="G543" t="s">
        <v>14</v>
      </c>
      <c r="H543">
        <v>395</v>
      </c>
      <c r="I543" s="3">
        <f t="shared" si="32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4" t="s">
        <v>1130</v>
      </c>
      <c r="D544">
        <v>77000</v>
      </c>
      <c r="E544">
        <v>1930</v>
      </c>
      <c r="F544" s="5">
        <f t="shared" si="33"/>
        <v>2.5064935064935064E-2</v>
      </c>
      <c r="G544" t="s">
        <v>14</v>
      </c>
      <c r="H544">
        <v>49</v>
      </c>
      <c r="I544" s="3">
        <f t="shared" si="32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4" t="s">
        <v>1132</v>
      </c>
      <c r="D545">
        <v>84900</v>
      </c>
      <c r="E545">
        <v>13864</v>
      </c>
      <c r="F545" s="5">
        <f t="shared" si="33"/>
        <v>0.1632979976442874</v>
      </c>
      <c r="G545" t="s">
        <v>14</v>
      </c>
      <c r="H545">
        <v>180</v>
      </c>
      <c r="I545" s="3">
        <f t="shared" si="32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1133</v>
      </c>
      <c r="C546" s="4" t="s">
        <v>1134</v>
      </c>
      <c r="D546">
        <v>2800</v>
      </c>
      <c r="E546">
        <v>7742</v>
      </c>
      <c r="F546" s="5">
        <f t="shared" si="33"/>
        <v>2.7650000000000001</v>
      </c>
      <c r="G546" t="s">
        <v>20</v>
      </c>
      <c r="H546">
        <v>84</v>
      </c>
      <c r="I546" s="3">
        <f t="shared" si="32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4" t="s">
        <v>1136</v>
      </c>
      <c r="D547">
        <v>184800</v>
      </c>
      <c r="E547">
        <v>164109</v>
      </c>
      <c r="F547" s="5">
        <f t="shared" si="33"/>
        <v>0.88803571428571426</v>
      </c>
      <c r="G547" t="s">
        <v>14</v>
      </c>
      <c r="H547">
        <v>2690</v>
      </c>
      <c r="I547" s="3">
        <f t="shared" si="32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1137</v>
      </c>
      <c r="C548" s="4" t="s">
        <v>1138</v>
      </c>
      <c r="D548">
        <v>4200</v>
      </c>
      <c r="E548">
        <v>6870</v>
      </c>
      <c r="F548" s="5">
        <f t="shared" si="33"/>
        <v>1.6357142857142857</v>
      </c>
      <c r="G548" t="s">
        <v>20</v>
      </c>
      <c r="H548">
        <v>88</v>
      </c>
      <c r="I548" s="3">
        <f t="shared" si="32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4" t="s">
        <v>1140</v>
      </c>
      <c r="D549">
        <v>1300</v>
      </c>
      <c r="E549">
        <v>12597</v>
      </c>
      <c r="F549" s="5">
        <f t="shared" si="33"/>
        <v>9.69</v>
      </c>
      <c r="G549" t="s">
        <v>20</v>
      </c>
      <c r="H549">
        <v>156</v>
      </c>
      <c r="I549" s="3">
        <f t="shared" si="32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4" t="s">
        <v>1142</v>
      </c>
      <c r="D550">
        <v>66100</v>
      </c>
      <c r="E550">
        <v>179074</v>
      </c>
      <c r="F550" s="5">
        <f t="shared" si="33"/>
        <v>2.7091376701966716</v>
      </c>
      <c r="G550" t="s">
        <v>20</v>
      </c>
      <c r="H550">
        <v>2985</v>
      </c>
      <c r="I550" s="3">
        <f t="shared" si="32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">
      <c r="A551">
        <v>549</v>
      </c>
      <c r="B551" t="s">
        <v>1143</v>
      </c>
      <c r="C551" s="4" t="s">
        <v>1144</v>
      </c>
      <c r="D551">
        <v>29500</v>
      </c>
      <c r="E551">
        <v>83843</v>
      </c>
      <c r="F551" s="5">
        <f t="shared" si="33"/>
        <v>2.8421355932203389</v>
      </c>
      <c r="G551" t="s">
        <v>20</v>
      </c>
      <c r="H551">
        <v>762</v>
      </c>
      <c r="I551" s="3">
        <f t="shared" si="32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1145</v>
      </c>
      <c r="C552" s="4" t="s">
        <v>1146</v>
      </c>
      <c r="D552">
        <v>100</v>
      </c>
      <c r="E552">
        <v>4</v>
      </c>
      <c r="F552" s="5">
        <f t="shared" si="33"/>
        <v>0.04</v>
      </c>
      <c r="G552" t="s">
        <v>74</v>
      </c>
      <c r="H552">
        <v>1</v>
      </c>
      <c r="I552" s="3">
        <f t="shared" si="32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1147</v>
      </c>
      <c r="C553" s="4" t="s">
        <v>1148</v>
      </c>
      <c r="D553">
        <v>180100</v>
      </c>
      <c r="E553">
        <v>105598</v>
      </c>
      <c r="F553" s="5">
        <f t="shared" si="33"/>
        <v>0.58632981676846196</v>
      </c>
      <c r="G553" t="s">
        <v>14</v>
      </c>
      <c r="H553">
        <v>2779</v>
      </c>
      <c r="I553" s="3">
        <f t="shared" si="32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4" t="s">
        <v>1150</v>
      </c>
      <c r="D554">
        <v>9000</v>
      </c>
      <c r="E554">
        <v>8866</v>
      </c>
      <c r="F554" s="5">
        <f t="shared" si="33"/>
        <v>0.98511111111111116</v>
      </c>
      <c r="G554" t="s">
        <v>14</v>
      </c>
      <c r="H554">
        <v>92</v>
      </c>
      <c r="I554" s="3">
        <f t="shared" si="32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1151</v>
      </c>
      <c r="C555" s="4" t="s">
        <v>1152</v>
      </c>
      <c r="D555">
        <v>170600</v>
      </c>
      <c r="E555">
        <v>75022</v>
      </c>
      <c r="F555" s="5">
        <f t="shared" si="33"/>
        <v>0.43975381008206332</v>
      </c>
      <c r="G555" t="s">
        <v>14</v>
      </c>
      <c r="H555">
        <v>1028</v>
      </c>
      <c r="I555" s="3">
        <f t="shared" si="32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">
      <c r="A556">
        <v>554</v>
      </c>
      <c r="B556" t="s">
        <v>1153</v>
      </c>
      <c r="C556" s="4" t="s">
        <v>1154</v>
      </c>
      <c r="D556">
        <v>9500</v>
      </c>
      <c r="E556">
        <v>14408</v>
      </c>
      <c r="F556" s="5">
        <f t="shared" si="33"/>
        <v>1.5166315789473683</v>
      </c>
      <c r="G556" t="s">
        <v>20</v>
      </c>
      <c r="H556">
        <v>554</v>
      </c>
      <c r="I556" s="3">
        <f t="shared" si="32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4" t="s">
        <v>1156</v>
      </c>
      <c r="D557">
        <v>6300</v>
      </c>
      <c r="E557">
        <v>14089</v>
      </c>
      <c r="F557" s="5">
        <f t="shared" si="33"/>
        <v>2.2363492063492063</v>
      </c>
      <c r="G557" t="s">
        <v>20</v>
      </c>
      <c r="H557">
        <v>135</v>
      </c>
      <c r="I557" s="3">
        <f t="shared" si="32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4" t="s">
        <v>1157</v>
      </c>
      <c r="D558">
        <v>5200</v>
      </c>
      <c r="E558">
        <v>12467</v>
      </c>
      <c r="F558" s="5">
        <f t="shared" si="33"/>
        <v>2.3975</v>
      </c>
      <c r="G558" t="s">
        <v>20</v>
      </c>
      <c r="H558">
        <v>122</v>
      </c>
      <c r="I558" s="3">
        <f t="shared" si="32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4" t="s">
        <v>1159</v>
      </c>
      <c r="D559">
        <v>6000</v>
      </c>
      <c r="E559">
        <v>11960</v>
      </c>
      <c r="F559" s="5">
        <f t="shared" si="33"/>
        <v>1.9933333333333334</v>
      </c>
      <c r="G559" t="s">
        <v>20</v>
      </c>
      <c r="H559">
        <v>221</v>
      </c>
      <c r="I559" s="3">
        <f t="shared" si="32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4" t="s">
        <v>1161</v>
      </c>
      <c r="D560">
        <v>5800</v>
      </c>
      <c r="E560">
        <v>7966</v>
      </c>
      <c r="F560" s="5">
        <f t="shared" si="33"/>
        <v>1.373448275862069</v>
      </c>
      <c r="G560" t="s">
        <v>20</v>
      </c>
      <c r="H560">
        <v>126</v>
      </c>
      <c r="I560" s="3">
        <f t="shared" si="32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4" t="s">
        <v>1163</v>
      </c>
      <c r="D561">
        <v>105300</v>
      </c>
      <c r="E561">
        <v>106321</v>
      </c>
      <c r="F561" s="5">
        <f t="shared" si="33"/>
        <v>1.009696106362773</v>
      </c>
      <c r="G561" t="s">
        <v>20</v>
      </c>
      <c r="H561">
        <v>1022</v>
      </c>
      <c r="I561" s="3">
        <f t="shared" si="32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4" t="s">
        <v>1165</v>
      </c>
      <c r="D562">
        <v>20000</v>
      </c>
      <c r="E562">
        <v>158832</v>
      </c>
      <c r="F562" s="5">
        <f t="shared" si="33"/>
        <v>7.9416000000000002</v>
      </c>
      <c r="G562" t="s">
        <v>20</v>
      </c>
      <c r="H562">
        <v>3177</v>
      </c>
      <c r="I562" s="3">
        <f t="shared" si="32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4" t="s">
        <v>1167</v>
      </c>
      <c r="D563">
        <v>3000</v>
      </c>
      <c r="E563">
        <v>11091</v>
      </c>
      <c r="F563" s="5">
        <f t="shared" si="33"/>
        <v>3.6970000000000001</v>
      </c>
      <c r="G563" t="s">
        <v>20</v>
      </c>
      <c r="H563">
        <v>198</v>
      </c>
      <c r="I563" s="3">
        <f t="shared" si="32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">
      <c r="A564">
        <v>562</v>
      </c>
      <c r="B564" t="s">
        <v>1168</v>
      </c>
      <c r="C564" s="4" t="s">
        <v>1169</v>
      </c>
      <c r="D564">
        <v>9900</v>
      </c>
      <c r="E564">
        <v>1269</v>
      </c>
      <c r="F564" s="5">
        <f t="shared" si="33"/>
        <v>0.12818181818181817</v>
      </c>
      <c r="G564" t="s">
        <v>14</v>
      </c>
      <c r="H564">
        <v>26</v>
      </c>
      <c r="I564" s="3">
        <f t="shared" si="32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4" t="s">
        <v>1171</v>
      </c>
      <c r="D565">
        <v>3700</v>
      </c>
      <c r="E565">
        <v>5107</v>
      </c>
      <c r="F565" s="5">
        <f t="shared" si="33"/>
        <v>1.3802702702702703</v>
      </c>
      <c r="G565" t="s">
        <v>20</v>
      </c>
      <c r="H565">
        <v>85</v>
      </c>
      <c r="I565" s="3">
        <f t="shared" si="32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4" t="s">
        <v>1173</v>
      </c>
      <c r="D566">
        <v>168700</v>
      </c>
      <c r="E566">
        <v>141393</v>
      </c>
      <c r="F566" s="5">
        <f t="shared" si="33"/>
        <v>0.83813278008298753</v>
      </c>
      <c r="G566" t="s">
        <v>14</v>
      </c>
      <c r="H566">
        <v>1790</v>
      </c>
      <c r="I566" s="3">
        <f t="shared" si="32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4" t="s">
        <v>1175</v>
      </c>
      <c r="D567">
        <v>94900</v>
      </c>
      <c r="E567">
        <v>194166</v>
      </c>
      <c r="F567" s="5">
        <f t="shared" si="33"/>
        <v>2.0460063224446787</v>
      </c>
      <c r="G567" t="s">
        <v>20</v>
      </c>
      <c r="H567">
        <v>3596</v>
      </c>
      <c r="I567" s="3">
        <f t="shared" ref="I567:I630" si="36">E567/H567</f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4" t="s">
        <v>1177</v>
      </c>
      <c r="D568">
        <v>9300</v>
      </c>
      <c r="E568">
        <v>4124</v>
      </c>
      <c r="F568" s="5">
        <f t="shared" si="33"/>
        <v>0.44344086021505374</v>
      </c>
      <c r="G568" t="s">
        <v>14</v>
      </c>
      <c r="H568">
        <v>37</v>
      </c>
      <c r="I568" s="3">
        <f t="shared" si="36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1178</v>
      </c>
      <c r="C569" s="4" t="s">
        <v>1179</v>
      </c>
      <c r="D569">
        <v>6800</v>
      </c>
      <c r="E569">
        <v>14865</v>
      </c>
      <c r="F569" s="5">
        <f t="shared" si="33"/>
        <v>2.1860294117647059</v>
      </c>
      <c r="G569" t="s">
        <v>20</v>
      </c>
      <c r="H569">
        <v>244</v>
      </c>
      <c r="I569" s="3">
        <f t="shared" si="36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4" t="s">
        <v>1181</v>
      </c>
      <c r="D570">
        <v>72400</v>
      </c>
      <c r="E570">
        <v>134688</v>
      </c>
      <c r="F570" s="5">
        <f t="shared" si="33"/>
        <v>1.8603314917127072</v>
      </c>
      <c r="G570" t="s">
        <v>20</v>
      </c>
      <c r="H570">
        <v>5180</v>
      </c>
      <c r="I570" s="3">
        <f t="shared" si="36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4" t="s">
        <v>1183</v>
      </c>
      <c r="D571">
        <v>20100</v>
      </c>
      <c r="E571">
        <v>47705</v>
      </c>
      <c r="F571" s="5">
        <f t="shared" si="33"/>
        <v>2.3733830845771142</v>
      </c>
      <c r="G571" t="s">
        <v>20</v>
      </c>
      <c r="H571">
        <v>589</v>
      </c>
      <c r="I571" s="3">
        <f t="shared" si="36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4" t="s">
        <v>1185</v>
      </c>
      <c r="D572">
        <v>31200</v>
      </c>
      <c r="E572">
        <v>95364</v>
      </c>
      <c r="F572" s="5">
        <f t="shared" si="33"/>
        <v>3.0565384615384614</v>
      </c>
      <c r="G572" t="s">
        <v>20</v>
      </c>
      <c r="H572">
        <v>2725</v>
      </c>
      <c r="I572" s="3">
        <f t="shared" si="36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4" t="s">
        <v>1187</v>
      </c>
      <c r="D573">
        <v>3500</v>
      </c>
      <c r="E573">
        <v>3295</v>
      </c>
      <c r="F573" s="5">
        <f t="shared" si="33"/>
        <v>0.94142857142857139</v>
      </c>
      <c r="G573" t="s">
        <v>14</v>
      </c>
      <c r="H573">
        <v>35</v>
      </c>
      <c r="I573" s="3">
        <f t="shared" si="36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4" t="s">
        <v>1189</v>
      </c>
      <c r="D574">
        <v>9000</v>
      </c>
      <c r="E574">
        <v>4896</v>
      </c>
      <c r="F574" s="5">
        <f t="shared" si="33"/>
        <v>0.54400000000000004</v>
      </c>
      <c r="G574" t="s">
        <v>74</v>
      </c>
      <c r="H574">
        <v>94</v>
      </c>
      <c r="I574" s="3">
        <f t="shared" si="36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4" t="s">
        <v>1191</v>
      </c>
      <c r="D575">
        <v>6700</v>
      </c>
      <c r="E575">
        <v>7496</v>
      </c>
      <c r="F575" s="5">
        <f t="shared" si="33"/>
        <v>1.1188059701492536</v>
      </c>
      <c r="G575" t="s">
        <v>20</v>
      </c>
      <c r="H575">
        <v>300</v>
      </c>
      <c r="I575" s="3">
        <f t="shared" si="36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4" t="s">
        <v>1193</v>
      </c>
      <c r="D576">
        <v>2700</v>
      </c>
      <c r="E576">
        <v>9967</v>
      </c>
      <c r="F576" s="5">
        <f t="shared" si="33"/>
        <v>3.6914814814814814</v>
      </c>
      <c r="G576" t="s">
        <v>20</v>
      </c>
      <c r="H576">
        <v>144</v>
      </c>
      <c r="I576" s="3">
        <f t="shared" si="36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4" t="s">
        <v>1195</v>
      </c>
      <c r="D577">
        <v>83300</v>
      </c>
      <c r="E577">
        <v>52421</v>
      </c>
      <c r="F577" s="5">
        <f t="shared" si="33"/>
        <v>0.62930372148859548</v>
      </c>
      <c r="G577" t="s">
        <v>14</v>
      </c>
      <c r="H577">
        <v>558</v>
      </c>
      <c r="I577" s="3">
        <f t="shared" si="36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1196</v>
      </c>
      <c r="C578" s="4" t="s">
        <v>1197</v>
      </c>
      <c r="D578">
        <v>9700</v>
      </c>
      <c r="E578">
        <v>6298</v>
      </c>
      <c r="F578" s="5">
        <f t="shared" ref="F578:F641" si="37">E578/D578</f>
        <v>0.6492783505154639</v>
      </c>
      <c r="G578" t="s">
        <v>14</v>
      </c>
      <c r="H578">
        <v>64</v>
      </c>
      <c r="I578" s="3">
        <f t="shared" si="36"/>
        <v>98.40625</v>
      </c>
      <c r="J578" t="s">
        <v>21</v>
      </c>
      <c r="K578" t="s">
        <v>22</v>
      </c>
      <c r="L578">
        <v>1509512400</v>
      </c>
      <c r="M578" s="9">
        <f t="shared" ref="M578:M641" si="38">(L578/86400+DATE(1970,1,1))</f>
        <v>43040.208333333328</v>
      </c>
      <c r="N578">
        <v>1510984800</v>
      </c>
      <c r="O578" s="9">
        <f t="shared" ref="O578:O641" si="39">(N578/86400+DATE(1970,1,1))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4" t="s">
        <v>1199</v>
      </c>
      <c r="D579">
        <v>8200</v>
      </c>
      <c r="E579">
        <v>1546</v>
      </c>
      <c r="F579" s="5">
        <f t="shared" si="37"/>
        <v>0.18853658536585366</v>
      </c>
      <c r="G579" t="s">
        <v>74</v>
      </c>
      <c r="H579">
        <v>37</v>
      </c>
      <c r="I579" s="3">
        <f t="shared" si="36"/>
        <v>41.783783783783782</v>
      </c>
      <c r="J579" t="s">
        <v>21</v>
      </c>
      <c r="K579" t="s">
        <v>22</v>
      </c>
      <c r="L579">
        <v>1299823200</v>
      </c>
      <c r="M579" s="9">
        <f t="shared" si="38"/>
        <v>40613.25</v>
      </c>
      <c r="N579">
        <v>1302066000</v>
      </c>
      <c r="O579" s="9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4" t="s">
        <v>1201</v>
      </c>
      <c r="D580">
        <v>96500</v>
      </c>
      <c r="E580">
        <v>16168</v>
      </c>
      <c r="F580" s="5">
        <f t="shared" si="37"/>
        <v>0.1675440414507772</v>
      </c>
      <c r="G580" t="s">
        <v>14</v>
      </c>
      <c r="H580">
        <v>245</v>
      </c>
      <c r="I580" s="3">
        <f t="shared" si="36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4" t="s">
        <v>1203</v>
      </c>
      <c r="D581">
        <v>6200</v>
      </c>
      <c r="E581">
        <v>6269</v>
      </c>
      <c r="F581" s="5">
        <f t="shared" si="37"/>
        <v>1.0111290322580646</v>
      </c>
      <c r="G581" t="s">
        <v>20</v>
      </c>
      <c r="H581">
        <v>87</v>
      </c>
      <c r="I581" s="3">
        <f t="shared" si="36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4" t="s">
        <v>1204</v>
      </c>
      <c r="D582">
        <v>43800</v>
      </c>
      <c r="E582">
        <v>149578</v>
      </c>
      <c r="F582" s="5">
        <f t="shared" si="37"/>
        <v>3.4150228310502282</v>
      </c>
      <c r="G582" t="s">
        <v>20</v>
      </c>
      <c r="H582">
        <v>3116</v>
      </c>
      <c r="I582" s="3">
        <f t="shared" si="36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4" t="s">
        <v>1206</v>
      </c>
      <c r="D583">
        <v>6000</v>
      </c>
      <c r="E583">
        <v>3841</v>
      </c>
      <c r="F583" s="5">
        <f t="shared" si="37"/>
        <v>0.64016666666666666</v>
      </c>
      <c r="G583" t="s">
        <v>14</v>
      </c>
      <c r="H583">
        <v>71</v>
      </c>
      <c r="I583" s="3">
        <f t="shared" si="36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4" t="s">
        <v>1208</v>
      </c>
      <c r="D584">
        <v>8700</v>
      </c>
      <c r="E584">
        <v>4531</v>
      </c>
      <c r="F584" s="5">
        <f t="shared" si="37"/>
        <v>0.5208045977011494</v>
      </c>
      <c r="G584" t="s">
        <v>14</v>
      </c>
      <c r="H584">
        <v>42</v>
      </c>
      <c r="I584" s="3">
        <f t="shared" si="36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1209</v>
      </c>
      <c r="C585" s="4" t="s">
        <v>1210</v>
      </c>
      <c r="D585">
        <v>18900</v>
      </c>
      <c r="E585">
        <v>60934</v>
      </c>
      <c r="F585" s="5">
        <f t="shared" si="37"/>
        <v>3.2240211640211642</v>
      </c>
      <c r="G585" t="s">
        <v>20</v>
      </c>
      <c r="H585">
        <v>909</v>
      </c>
      <c r="I585" s="3">
        <f t="shared" si="36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45</v>
      </c>
      <c r="C586" s="4" t="s">
        <v>1211</v>
      </c>
      <c r="D586">
        <v>86400</v>
      </c>
      <c r="E586">
        <v>103255</v>
      </c>
      <c r="F586" s="5">
        <f t="shared" si="37"/>
        <v>1.1950810185185186</v>
      </c>
      <c r="G586" t="s">
        <v>20</v>
      </c>
      <c r="H586">
        <v>1613</v>
      </c>
      <c r="I586" s="3">
        <f t="shared" si="36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4" t="s">
        <v>1213</v>
      </c>
      <c r="D587">
        <v>8900</v>
      </c>
      <c r="E587">
        <v>13065</v>
      </c>
      <c r="F587" s="5">
        <f t="shared" si="37"/>
        <v>1.4679775280898877</v>
      </c>
      <c r="G587" t="s">
        <v>20</v>
      </c>
      <c r="H587">
        <v>136</v>
      </c>
      <c r="I587" s="3">
        <f t="shared" si="36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1214</v>
      </c>
      <c r="C588" s="4" t="s">
        <v>1215</v>
      </c>
      <c r="D588">
        <v>700</v>
      </c>
      <c r="E588">
        <v>6654</v>
      </c>
      <c r="F588" s="5">
        <f t="shared" si="37"/>
        <v>9.5057142857142853</v>
      </c>
      <c r="G588" t="s">
        <v>20</v>
      </c>
      <c r="H588">
        <v>130</v>
      </c>
      <c r="I588" s="3">
        <f t="shared" si="36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4" t="s">
        <v>1217</v>
      </c>
      <c r="D589">
        <v>9400</v>
      </c>
      <c r="E589">
        <v>6852</v>
      </c>
      <c r="F589" s="5">
        <f t="shared" si="37"/>
        <v>0.72893617021276591</v>
      </c>
      <c r="G589" t="s">
        <v>14</v>
      </c>
      <c r="H589">
        <v>156</v>
      </c>
      <c r="I589" s="3">
        <f t="shared" si="36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4" t="s">
        <v>1219</v>
      </c>
      <c r="D590">
        <v>157600</v>
      </c>
      <c r="E590">
        <v>124517</v>
      </c>
      <c r="F590" s="5">
        <f t="shared" si="37"/>
        <v>0.7900824873096447</v>
      </c>
      <c r="G590" t="s">
        <v>14</v>
      </c>
      <c r="H590">
        <v>1368</v>
      </c>
      <c r="I590" s="3">
        <f t="shared" si="36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4" t="s">
        <v>1221</v>
      </c>
      <c r="D591">
        <v>7900</v>
      </c>
      <c r="E591">
        <v>5113</v>
      </c>
      <c r="F591" s="5">
        <f t="shared" si="37"/>
        <v>0.64721518987341775</v>
      </c>
      <c r="G591" t="s">
        <v>14</v>
      </c>
      <c r="H591">
        <v>102</v>
      </c>
      <c r="I591" s="3">
        <f t="shared" si="36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1222</v>
      </c>
      <c r="C592" s="4" t="s">
        <v>1223</v>
      </c>
      <c r="D592">
        <v>7100</v>
      </c>
      <c r="E592">
        <v>5824</v>
      </c>
      <c r="F592" s="5">
        <f t="shared" si="37"/>
        <v>0.82028169014084507</v>
      </c>
      <c r="G592" t="s">
        <v>14</v>
      </c>
      <c r="H592">
        <v>86</v>
      </c>
      <c r="I592" s="3">
        <f t="shared" si="36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4" t="s">
        <v>1225</v>
      </c>
      <c r="D593">
        <v>600</v>
      </c>
      <c r="E593">
        <v>6226</v>
      </c>
      <c r="F593" s="5">
        <f t="shared" si="37"/>
        <v>10.376666666666667</v>
      </c>
      <c r="G593" t="s">
        <v>20</v>
      </c>
      <c r="H593">
        <v>102</v>
      </c>
      <c r="I593" s="3">
        <f t="shared" si="36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">
      <c r="A594">
        <v>592</v>
      </c>
      <c r="B594" t="s">
        <v>1226</v>
      </c>
      <c r="C594" s="4" t="s">
        <v>1227</v>
      </c>
      <c r="D594">
        <v>156800</v>
      </c>
      <c r="E594">
        <v>20243</v>
      </c>
      <c r="F594" s="5">
        <f t="shared" si="37"/>
        <v>0.12910076530612244</v>
      </c>
      <c r="G594" t="s">
        <v>14</v>
      </c>
      <c r="H594">
        <v>253</v>
      </c>
      <c r="I594" s="3">
        <f t="shared" si="36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1228</v>
      </c>
      <c r="C595" s="4" t="s">
        <v>1229</v>
      </c>
      <c r="D595">
        <v>121600</v>
      </c>
      <c r="E595">
        <v>188288</v>
      </c>
      <c r="F595" s="5">
        <f t="shared" si="37"/>
        <v>1.5484210526315789</v>
      </c>
      <c r="G595" t="s">
        <v>20</v>
      </c>
      <c r="H595">
        <v>4006</v>
      </c>
      <c r="I595" s="3">
        <f t="shared" si="36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">
      <c r="A596">
        <v>594</v>
      </c>
      <c r="B596" t="s">
        <v>1230</v>
      </c>
      <c r="C596" s="4" t="s">
        <v>1231</v>
      </c>
      <c r="D596">
        <v>157300</v>
      </c>
      <c r="E596">
        <v>11167</v>
      </c>
      <c r="F596" s="5">
        <f t="shared" si="37"/>
        <v>7.0991735537190084E-2</v>
      </c>
      <c r="G596" t="s">
        <v>14</v>
      </c>
      <c r="H596">
        <v>157</v>
      </c>
      <c r="I596" s="3">
        <f t="shared" si="36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1232</v>
      </c>
      <c r="C597" s="4" t="s">
        <v>1233</v>
      </c>
      <c r="D597">
        <v>70300</v>
      </c>
      <c r="E597">
        <v>146595</v>
      </c>
      <c r="F597" s="5">
        <f t="shared" si="37"/>
        <v>2.0852773826458035</v>
      </c>
      <c r="G597" t="s">
        <v>20</v>
      </c>
      <c r="H597">
        <v>1629</v>
      </c>
      <c r="I597" s="3">
        <f t="shared" si="36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4" t="s">
        <v>1235</v>
      </c>
      <c r="D598">
        <v>7900</v>
      </c>
      <c r="E598">
        <v>7875</v>
      </c>
      <c r="F598" s="5">
        <f t="shared" si="37"/>
        <v>0.99683544303797467</v>
      </c>
      <c r="G598" t="s">
        <v>14</v>
      </c>
      <c r="H598">
        <v>183</v>
      </c>
      <c r="I598" s="3">
        <f t="shared" si="36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4" t="s">
        <v>1237</v>
      </c>
      <c r="D599">
        <v>73800</v>
      </c>
      <c r="E599">
        <v>148779</v>
      </c>
      <c r="F599" s="5">
        <f t="shared" si="37"/>
        <v>2.0159756097560977</v>
      </c>
      <c r="G599" t="s">
        <v>20</v>
      </c>
      <c r="H599">
        <v>2188</v>
      </c>
      <c r="I599" s="3">
        <f t="shared" si="36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4" t="s">
        <v>1239</v>
      </c>
      <c r="D600">
        <v>108500</v>
      </c>
      <c r="E600">
        <v>175868</v>
      </c>
      <c r="F600" s="5">
        <f t="shared" si="37"/>
        <v>1.6209032258064515</v>
      </c>
      <c r="G600" t="s">
        <v>20</v>
      </c>
      <c r="H600">
        <v>2409</v>
      </c>
      <c r="I600" s="3">
        <f t="shared" si="36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">
      <c r="A601">
        <v>599</v>
      </c>
      <c r="B601" t="s">
        <v>1240</v>
      </c>
      <c r="C601" s="4" t="s">
        <v>1241</v>
      </c>
      <c r="D601">
        <v>140300</v>
      </c>
      <c r="E601">
        <v>5112</v>
      </c>
      <c r="F601" s="5">
        <f t="shared" si="37"/>
        <v>3.6436208125445471E-2</v>
      </c>
      <c r="G601" t="s">
        <v>14</v>
      </c>
      <c r="H601">
        <v>82</v>
      </c>
      <c r="I601" s="3">
        <f t="shared" si="36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4" t="s">
        <v>1243</v>
      </c>
      <c r="D602">
        <v>100</v>
      </c>
      <c r="E602">
        <v>5</v>
      </c>
      <c r="F602" s="5">
        <f t="shared" si="37"/>
        <v>0.05</v>
      </c>
      <c r="G602" t="s">
        <v>14</v>
      </c>
      <c r="H602">
        <v>1</v>
      </c>
      <c r="I602" s="3">
        <f t="shared" si="36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4" t="s">
        <v>1245</v>
      </c>
      <c r="D603">
        <v>6300</v>
      </c>
      <c r="E603">
        <v>13018</v>
      </c>
      <c r="F603" s="5">
        <f t="shared" si="37"/>
        <v>2.0663492063492064</v>
      </c>
      <c r="G603" t="s">
        <v>20</v>
      </c>
      <c r="H603">
        <v>194</v>
      </c>
      <c r="I603" s="3">
        <f t="shared" si="36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1246</v>
      </c>
      <c r="C604" s="4" t="s">
        <v>1247</v>
      </c>
      <c r="D604">
        <v>71100</v>
      </c>
      <c r="E604">
        <v>91176</v>
      </c>
      <c r="F604" s="5">
        <f t="shared" si="37"/>
        <v>1.2823628691983122</v>
      </c>
      <c r="G604" t="s">
        <v>20</v>
      </c>
      <c r="H604">
        <v>1140</v>
      </c>
      <c r="I604" s="3">
        <f t="shared" si="36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4" t="s">
        <v>1249</v>
      </c>
      <c r="D605">
        <v>5300</v>
      </c>
      <c r="E605">
        <v>6342</v>
      </c>
      <c r="F605" s="5">
        <f t="shared" si="37"/>
        <v>1.1966037735849056</v>
      </c>
      <c r="G605" t="s">
        <v>20</v>
      </c>
      <c r="H605">
        <v>102</v>
      </c>
      <c r="I605" s="3">
        <f t="shared" si="36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4" t="s">
        <v>1251</v>
      </c>
      <c r="D606">
        <v>88700</v>
      </c>
      <c r="E606">
        <v>151438</v>
      </c>
      <c r="F606" s="5">
        <f t="shared" si="37"/>
        <v>1.7073055242390078</v>
      </c>
      <c r="G606" t="s">
        <v>20</v>
      </c>
      <c r="H606">
        <v>2857</v>
      </c>
      <c r="I606" s="3">
        <f t="shared" si="36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4" t="s">
        <v>1253</v>
      </c>
      <c r="D607">
        <v>3300</v>
      </c>
      <c r="E607">
        <v>6178</v>
      </c>
      <c r="F607" s="5">
        <f t="shared" si="37"/>
        <v>1.8721212121212121</v>
      </c>
      <c r="G607" t="s">
        <v>20</v>
      </c>
      <c r="H607">
        <v>107</v>
      </c>
      <c r="I607" s="3">
        <f t="shared" si="36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4" t="s">
        <v>1255</v>
      </c>
      <c r="D608">
        <v>3400</v>
      </c>
      <c r="E608">
        <v>6405</v>
      </c>
      <c r="F608" s="5">
        <f t="shared" si="37"/>
        <v>1.8838235294117647</v>
      </c>
      <c r="G608" t="s">
        <v>20</v>
      </c>
      <c r="H608">
        <v>160</v>
      </c>
      <c r="I608" s="3">
        <f t="shared" si="36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4" t="s">
        <v>1257</v>
      </c>
      <c r="D609">
        <v>137600</v>
      </c>
      <c r="E609">
        <v>180667</v>
      </c>
      <c r="F609" s="5">
        <f t="shared" si="37"/>
        <v>1.3129869186046512</v>
      </c>
      <c r="G609" t="s">
        <v>20</v>
      </c>
      <c r="H609">
        <v>2230</v>
      </c>
      <c r="I609" s="3">
        <f t="shared" si="36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4" t="s">
        <v>1259</v>
      </c>
      <c r="D610">
        <v>3900</v>
      </c>
      <c r="E610">
        <v>11075</v>
      </c>
      <c r="F610" s="5">
        <f t="shared" si="37"/>
        <v>2.8397435897435899</v>
      </c>
      <c r="G610" t="s">
        <v>20</v>
      </c>
      <c r="H610">
        <v>316</v>
      </c>
      <c r="I610" s="3">
        <f t="shared" si="36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4" t="s">
        <v>1261</v>
      </c>
      <c r="D611">
        <v>10000</v>
      </c>
      <c r="E611">
        <v>12042</v>
      </c>
      <c r="F611" s="5">
        <f t="shared" si="37"/>
        <v>1.2041999999999999</v>
      </c>
      <c r="G611" t="s">
        <v>20</v>
      </c>
      <c r="H611">
        <v>117</v>
      </c>
      <c r="I611" s="3">
        <f t="shared" si="36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1262</v>
      </c>
      <c r="C612" s="4" t="s">
        <v>1263</v>
      </c>
      <c r="D612">
        <v>42800</v>
      </c>
      <c r="E612">
        <v>179356</v>
      </c>
      <c r="F612" s="5">
        <f t="shared" si="37"/>
        <v>4.1905607476635511</v>
      </c>
      <c r="G612" t="s">
        <v>20</v>
      </c>
      <c r="H612">
        <v>6406</v>
      </c>
      <c r="I612" s="3">
        <f t="shared" si="36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4" t="s">
        <v>1265</v>
      </c>
      <c r="D613">
        <v>8200</v>
      </c>
      <c r="E613">
        <v>1136</v>
      </c>
      <c r="F613" s="5">
        <f t="shared" si="37"/>
        <v>0.13853658536585367</v>
      </c>
      <c r="G613" t="s">
        <v>74</v>
      </c>
      <c r="H613">
        <v>15</v>
      </c>
      <c r="I613" s="3">
        <f t="shared" si="36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4" t="s">
        <v>1267</v>
      </c>
      <c r="D614">
        <v>6200</v>
      </c>
      <c r="E614">
        <v>8645</v>
      </c>
      <c r="F614" s="5">
        <f t="shared" si="37"/>
        <v>1.3943548387096774</v>
      </c>
      <c r="G614" t="s">
        <v>20</v>
      </c>
      <c r="H614">
        <v>192</v>
      </c>
      <c r="I614" s="3">
        <f t="shared" si="36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1268</v>
      </c>
      <c r="C615" s="4" t="s">
        <v>1269</v>
      </c>
      <c r="D615">
        <v>1100</v>
      </c>
      <c r="E615">
        <v>1914</v>
      </c>
      <c r="F615" s="5">
        <f t="shared" si="37"/>
        <v>1.74</v>
      </c>
      <c r="G615" t="s">
        <v>20</v>
      </c>
      <c r="H615">
        <v>26</v>
      </c>
      <c r="I615" s="3">
        <f t="shared" si="36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1270</v>
      </c>
      <c r="C616" s="4" t="s">
        <v>1271</v>
      </c>
      <c r="D616">
        <v>26500</v>
      </c>
      <c r="E616">
        <v>41205</v>
      </c>
      <c r="F616" s="5">
        <f t="shared" si="37"/>
        <v>1.5549056603773586</v>
      </c>
      <c r="G616" t="s">
        <v>20</v>
      </c>
      <c r="H616">
        <v>723</v>
      </c>
      <c r="I616" s="3">
        <f t="shared" si="36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4" t="s">
        <v>1273</v>
      </c>
      <c r="D617">
        <v>8500</v>
      </c>
      <c r="E617">
        <v>14488</v>
      </c>
      <c r="F617" s="5">
        <f t="shared" si="37"/>
        <v>1.7044705882352942</v>
      </c>
      <c r="G617" t="s">
        <v>20</v>
      </c>
      <c r="H617">
        <v>170</v>
      </c>
      <c r="I617" s="3">
        <f t="shared" si="36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4" t="s">
        <v>1275</v>
      </c>
      <c r="D618">
        <v>6400</v>
      </c>
      <c r="E618">
        <v>12129</v>
      </c>
      <c r="F618" s="5">
        <f t="shared" si="37"/>
        <v>1.8951562500000001</v>
      </c>
      <c r="G618" t="s">
        <v>20</v>
      </c>
      <c r="H618">
        <v>238</v>
      </c>
      <c r="I618" s="3">
        <f t="shared" si="36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4" t="s">
        <v>1277</v>
      </c>
      <c r="D619">
        <v>1400</v>
      </c>
      <c r="E619">
        <v>3496</v>
      </c>
      <c r="F619" s="5">
        <f t="shared" si="37"/>
        <v>2.4971428571428573</v>
      </c>
      <c r="G619" t="s">
        <v>20</v>
      </c>
      <c r="H619">
        <v>55</v>
      </c>
      <c r="I619" s="3">
        <f t="shared" si="36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4" t="s">
        <v>1279</v>
      </c>
      <c r="D620">
        <v>198600</v>
      </c>
      <c r="E620">
        <v>97037</v>
      </c>
      <c r="F620" s="5">
        <f t="shared" si="37"/>
        <v>0.48860523665659616</v>
      </c>
      <c r="G620" t="s">
        <v>14</v>
      </c>
      <c r="H620">
        <v>1198</v>
      </c>
      <c r="I620" s="3">
        <f t="shared" si="36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4" t="s">
        <v>1281</v>
      </c>
      <c r="D621">
        <v>195900</v>
      </c>
      <c r="E621">
        <v>55757</v>
      </c>
      <c r="F621" s="5">
        <f t="shared" si="37"/>
        <v>0.28461970393057684</v>
      </c>
      <c r="G621" t="s">
        <v>14</v>
      </c>
      <c r="H621">
        <v>648</v>
      </c>
      <c r="I621" s="3">
        <f t="shared" si="36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4" t="s">
        <v>1283</v>
      </c>
      <c r="D622">
        <v>4300</v>
      </c>
      <c r="E622">
        <v>11525</v>
      </c>
      <c r="F622" s="5">
        <f t="shared" si="37"/>
        <v>2.6802325581395348</v>
      </c>
      <c r="G622" t="s">
        <v>20</v>
      </c>
      <c r="H622">
        <v>128</v>
      </c>
      <c r="I622" s="3">
        <f t="shared" si="36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4" t="s">
        <v>1285</v>
      </c>
      <c r="D623">
        <v>25600</v>
      </c>
      <c r="E623">
        <v>158669</v>
      </c>
      <c r="F623" s="5">
        <f t="shared" si="37"/>
        <v>6.1980078125000002</v>
      </c>
      <c r="G623" t="s">
        <v>20</v>
      </c>
      <c r="H623">
        <v>2144</v>
      </c>
      <c r="I623" s="3">
        <f t="shared" si="36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4" t="s">
        <v>1287</v>
      </c>
      <c r="D624">
        <v>189000</v>
      </c>
      <c r="E624">
        <v>5916</v>
      </c>
      <c r="F624" s="5">
        <f t="shared" si="37"/>
        <v>3.1301587301587303E-2</v>
      </c>
      <c r="G624" t="s">
        <v>14</v>
      </c>
      <c r="H624">
        <v>64</v>
      </c>
      <c r="I624" s="3">
        <f t="shared" si="36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4" t="s">
        <v>1289</v>
      </c>
      <c r="D625">
        <v>94300</v>
      </c>
      <c r="E625">
        <v>150806</v>
      </c>
      <c r="F625" s="5">
        <f t="shared" si="37"/>
        <v>1.5992152704135738</v>
      </c>
      <c r="G625" t="s">
        <v>20</v>
      </c>
      <c r="H625">
        <v>2693</v>
      </c>
      <c r="I625" s="3">
        <f t="shared" si="36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4" t="s">
        <v>1291</v>
      </c>
      <c r="D626">
        <v>5100</v>
      </c>
      <c r="E626">
        <v>14249</v>
      </c>
      <c r="F626" s="5">
        <f t="shared" si="37"/>
        <v>2.793921568627451</v>
      </c>
      <c r="G626" t="s">
        <v>20</v>
      </c>
      <c r="H626">
        <v>432</v>
      </c>
      <c r="I626" s="3">
        <f t="shared" si="36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">
      <c r="A627">
        <v>625</v>
      </c>
      <c r="B627" t="s">
        <v>1292</v>
      </c>
      <c r="C627" s="4" t="s">
        <v>1293</v>
      </c>
      <c r="D627">
        <v>7500</v>
      </c>
      <c r="E627">
        <v>5803</v>
      </c>
      <c r="F627" s="5">
        <f t="shared" si="37"/>
        <v>0.77373333333333338</v>
      </c>
      <c r="G627" t="s">
        <v>14</v>
      </c>
      <c r="H627">
        <v>62</v>
      </c>
      <c r="I627" s="3">
        <f t="shared" si="36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1294</v>
      </c>
      <c r="C628" s="4" t="s">
        <v>1295</v>
      </c>
      <c r="D628">
        <v>6400</v>
      </c>
      <c r="E628">
        <v>13205</v>
      </c>
      <c r="F628" s="5">
        <f t="shared" si="37"/>
        <v>2.0632812500000002</v>
      </c>
      <c r="G628" t="s">
        <v>20</v>
      </c>
      <c r="H628">
        <v>189</v>
      </c>
      <c r="I628" s="3">
        <f t="shared" si="36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4" t="s">
        <v>1297</v>
      </c>
      <c r="D629">
        <v>1600</v>
      </c>
      <c r="E629">
        <v>11108</v>
      </c>
      <c r="F629" s="5">
        <f t="shared" si="37"/>
        <v>6.9424999999999999</v>
      </c>
      <c r="G629" t="s">
        <v>20</v>
      </c>
      <c r="H629">
        <v>154</v>
      </c>
      <c r="I629" s="3">
        <f t="shared" si="36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4" t="s">
        <v>1299</v>
      </c>
      <c r="D630">
        <v>1900</v>
      </c>
      <c r="E630">
        <v>2884</v>
      </c>
      <c r="F630" s="5">
        <f t="shared" si="37"/>
        <v>1.5178947368421052</v>
      </c>
      <c r="G630" t="s">
        <v>20</v>
      </c>
      <c r="H630">
        <v>96</v>
      </c>
      <c r="I630" s="3">
        <f t="shared" si="36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4" t="s">
        <v>1301</v>
      </c>
      <c r="D631">
        <v>85900</v>
      </c>
      <c r="E631">
        <v>55476</v>
      </c>
      <c r="F631" s="5">
        <f t="shared" si="37"/>
        <v>0.64582072176949945</v>
      </c>
      <c r="G631" t="s">
        <v>14</v>
      </c>
      <c r="H631">
        <v>750</v>
      </c>
      <c r="I631" s="3">
        <f t="shared" ref="I631:I694" si="40">E631/H631</f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4" t="s">
        <v>1303</v>
      </c>
      <c r="D632">
        <v>9500</v>
      </c>
      <c r="E632">
        <v>5973</v>
      </c>
      <c r="F632" s="5">
        <f t="shared" si="37"/>
        <v>0.62873684210526315</v>
      </c>
      <c r="G632" t="s">
        <v>74</v>
      </c>
      <c r="H632">
        <v>87</v>
      </c>
      <c r="I632" s="3">
        <f t="shared" si="40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4" t="s">
        <v>1305</v>
      </c>
      <c r="D633">
        <v>59200</v>
      </c>
      <c r="E633">
        <v>183756</v>
      </c>
      <c r="F633" s="5">
        <f t="shared" si="37"/>
        <v>3.1039864864864866</v>
      </c>
      <c r="G633" t="s">
        <v>20</v>
      </c>
      <c r="H633">
        <v>3063</v>
      </c>
      <c r="I633" s="3">
        <f t="shared" si="40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4" t="s">
        <v>1307</v>
      </c>
      <c r="D634">
        <v>72100</v>
      </c>
      <c r="E634">
        <v>30902</v>
      </c>
      <c r="F634" s="5">
        <f t="shared" si="37"/>
        <v>0.42859916782246882</v>
      </c>
      <c r="G634" t="s">
        <v>47</v>
      </c>
      <c r="H634">
        <v>278</v>
      </c>
      <c r="I634" s="3">
        <f t="shared" si="40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1308</v>
      </c>
      <c r="C635" s="4" t="s">
        <v>1309</v>
      </c>
      <c r="D635">
        <v>6700</v>
      </c>
      <c r="E635">
        <v>5569</v>
      </c>
      <c r="F635" s="5">
        <f t="shared" si="37"/>
        <v>0.83119402985074631</v>
      </c>
      <c r="G635" t="s">
        <v>14</v>
      </c>
      <c r="H635">
        <v>105</v>
      </c>
      <c r="I635" s="3">
        <f t="shared" si="40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4" t="s">
        <v>1311</v>
      </c>
      <c r="D636">
        <v>118200</v>
      </c>
      <c r="E636">
        <v>92824</v>
      </c>
      <c r="F636" s="5">
        <f t="shared" si="37"/>
        <v>0.78531302876480547</v>
      </c>
      <c r="G636" t="s">
        <v>74</v>
      </c>
      <c r="H636">
        <v>1658</v>
      </c>
      <c r="I636" s="3">
        <f t="shared" si="40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4" t="s">
        <v>1313</v>
      </c>
      <c r="D637">
        <v>139000</v>
      </c>
      <c r="E637">
        <v>158590</v>
      </c>
      <c r="F637" s="5">
        <f t="shared" si="37"/>
        <v>1.1409352517985611</v>
      </c>
      <c r="G637" t="s">
        <v>20</v>
      </c>
      <c r="H637">
        <v>2266</v>
      </c>
      <c r="I637" s="3">
        <f t="shared" si="40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4" t="s">
        <v>1315</v>
      </c>
      <c r="D638">
        <v>197700</v>
      </c>
      <c r="E638">
        <v>127591</v>
      </c>
      <c r="F638" s="5">
        <f t="shared" si="37"/>
        <v>0.64537683358624176</v>
      </c>
      <c r="G638" t="s">
        <v>14</v>
      </c>
      <c r="H638">
        <v>2604</v>
      </c>
      <c r="I638" s="3">
        <f t="shared" si="40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4" t="s">
        <v>1317</v>
      </c>
      <c r="D639">
        <v>8500</v>
      </c>
      <c r="E639">
        <v>6750</v>
      </c>
      <c r="F639" s="5">
        <f t="shared" si="37"/>
        <v>0.79411764705882348</v>
      </c>
      <c r="G639" t="s">
        <v>14</v>
      </c>
      <c r="H639">
        <v>65</v>
      </c>
      <c r="I639" s="3">
        <f t="shared" si="40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4" t="s">
        <v>1319</v>
      </c>
      <c r="D640">
        <v>81600</v>
      </c>
      <c r="E640">
        <v>9318</v>
      </c>
      <c r="F640" s="5">
        <f t="shared" si="37"/>
        <v>0.11419117647058824</v>
      </c>
      <c r="G640" t="s">
        <v>14</v>
      </c>
      <c r="H640">
        <v>94</v>
      </c>
      <c r="I640" s="3">
        <f t="shared" si="40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4" t="s">
        <v>1321</v>
      </c>
      <c r="D641">
        <v>8600</v>
      </c>
      <c r="E641">
        <v>4832</v>
      </c>
      <c r="F641" s="5">
        <f t="shared" si="37"/>
        <v>0.56186046511627907</v>
      </c>
      <c r="G641" t="s">
        <v>47</v>
      </c>
      <c r="H641">
        <v>45</v>
      </c>
      <c r="I641" s="3">
        <f t="shared" si="40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4" t="s">
        <v>1323</v>
      </c>
      <c r="D642">
        <v>119800</v>
      </c>
      <c r="E642">
        <v>19769</v>
      </c>
      <c r="F642" s="5">
        <f t="shared" ref="F642:F705" si="41">E642/D642</f>
        <v>0.16501669449081802</v>
      </c>
      <c r="G642" t="s">
        <v>14</v>
      </c>
      <c r="H642">
        <v>257</v>
      </c>
      <c r="I642" s="3">
        <f t="shared" si="40"/>
        <v>76.922178988326849</v>
      </c>
      <c r="J642" t="s">
        <v>21</v>
      </c>
      <c r="K642" t="s">
        <v>22</v>
      </c>
      <c r="L642">
        <v>1453096800</v>
      </c>
      <c r="M642" s="9">
        <f t="shared" ref="M642:M705" si="42">(L642/86400+DATE(1970,1,1))</f>
        <v>42387.25</v>
      </c>
      <c r="N642">
        <v>1453356000</v>
      </c>
      <c r="O642" s="9">
        <f t="shared" ref="O642:O705" si="43">(N642/86400+DATE(1970,1,1))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">
      <c r="A643">
        <v>641</v>
      </c>
      <c r="B643" t="s">
        <v>1324</v>
      </c>
      <c r="C643" s="4" t="s">
        <v>1325</v>
      </c>
      <c r="D643">
        <v>9400</v>
      </c>
      <c r="E643">
        <v>11277</v>
      </c>
      <c r="F643" s="5">
        <f t="shared" si="41"/>
        <v>1.1996808510638297</v>
      </c>
      <c r="G643" t="s">
        <v>20</v>
      </c>
      <c r="H643">
        <v>194</v>
      </c>
      <c r="I643" s="3">
        <f t="shared" si="40"/>
        <v>58.128865979381445</v>
      </c>
      <c r="J643" t="s">
        <v>98</v>
      </c>
      <c r="K643" t="s">
        <v>99</v>
      </c>
      <c r="L643">
        <v>1487570400</v>
      </c>
      <c r="M643" s="9">
        <f t="shared" si="42"/>
        <v>42786.25</v>
      </c>
      <c r="N643">
        <v>1489986000</v>
      </c>
      <c r="O643" s="9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4" t="s">
        <v>1327</v>
      </c>
      <c r="D644">
        <v>9200</v>
      </c>
      <c r="E644">
        <v>13382</v>
      </c>
      <c r="F644" s="5">
        <f t="shared" si="41"/>
        <v>1.4545652173913044</v>
      </c>
      <c r="G644" t="s">
        <v>20</v>
      </c>
      <c r="H644">
        <v>129</v>
      </c>
      <c r="I644" s="3">
        <f t="shared" si="40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4" t="s">
        <v>1329</v>
      </c>
      <c r="D645">
        <v>14900</v>
      </c>
      <c r="E645">
        <v>32986</v>
      </c>
      <c r="F645" s="5">
        <f t="shared" si="41"/>
        <v>2.2138255033557046</v>
      </c>
      <c r="G645" t="s">
        <v>20</v>
      </c>
      <c r="H645">
        <v>375</v>
      </c>
      <c r="I645" s="3">
        <f t="shared" si="40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4" t="s">
        <v>1331</v>
      </c>
      <c r="D646">
        <v>169400</v>
      </c>
      <c r="E646">
        <v>81984</v>
      </c>
      <c r="F646" s="5">
        <f t="shared" si="41"/>
        <v>0.48396694214876035</v>
      </c>
      <c r="G646" t="s">
        <v>14</v>
      </c>
      <c r="H646">
        <v>2928</v>
      </c>
      <c r="I646" s="3">
        <f t="shared" si="40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4" t="s">
        <v>1333</v>
      </c>
      <c r="D647">
        <v>192100</v>
      </c>
      <c r="E647">
        <v>178483</v>
      </c>
      <c r="F647" s="5">
        <f t="shared" si="41"/>
        <v>0.92911504424778757</v>
      </c>
      <c r="G647" t="s">
        <v>14</v>
      </c>
      <c r="H647">
        <v>4697</v>
      </c>
      <c r="I647" s="3">
        <f t="shared" si="40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4" t="s">
        <v>1335</v>
      </c>
      <c r="D648">
        <v>98700</v>
      </c>
      <c r="E648">
        <v>87448</v>
      </c>
      <c r="F648" s="5">
        <f t="shared" si="41"/>
        <v>0.88599797365754818</v>
      </c>
      <c r="G648" t="s">
        <v>14</v>
      </c>
      <c r="H648">
        <v>2915</v>
      </c>
      <c r="I648" s="3">
        <f t="shared" si="40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4" t="s">
        <v>1337</v>
      </c>
      <c r="D649">
        <v>4500</v>
      </c>
      <c r="E649">
        <v>1863</v>
      </c>
      <c r="F649" s="5">
        <f t="shared" si="41"/>
        <v>0.41399999999999998</v>
      </c>
      <c r="G649" t="s">
        <v>14</v>
      </c>
      <c r="H649">
        <v>18</v>
      </c>
      <c r="I649" s="3">
        <f t="shared" si="40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4" t="s">
        <v>1339</v>
      </c>
      <c r="D650">
        <v>98600</v>
      </c>
      <c r="E650">
        <v>62174</v>
      </c>
      <c r="F650" s="5">
        <f t="shared" si="41"/>
        <v>0.63056795131845844</v>
      </c>
      <c r="G650" t="s">
        <v>74</v>
      </c>
      <c r="H650">
        <v>723</v>
      </c>
      <c r="I650" s="3">
        <f t="shared" si="40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4" t="s">
        <v>1341</v>
      </c>
      <c r="D651">
        <v>121700</v>
      </c>
      <c r="E651">
        <v>59003</v>
      </c>
      <c r="F651" s="5">
        <f t="shared" si="41"/>
        <v>0.48482333607230893</v>
      </c>
      <c r="G651" t="s">
        <v>14</v>
      </c>
      <c r="H651">
        <v>602</v>
      </c>
      <c r="I651" s="3">
        <f t="shared" si="40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4" t="s">
        <v>1343</v>
      </c>
      <c r="D652">
        <v>100</v>
      </c>
      <c r="E652">
        <v>2</v>
      </c>
      <c r="F652" s="5">
        <f t="shared" si="41"/>
        <v>0.02</v>
      </c>
      <c r="G652" t="s">
        <v>14</v>
      </c>
      <c r="H652">
        <v>1</v>
      </c>
      <c r="I652" s="3">
        <f t="shared" si="40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4" t="s">
        <v>1345</v>
      </c>
      <c r="D653">
        <v>196700</v>
      </c>
      <c r="E653">
        <v>174039</v>
      </c>
      <c r="F653" s="5">
        <f t="shared" si="41"/>
        <v>0.88479410269445857</v>
      </c>
      <c r="G653" t="s">
        <v>14</v>
      </c>
      <c r="H653">
        <v>3868</v>
      </c>
      <c r="I653" s="3">
        <f t="shared" si="40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4" t="s">
        <v>1347</v>
      </c>
      <c r="D654">
        <v>10000</v>
      </c>
      <c r="E654">
        <v>12684</v>
      </c>
      <c r="F654" s="5">
        <f t="shared" si="41"/>
        <v>1.2684</v>
      </c>
      <c r="G654" t="s">
        <v>20</v>
      </c>
      <c r="H654">
        <v>409</v>
      </c>
      <c r="I654" s="3">
        <f t="shared" si="40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1348</v>
      </c>
      <c r="C655" s="4" t="s">
        <v>1349</v>
      </c>
      <c r="D655">
        <v>600</v>
      </c>
      <c r="E655">
        <v>14033</v>
      </c>
      <c r="F655" s="5">
        <f t="shared" si="41"/>
        <v>23.388333333333332</v>
      </c>
      <c r="G655" t="s">
        <v>20</v>
      </c>
      <c r="H655">
        <v>234</v>
      </c>
      <c r="I655" s="3">
        <f t="shared" si="40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4" t="s">
        <v>1351</v>
      </c>
      <c r="D656">
        <v>35000</v>
      </c>
      <c r="E656">
        <v>177936</v>
      </c>
      <c r="F656" s="5">
        <f t="shared" si="41"/>
        <v>5.0838857142857146</v>
      </c>
      <c r="G656" t="s">
        <v>20</v>
      </c>
      <c r="H656">
        <v>3016</v>
      </c>
      <c r="I656" s="3">
        <f t="shared" si="40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4" t="s">
        <v>1353</v>
      </c>
      <c r="D657">
        <v>6900</v>
      </c>
      <c r="E657">
        <v>13212</v>
      </c>
      <c r="F657" s="5">
        <f t="shared" si="41"/>
        <v>1.9147826086956521</v>
      </c>
      <c r="G657" t="s">
        <v>20</v>
      </c>
      <c r="H657">
        <v>264</v>
      </c>
      <c r="I657" s="3">
        <f t="shared" si="40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">
      <c r="A658">
        <v>656</v>
      </c>
      <c r="B658" t="s">
        <v>1354</v>
      </c>
      <c r="C658" s="4" t="s">
        <v>1355</v>
      </c>
      <c r="D658">
        <v>118400</v>
      </c>
      <c r="E658">
        <v>49879</v>
      </c>
      <c r="F658" s="5">
        <f t="shared" si="41"/>
        <v>0.42127533783783783</v>
      </c>
      <c r="G658" t="s">
        <v>14</v>
      </c>
      <c r="H658">
        <v>504</v>
      </c>
      <c r="I658" s="3">
        <f t="shared" si="40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4" t="s">
        <v>1357</v>
      </c>
      <c r="D659">
        <v>10000</v>
      </c>
      <c r="E659">
        <v>824</v>
      </c>
      <c r="F659" s="5">
        <f t="shared" si="41"/>
        <v>8.2400000000000001E-2</v>
      </c>
      <c r="G659" t="s">
        <v>14</v>
      </c>
      <c r="H659">
        <v>14</v>
      </c>
      <c r="I659" s="3">
        <f t="shared" si="40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4" t="s">
        <v>1359</v>
      </c>
      <c r="D660">
        <v>52600</v>
      </c>
      <c r="E660">
        <v>31594</v>
      </c>
      <c r="F660" s="5">
        <f t="shared" si="41"/>
        <v>0.60064638783269964</v>
      </c>
      <c r="G660" t="s">
        <v>74</v>
      </c>
      <c r="H660">
        <v>390</v>
      </c>
      <c r="I660" s="3">
        <f t="shared" si="40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4" t="s">
        <v>1361</v>
      </c>
      <c r="D661">
        <v>120700</v>
      </c>
      <c r="E661">
        <v>57010</v>
      </c>
      <c r="F661" s="5">
        <f t="shared" si="41"/>
        <v>0.47232808616404309</v>
      </c>
      <c r="G661" t="s">
        <v>14</v>
      </c>
      <c r="H661">
        <v>750</v>
      </c>
      <c r="I661" s="3">
        <f t="shared" si="40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4" t="s">
        <v>1363</v>
      </c>
      <c r="D662">
        <v>9100</v>
      </c>
      <c r="E662">
        <v>7438</v>
      </c>
      <c r="F662" s="5">
        <f t="shared" si="41"/>
        <v>0.81736263736263737</v>
      </c>
      <c r="G662" t="s">
        <v>14</v>
      </c>
      <c r="H662">
        <v>77</v>
      </c>
      <c r="I662" s="3">
        <f t="shared" si="40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4" t="s">
        <v>1365</v>
      </c>
      <c r="D663">
        <v>106800</v>
      </c>
      <c r="E663">
        <v>57872</v>
      </c>
      <c r="F663" s="5">
        <f t="shared" si="41"/>
        <v>0.54187265917603</v>
      </c>
      <c r="G663" t="s">
        <v>14</v>
      </c>
      <c r="H663">
        <v>752</v>
      </c>
      <c r="I663" s="3">
        <f t="shared" si="40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4" t="s">
        <v>1367</v>
      </c>
      <c r="D664">
        <v>9100</v>
      </c>
      <c r="E664">
        <v>8906</v>
      </c>
      <c r="F664" s="5">
        <f t="shared" si="41"/>
        <v>0.97868131868131869</v>
      </c>
      <c r="G664" t="s">
        <v>14</v>
      </c>
      <c r="H664">
        <v>131</v>
      </c>
      <c r="I664" s="3">
        <f t="shared" si="40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4" t="s">
        <v>1369</v>
      </c>
      <c r="D665">
        <v>10000</v>
      </c>
      <c r="E665">
        <v>7724</v>
      </c>
      <c r="F665" s="5">
        <f t="shared" si="41"/>
        <v>0.77239999999999998</v>
      </c>
      <c r="G665" t="s">
        <v>14</v>
      </c>
      <c r="H665">
        <v>87</v>
      </c>
      <c r="I665" s="3">
        <f t="shared" si="40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4" t="s">
        <v>1370</v>
      </c>
      <c r="D666">
        <v>79400</v>
      </c>
      <c r="E666">
        <v>26571</v>
      </c>
      <c r="F666" s="5">
        <f t="shared" si="41"/>
        <v>0.33464735516372796</v>
      </c>
      <c r="G666" t="s">
        <v>14</v>
      </c>
      <c r="H666">
        <v>1063</v>
      </c>
      <c r="I666" s="3">
        <f t="shared" si="40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4" t="s">
        <v>1372</v>
      </c>
      <c r="D667">
        <v>5100</v>
      </c>
      <c r="E667">
        <v>12219</v>
      </c>
      <c r="F667" s="5">
        <f t="shared" si="41"/>
        <v>2.3958823529411766</v>
      </c>
      <c r="G667" t="s">
        <v>20</v>
      </c>
      <c r="H667">
        <v>272</v>
      </c>
      <c r="I667" s="3">
        <f t="shared" si="40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4" t="s">
        <v>1374</v>
      </c>
      <c r="D668">
        <v>3100</v>
      </c>
      <c r="E668">
        <v>1985</v>
      </c>
      <c r="F668" s="5">
        <f t="shared" si="41"/>
        <v>0.64032258064516134</v>
      </c>
      <c r="G668" t="s">
        <v>74</v>
      </c>
      <c r="H668">
        <v>25</v>
      </c>
      <c r="I668" s="3">
        <f t="shared" si="40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1375</v>
      </c>
      <c r="C669" s="4" t="s">
        <v>1376</v>
      </c>
      <c r="D669">
        <v>6900</v>
      </c>
      <c r="E669">
        <v>12155</v>
      </c>
      <c r="F669" s="5">
        <f t="shared" si="41"/>
        <v>1.7615942028985507</v>
      </c>
      <c r="G669" t="s">
        <v>20</v>
      </c>
      <c r="H669">
        <v>419</v>
      </c>
      <c r="I669" s="3">
        <f t="shared" si="40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">
      <c r="A670">
        <v>668</v>
      </c>
      <c r="B670" t="s">
        <v>1377</v>
      </c>
      <c r="C670" s="4" t="s">
        <v>1378</v>
      </c>
      <c r="D670">
        <v>27500</v>
      </c>
      <c r="E670">
        <v>5593</v>
      </c>
      <c r="F670" s="5">
        <f t="shared" si="41"/>
        <v>0.20338181818181819</v>
      </c>
      <c r="G670" t="s">
        <v>14</v>
      </c>
      <c r="H670">
        <v>76</v>
      </c>
      <c r="I670" s="3">
        <f t="shared" si="40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4" t="s">
        <v>1380</v>
      </c>
      <c r="D671">
        <v>48800</v>
      </c>
      <c r="E671">
        <v>175020</v>
      </c>
      <c r="F671" s="5">
        <f t="shared" si="41"/>
        <v>3.5864754098360656</v>
      </c>
      <c r="G671" t="s">
        <v>20</v>
      </c>
      <c r="H671">
        <v>1621</v>
      </c>
      <c r="I671" s="3">
        <f t="shared" si="40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1334</v>
      </c>
      <c r="C672" s="4" t="s">
        <v>1381</v>
      </c>
      <c r="D672">
        <v>16200</v>
      </c>
      <c r="E672">
        <v>75955</v>
      </c>
      <c r="F672" s="5">
        <f t="shared" si="41"/>
        <v>4.6885802469135802</v>
      </c>
      <c r="G672" t="s">
        <v>20</v>
      </c>
      <c r="H672">
        <v>1101</v>
      </c>
      <c r="I672" s="3">
        <f t="shared" si="40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1382</v>
      </c>
      <c r="C673" s="4" t="s">
        <v>1383</v>
      </c>
      <c r="D673">
        <v>97600</v>
      </c>
      <c r="E673">
        <v>119127</v>
      </c>
      <c r="F673" s="5">
        <f t="shared" si="41"/>
        <v>1.220563524590164</v>
      </c>
      <c r="G673" t="s">
        <v>20</v>
      </c>
      <c r="H673">
        <v>1073</v>
      </c>
      <c r="I673" s="3">
        <f t="shared" si="40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4" t="s">
        <v>1385</v>
      </c>
      <c r="D674">
        <v>197900</v>
      </c>
      <c r="E674">
        <v>110689</v>
      </c>
      <c r="F674" s="5">
        <f t="shared" si="41"/>
        <v>0.55931783729156137</v>
      </c>
      <c r="G674" t="s">
        <v>14</v>
      </c>
      <c r="H674">
        <v>4428</v>
      </c>
      <c r="I674" s="3">
        <f t="shared" si="40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4" t="s">
        <v>1387</v>
      </c>
      <c r="D675">
        <v>5600</v>
      </c>
      <c r="E675">
        <v>2445</v>
      </c>
      <c r="F675" s="5">
        <f t="shared" si="41"/>
        <v>0.43660714285714286</v>
      </c>
      <c r="G675" t="s">
        <v>14</v>
      </c>
      <c r="H675">
        <v>58</v>
      </c>
      <c r="I675" s="3">
        <f t="shared" si="40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4" t="s">
        <v>1389</v>
      </c>
      <c r="D676">
        <v>170700</v>
      </c>
      <c r="E676">
        <v>57250</v>
      </c>
      <c r="F676" s="5">
        <f t="shared" si="41"/>
        <v>0.33538371411833628</v>
      </c>
      <c r="G676" t="s">
        <v>74</v>
      </c>
      <c r="H676">
        <v>1218</v>
      </c>
      <c r="I676" s="3">
        <f t="shared" si="40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4" t="s">
        <v>1391</v>
      </c>
      <c r="D677">
        <v>9700</v>
      </c>
      <c r="E677">
        <v>11929</v>
      </c>
      <c r="F677" s="5">
        <f t="shared" si="41"/>
        <v>1.2297938144329896</v>
      </c>
      <c r="G677" t="s">
        <v>20</v>
      </c>
      <c r="H677">
        <v>331</v>
      </c>
      <c r="I677" s="3">
        <f t="shared" si="40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4" t="s">
        <v>1393</v>
      </c>
      <c r="D678">
        <v>62300</v>
      </c>
      <c r="E678">
        <v>118214</v>
      </c>
      <c r="F678" s="5">
        <f t="shared" si="41"/>
        <v>1.8974959871589085</v>
      </c>
      <c r="G678" t="s">
        <v>20</v>
      </c>
      <c r="H678">
        <v>1170</v>
      </c>
      <c r="I678" s="3">
        <f t="shared" si="40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4" t="s">
        <v>1395</v>
      </c>
      <c r="D679">
        <v>5300</v>
      </c>
      <c r="E679">
        <v>4432</v>
      </c>
      <c r="F679" s="5">
        <f t="shared" si="41"/>
        <v>0.83622641509433959</v>
      </c>
      <c r="G679" t="s">
        <v>14</v>
      </c>
      <c r="H679">
        <v>111</v>
      </c>
      <c r="I679" s="3">
        <f t="shared" si="40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4" t="s">
        <v>1397</v>
      </c>
      <c r="D680">
        <v>99500</v>
      </c>
      <c r="E680">
        <v>17879</v>
      </c>
      <c r="F680" s="5">
        <f t="shared" si="41"/>
        <v>0.17968844221105529</v>
      </c>
      <c r="G680" t="s">
        <v>74</v>
      </c>
      <c r="H680">
        <v>215</v>
      </c>
      <c r="I680" s="3">
        <f t="shared" si="40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4" t="s">
        <v>1398</v>
      </c>
      <c r="D681">
        <v>1400</v>
      </c>
      <c r="E681">
        <v>14511</v>
      </c>
      <c r="F681" s="5">
        <f t="shared" si="41"/>
        <v>10.365</v>
      </c>
      <c r="G681" t="s">
        <v>20</v>
      </c>
      <c r="H681">
        <v>363</v>
      </c>
      <c r="I681" s="3">
        <f t="shared" si="40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1399</v>
      </c>
      <c r="C682" s="4" t="s">
        <v>1400</v>
      </c>
      <c r="D682">
        <v>145600</v>
      </c>
      <c r="E682">
        <v>141822</v>
      </c>
      <c r="F682" s="5">
        <f t="shared" si="41"/>
        <v>0.97405219780219776</v>
      </c>
      <c r="G682" t="s">
        <v>14</v>
      </c>
      <c r="H682">
        <v>2955</v>
      </c>
      <c r="I682" s="3">
        <f t="shared" si="40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">
      <c r="A683">
        <v>681</v>
      </c>
      <c r="B683" t="s">
        <v>1401</v>
      </c>
      <c r="C683" s="4" t="s">
        <v>1402</v>
      </c>
      <c r="D683">
        <v>184100</v>
      </c>
      <c r="E683">
        <v>159037</v>
      </c>
      <c r="F683" s="5">
        <f t="shared" si="41"/>
        <v>0.86386203150461705</v>
      </c>
      <c r="G683" t="s">
        <v>14</v>
      </c>
      <c r="H683">
        <v>1657</v>
      </c>
      <c r="I683" s="3">
        <f t="shared" si="40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4" t="s">
        <v>1404</v>
      </c>
      <c r="D684">
        <v>5400</v>
      </c>
      <c r="E684">
        <v>8109</v>
      </c>
      <c r="F684" s="5">
        <f t="shared" si="41"/>
        <v>1.5016666666666667</v>
      </c>
      <c r="G684" t="s">
        <v>20</v>
      </c>
      <c r="H684">
        <v>103</v>
      </c>
      <c r="I684" s="3">
        <f t="shared" si="40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4" t="s">
        <v>1406</v>
      </c>
      <c r="D685">
        <v>2300</v>
      </c>
      <c r="E685">
        <v>8244</v>
      </c>
      <c r="F685" s="5">
        <f t="shared" si="41"/>
        <v>3.5843478260869563</v>
      </c>
      <c r="G685" t="s">
        <v>20</v>
      </c>
      <c r="H685">
        <v>147</v>
      </c>
      <c r="I685" s="3">
        <f t="shared" si="40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4" t="s">
        <v>1408</v>
      </c>
      <c r="D686">
        <v>1400</v>
      </c>
      <c r="E686">
        <v>7600</v>
      </c>
      <c r="F686" s="5">
        <f t="shared" si="41"/>
        <v>5.4285714285714288</v>
      </c>
      <c r="G686" t="s">
        <v>20</v>
      </c>
      <c r="H686">
        <v>110</v>
      </c>
      <c r="I686" s="3">
        <f t="shared" si="40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4" t="s">
        <v>1410</v>
      </c>
      <c r="D687">
        <v>140000</v>
      </c>
      <c r="E687">
        <v>94501</v>
      </c>
      <c r="F687" s="5">
        <f t="shared" si="41"/>
        <v>0.67500714285714281</v>
      </c>
      <c r="G687" t="s">
        <v>14</v>
      </c>
      <c r="H687">
        <v>926</v>
      </c>
      <c r="I687" s="3">
        <f t="shared" si="40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4" t="s">
        <v>1412</v>
      </c>
      <c r="D688">
        <v>7500</v>
      </c>
      <c r="E688">
        <v>14381</v>
      </c>
      <c r="F688" s="5">
        <f t="shared" si="41"/>
        <v>1.9174666666666667</v>
      </c>
      <c r="G688" t="s">
        <v>20</v>
      </c>
      <c r="H688">
        <v>134</v>
      </c>
      <c r="I688" s="3">
        <f t="shared" si="40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4" t="s">
        <v>1414</v>
      </c>
      <c r="D689">
        <v>1500</v>
      </c>
      <c r="E689">
        <v>13980</v>
      </c>
      <c r="F689" s="5">
        <f t="shared" si="41"/>
        <v>9.32</v>
      </c>
      <c r="G689" t="s">
        <v>20</v>
      </c>
      <c r="H689">
        <v>269</v>
      </c>
      <c r="I689" s="3">
        <f t="shared" si="40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4" t="s">
        <v>1416</v>
      </c>
      <c r="D690">
        <v>2900</v>
      </c>
      <c r="E690">
        <v>12449</v>
      </c>
      <c r="F690" s="5">
        <f t="shared" si="41"/>
        <v>4.2927586206896553</v>
      </c>
      <c r="G690" t="s">
        <v>20</v>
      </c>
      <c r="H690">
        <v>175</v>
      </c>
      <c r="I690" s="3">
        <f t="shared" si="40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4" t="s">
        <v>1418</v>
      </c>
      <c r="D691">
        <v>7300</v>
      </c>
      <c r="E691">
        <v>7348</v>
      </c>
      <c r="F691" s="5">
        <f t="shared" si="41"/>
        <v>1.0065753424657535</v>
      </c>
      <c r="G691" t="s">
        <v>20</v>
      </c>
      <c r="H691">
        <v>69</v>
      </c>
      <c r="I691" s="3">
        <f t="shared" si="40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4" t="s">
        <v>1420</v>
      </c>
      <c r="D692">
        <v>3600</v>
      </c>
      <c r="E692">
        <v>8158</v>
      </c>
      <c r="F692" s="5">
        <f t="shared" si="41"/>
        <v>2.266111111111111</v>
      </c>
      <c r="G692" t="s">
        <v>20</v>
      </c>
      <c r="H692">
        <v>190</v>
      </c>
      <c r="I692" s="3">
        <f t="shared" si="40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4" t="s">
        <v>1422</v>
      </c>
      <c r="D693">
        <v>5000</v>
      </c>
      <c r="E693">
        <v>7119</v>
      </c>
      <c r="F693" s="5">
        <f t="shared" si="41"/>
        <v>1.4238</v>
      </c>
      <c r="G693" t="s">
        <v>20</v>
      </c>
      <c r="H693">
        <v>237</v>
      </c>
      <c r="I693" s="3">
        <f t="shared" si="40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1423</v>
      </c>
      <c r="C694" s="4" t="s">
        <v>1424</v>
      </c>
      <c r="D694">
        <v>6000</v>
      </c>
      <c r="E694">
        <v>5438</v>
      </c>
      <c r="F694" s="5">
        <f t="shared" si="41"/>
        <v>0.90633333333333332</v>
      </c>
      <c r="G694" t="s">
        <v>14</v>
      </c>
      <c r="H694">
        <v>77</v>
      </c>
      <c r="I694" s="3">
        <f t="shared" si="40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1425</v>
      </c>
      <c r="C695" s="4" t="s">
        <v>1426</v>
      </c>
      <c r="D695">
        <v>180400</v>
      </c>
      <c r="E695">
        <v>115396</v>
      </c>
      <c r="F695" s="5">
        <f t="shared" si="41"/>
        <v>0.63966740576496672</v>
      </c>
      <c r="G695" t="s">
        <v>14</v>
      </c>
      <c r="H695">
        <v>1748</v>
      </c>
      <c r="I695" s="3">
        <f t="shared" ref="I695:I758" si="44">E695/H695</f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4" t="s">
        <v>1428</v>
      </c>
      <c r="D696">
        <v>9100</v>
      </c>
      <c r="E696">
        <v>7656</v>
      </c>
      <c r="F696" s="5">
        <f t="shared" si="41"/>
        <v>0.84131868131868137</v>
      </c>
      <c r="G696" t="s">
        <v>14</v>
      </c>
      <c r="H696">
        <v>79</v>
      </c>
      <c r="I696" s="3">
        <f t="shared" si="44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4" t="s">
        <v>1430</v>
      </c>
      <c r="D697">
        <v>9200</v>
      </c>
      <c r="E697">
        <v>12322</v>
      </c>
      <c r="F697" s="5">
        <f t="shared" si="41"/>
        <v>1.3393478260869565</v>
      </c>
      <c r="G697" t="s">
        <v>20</v>
      </c>
      <c r="H697">
        <v>196</v>
      </c>
      <c r="I697" s="3">
        <f t="shared" si="44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4" t="s">
        <v>1432</v>
      </c>
      <c r="D698">
        <v>164100</v>
      </c>
      <c r="E698">
        <v>96888</v>
      </c>
      <c r="F698" s="5">
        <f t="shared" si="41"/>
        <v>0.59042047531992692</v>
      </c>
      <c r="G698" t="s">
        <v>14</v>
      </c>
      <c r="H698">
        <v>889</v>
      </c>
      <c r="I698" s="3">
        <f t="shared" si="44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1433</v>
      </c>
      <c r="C699" s="4" t="s">
        <v>1434</v>
      </c>
      <c r="D699">
        <v>128900</v>
      </c>
      <c r="E699">
        <v>196960</v>
      </c>
      <c r="F699" s="5">
        <f t="shared" si="41"/>
        <v>1.5280062063615205</v>
      </c>
      <c r="G699" t="s">
        <v>20</v>
      </c>
      <c r="H699">
        <v>7295</v>
      </c>
      <c r="I699" s="3">
        <f t="shared" si="44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4" t="s">
        <v>1436</v>
      </c>
      <c r="D700">
        <v>42100</v>
      </c>
      <c r="E700">
        <v>188057</v>
      </c>
      <c r="F700" s="5">
        <f t="shared" si="41"/>
        <v>4.466912114014252</v>
      </c>
      <c r="G700" t="s">
        <v>20</v>
      </c>
      <c r="H700">
        <v>2893</v>
      </c>
      <c r="I700" s="3">
        <f t="shared" si="44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4" t="s">
        <v>1437</v>
      </c>
      <c r="D701">
        <v>7400</v>
      </c>
      <c r="E701">
        <v>6245</v>
      </c>
      <c r="F701" s="5">
        <f t="shared" si="41"/>
        <v>0.8439189189189189</v>
      </c>
      <c r="G701" t="s">
        <v>14</v>
      </c>
      <c r="H701">
        <v>56</v>
      </c>
      <c r="I701" s="3">
        <f t="shared" si="44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1438</v>
      </c>
      <c r="C702" s="4" t="s">
        <v>1439</v>
      </c>
      <c r="D702">
        <v>100</v>
      </c>
      <c r="E702">
        <v>3</v>
      </c>
      <c r="F702" s="5">
        <f t="shared" si="41"/>
        <v>0.03</v>
      </c>
      <c r="G702" t="s">
        <v>14</v>
      </c>
      <c r="H702">
        <v>1</v>
      </c>
      <c r="I702" s="3">
        <f t="shared" si="44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1440</v>
      </c>
      <c r="C703" s="4" t="s">
        <v>1441</v>
      </c>
      <c r="D703">
        <v>52000</v>
      </c>
      <c r="E703">
        <v>91014</v>
      </c>
      <c r="F703" s="5">
        <f t="shared" si="41"/>
        <v>1.7502692307692307</v>
      </c>
      <c r="G703" t="s">
        <v>20</v>
      </c>
      <c r="H703">
        <v>820</v>
      </c>
      <c r="I703" s="3">
        <f t="shared" si="44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1442</v>
      </c>
      <c r="C704" s="4" t="s">
        <v>1443</v>
      </c>
      <c r="D704">
        <v>8700</v>
      </c>
      <c r="E704">
        <v>4710</v>
      </c>
      <c r="F704" s="5">
        <f t="shared" si="41"/>
        <v>0.54137931034482756</v>
      </c>
      <c r="G704" t="s">
        <v>14</v>
      </c>
      <c r="H704">
        <v>83</v>
      </c>
      <c r="I704" s="3">
        <f t="shared" si="44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4" t="s">
        <v>1445</v>
      </c>
      <c r="D705">
        <v>63400</v>
      </c>
      <c r="E705">
        <v>197728</v>
      </c>
      <c r="F705" s="5">
        <f t="shared" si="41"/>
        <v>3.1187381703470032</v>
      </c>
      <c r="G705" t="s">
        <v>20</v>
      </c>
      <c r="H705">
        <v>2038</v>
      </c>
      <c r="I705" s="3">
        <f t="shared" si="44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">
      <c r="A706">
        <v>704</v>
      </c>
      <c r="B706" t="s">
        <v>1446</v>
      </c>
      <c r="C706" s="4" t="s">
        <v>1447</v>
      </c>
      <c r="D706">
        <v>8700</v>
      </c>
      <c r="E706">
        <v>10682</v>
      </c>
      <c r="F706" s="5">
        <f t="shared" ref="F706:F769" si="45">E706/D706</f>
        <v>1.2278160919540231</v>
      </c>
      <c r="G706" t="s">
        <v>20</v>
      </c>
      <c r="H706">
        <v>116</v>
      </c>
      <c r="I706" s="3">
        <f t="shared" si="44"/>
        <v>92.08620689655173</v>
      </c>
      <c r="J706" t="s">
        <v>21</v>
      </c>
      <c r="K706" t="s">
        <v>22</v>
      </c>
      <c r="L706">
        <v>1467608400</v>
      </c>
      <c r="M706" s="9">
        <f t="shared" ref="M706:M769" si="46">(L706/86400+DATE(1970,1,1))</f>
        <v>42555.208333333328</v>
      </c>
      <c r="N706">
        <v>1468904400</v>
      </c>
      <c r="O706" s="9">
        <f t="shared" ref="O706:O769" si="47">(N706/86400+DATE(1970,1,1))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4" t="s">
        <v>1449</v>
      </c>
      <c r="D707">
        <v>169700</v>
      </c>
      <c r="E707">
        <v>168048</v>
      </c>
      <c r="F707" s="5">
        <f t="shared" si="45"/>
        <v>0.99026517383618151</v>
      </c>
      <c r="G707" t="s">
        <v>14</v>
      </c>
      <c r="H707">
        <v>2025</v>
      </c>
      <c r="I707" s="3">
        <f t="shared" si="44"/>
        <v>82.986666666666665</v>
      </c>
      <c r="J707" t="s">
        <v>40</v>
      </c>
      <c r="K707" t="s">
        <v>41</v>
      </c>
      <c r="L707">
        <v>1386741600</v>
      </c>
      <c r="M707" s="9">
        <f t="shared" si="46"/>
        <v>41619.25</v>
      </c>
      <c r="N707">
        <v>1387087200</v>
      </c>
      <c r="O707" s="9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">
      <c r="A708">
        <v>706</v>
      </c>
      <c r="B708" t="s">
        <v>1450</v>
      </c>
      <c r="C708" s="4" t="s">
        <v>1451</v>
      </c>
      <c r="D708">
        <v>108400</v>
      </c>
      <c r="E708">
        <v>138586</v>
      </c>
      <c r="F708" s="5">
        <f t="shared" si="45"/>
        <v>1.278468634686347</v>
      </c>
      <c r="G708" t="s">
        <v>20</v>
      </c>
      <c r="H708">
        <v>1345</v>
      </c>
      <c r="I708" s="3">
        <f t="shared" si="44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1452</v>
      </c>
      <c r="C709" s="4" t="s">
        <v>1453</v>
      </c>
      <c r="D709">
        <v>7300</v>
      </c>
      <c r="E709">
        <v>11579</v>
      </c>
      <c r="F709" s="5">
        <f t="shared" si="45"/>
        <v>1.5861643835616439</v>
      </c>
      <c r="G709" t="s">
        <v>20</v>
      </c>
      <c r="H709">
        <v>168</v>
      </c>
      <c r="I709" s="3">
        <f t="shared" si="44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4" t="s">
        <v>1455</v>
      </c>
      <c r="D710">
        <v>1700</v>
      </c>
      <c r="E710">
        <v>12020</v>
      </c>
      <c r="F710" s="5">
        <f t="shared" si="45"/>
        <v>7.0705882352941174</v>
      </c>
      <c r="G710" t="s">
        <v>20</v>
      </c>
      <c r="H710">
        <v>137</v>
      </c>
      <c r="I710" s="3">
        <f t="shared" si="44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4" t="s">
        <v>1457</v>
      </c>
      <c r="D711">
        <v>9800</v>
      </c>
      <c r="E711">
        <v>13954</v>
      </c>
      <c r="F711" s="5">
        <f t="shared" si="45"/>
        <v>1.4238775510204082</v>
      </c>
      <c r="G711" t="s">
        <v>20</v>
      </c>
      <c r="H711">
        <v>186</v>
      </c>
      <c r="I711" s="3">
        <f t="shared" si="44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1458</v>
      </c>
      <c r="C712" s="4" t="s">
        <v>1459</v>
      </c>
      <c r="D712">
        <v>4300</v>
      </c>
      <c r="E712">
        <v>6358</v>
      </c>
      <c r="F712" s="5">
        <f t="shared" si="45"/>
        <v>1.4786046511627906</v>
      </c>
      <c r="G712" t="s">
        <v>20</v>
      </c>
      <c r="H712">
        <v>125</v>
      </c>
      <c r="I712" s="3">
        <f t="shared" si="44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">
      <c r="A713">
        <v>711</v>
      </c>
      <c r="B713" t="s">
        <v>1460</v>
      </c>
      <c r="C713" s="4" t="s">
        <v>1461</v>
      </c>
      <c r="D713">
        <v>6200</v>
      </c>
      <c r="E713">
        <v>1260</v>
      </c>
      <c r="F713" s="5">
        <f t="shared" si="45"/>
        <v>0.20322580645161289</v>
      </c>
      <c r="G713" t="s">
        <v>14</v>
      </c>
      <c r="H713">
        <v>14</v>
      </c>
      <c r="I713" s="3">
        <f t="shared" si="44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1462</v>
      </c>
      <c r="C714" s="4" t="s">
        <v>1463</v>
      </c>
      <c r="D714">
        <v>800</v>
      </c>
      <c r="E714">
        <v>14725</v>
      </c>
      <c r="F714" s="5">
        <f t="shared" si="45"/>
        <v>18.40625</v>
      </c>
      <c r="G714" t="s">
        <v>20</v>
      </c>
      <c r="H714">
        <v>202</v>
      </c>
      <c r="I714" s="3">
        <f t="shared" si="44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4" t="s">
        <v>1465</v>
      </c>
      <c r="D715">
        <v>6900</v>
      </c>
      <c r="E715">
        <v>11174</v>
      </c>
      <c r="F715" s="5">
        <f t="shared" si="45"/>
        <v>1.6194202898550725</v>
      </c>
      <c r="G715" t="s">
        <v>20</v>
      </c>
      <c r="H715">
        <v>103</v>
      </c>
      <c r="I715" s="3">
        <f t="shared" si="44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4" t="s">
        <v>1467</v>
      </c>
      <c r="D716">
        <v>38500</v>
      </c>
      <c r="E716">
        <v>182036</v>
      </c>
      <c r="F716" s="5">
        <f t="shared" si="45"/>
        <v>4.7282077922077921</v>
      </c>
      <c r="G716" t="s">
        <v>20</v>
      </c>
      <c r="H716">
        <v>1785</v>
      </c>
      <c r="I716" s="3">
        <f t="shared" si="44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4" t="s">
        <v>1469</v>
      </c>
      <c r="D717">
        <v>118000</v>
      </c>
      <c r="E717">
        <v>28870</v>
      </c>
      <c r="F717" s="5">
        <f t="shared" si="45"/>
        <v>0.24466101694915254</v>
      </c>
      <c r="G717" t="s">
        <v>14</v>
      </c>
      <c r="H717">
        <v>656</v>
      </c>
      <c r="I717" s="3">
        <f t="shared" si="44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4" t="s">
        <v>1471</v>
      </c>
      <c r="D718">
        <v>2000</v>
      </c>
      <c r="E718">
        <v>10353</v>
      </c>
      <c r="F718" s="5">
        <f t="shared" si="45"/>
        <v>5.1764999999999999</v>
      </c>
      <c r="G718" t="s">
        <v>20</v>
      </c>
      <c r="H718">
        <v>157</v>
      </c>
      <c r="I718" s="3">
        <f t="shared" si="44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1472</v>
      </c>
      <c r="C719" s="4" t="s">
        <v>1473</v>
      </c>
      <c r="D719">
        <v>5600</v>
      </c>
      <c r="E719">
        <v>13868</v>
      </c>
      <c r="F719" s="5">
        <f t="shared" si="45"/>
        <v>2.4764285714285714</v>
      </c>
      <c r="G719" t="s">
        <v>20</v>
      </c>
      <c r="H719">
        <v>555</v>
      </c>
      <c r="I719" s="3">
        <f t="shared" si="44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4" t="s">
        <v>1475</v>
      </c>
      <c r="D720">
        <v>8300</v>
      </c>
      <c r="E720">
        <v>8317</v>
      </c>
      <c r="F720" s="5">
        <f t="shared" si="45"/>
        <v>1.0020481927710843</v>
      </c>
      <c r="G720" t="s">
        <v>20</v>
      </c>
      <c r="H720">
        <v>297</v>
      </c>
      <c r="I720" s="3">
        <f t="shared" si="44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4" t="s">
        <v>1477</v>
      </c>
      <c r="D721">
        <v>6900</v>
      </c>
      <c r="E721">
        <v>10557</v>
      </c>
      <c r="F721" s="5">
        <f t="shared" si="45"/>
        <v>1.53</v>
      </c>
      <c r="G721" t="s">
        <v>20</v>
      </c>
      <c r="H721">
        <v>123</v>
      </c>
      <c r="I721" s="3">
        <f t="shared" si="44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">
      <c r="A722">
        <v>720</v>
      </c>
      <c r="B722" t="s">
        <v>1478</v>
      </c>
      <c r="C722" s="4" t="s">
        <v>1479</v>
      </c>
      <c r="D722">
        <v>8700</v>
      </c>
      <c r="E722">
        <v>3227</v>
      </c>
      <c r="F722" s="5">
        <f t="shared" si="45"/>
        <v>0.37091954022988505</v>
      </c>
      <c r="G722" t="s">
        <v>74</v>
      </c>
      <c r="H722">
        <v>38</v>
      </c>
      <c r="I722" s="3">
        <f t="shared" si="44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4" t="s">
        <v>1481</v>
      </c>
      <c r="D723">
        <v>123600</v>
      </c>
      <c r="E723">
        <v>5429</v>
      </c>
      <c r="F723" s="5">
        <f t="shared" si="45"/>
        <v>4.3923948220064728E-2</v>
      </c>
      <c r="G723" t="s">
        <v>74</v>
      </c>
      <c r="H723">
        <v>60</v>
      </c>
      <c r="I723" s="3">
        <f t="shared" si="44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4" t="s">
        <v>1483</v>
      </c>
      <c r="D724">
        <v>48500</v>
      </c>
      <c r="E724">
        <v>75906</v>
      </c>
      <c r="F724" s="5">
        <f t="shared" si="45"/>
        <v>1.5650721649484536</v>
      </c>
      <c r="G724" t="s">
        <v>20</v>
      </c>
      <c r="H724">
        <v>3036</v>
      </c>
      <c r="I724" s="3">
        <f t="shared" si="44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4" t="s">
        <v>1485</v>
      </c>
      <c r="D725">
        <v>4900</v>
      </c>
      <c r="E725">
        <v>13250</v>
      </c>
      <c r="F725" s="5">
        <f t="shared" si="45"/>
        <v>2.704081632653061</v>
      </c>
      <c r="G725" t="s">
        <v>20</v>
      </c>
      <c r="H725">
        <v>144</v>
      </c>
      <c r="I725" s="3">
        <f t="shared" si="44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1486</v>
      </c>
      <c r="C726" s="4" t="s">
        <v>1487</v>
      </c>
      <c r="D726">
        <v>8400</v>
      </c>
      <c r="E726">
        <v>11261</v>
      </c>
      <c r="F726" s="5">
        <f t="shared" si="45"/>
        <v>1.3405952380952382</v>
      </c>
      <c r="G726" t="s">
        <v>20</v>
      </c>
      <c r="H726">
        <v>121</v>
      </c>
      <c r="I726" s="3">
        <f t="shared" si="44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4" t="s">
        <v>1489</v>
      </c>
      <c r="D727">
        <v>193200</v>
      </c>
      <c r="E727">
        <v>97369</v>
      </c>
      <c r="F727" s="5">
        <f t="shared" si="45"/>
        <v>0.50398033126293995</v>
      </c>
      <c r="G727" t="s">
        <v>14</v>
      </c>
      <c r="H727">
        <v>1596</v>
      </c>
      <c r="I727" s="3">
        <f t="shared" si="44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1490</v>
      </c>
      <c r="C728" s="4" t="s">
        <v>1491</v>
      </c>
      <c r="D728">
        <v>54300</v>
      </c>
      <c r="E728">
        <v>48227</v>
      </c>
      <c r="F728" s="5">
        <f t="shared" si="45"/>
        <v>0.88815837937384901</v>
      </c>
      <c r="G728" t="s">
        <v>74</v>
      </c>
      <c r="H728">
        <v>524</v>
      </c>
      <c r="I728" s="3">
        <f t="shared" si="44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4" t="s">
        <v>1493</v>
      </c>
      <c r="D729">
        <v>8900</v>
      </c>
      <c r="E729">
        <v>14685</v>
      </c>
      <c r="F729" s="5">
        <f t="shared" si="45"/>
        <v>1.65</v>
      </c>
      <c r="G729" t="s">
        <v>20</v>
      </c>
      <c r="H729">
        <v>181</v>
      </c>
      <c r="I729" s="3">
        <f t="shared" si="44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1494</v>
      </c>
      <c r="C730" s="4" t="s">
        <v>1495</v>
      </c>
      <c r="D730">
        <v>4200</v>
      </c>
      <c r="E730">
        <v>735</v>
      </c>
      <c r="F730" s="5">
        <f t="shared" si="45"/>
        <v>0.17499999999999999</v>
      </c>
      <c r="G730" t="s">
        <v>14</v>
      </c>
      <c r="H730">
        <v>10</v>
      </c>
      <c r="I730" s="3">
        <f t="shared" si="44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1496</v>
      </c>
      <c r="C731" s="4" t="s">
        <v>1497</v>
      </c>
      <c r="D731">
        <v>5600</v>
      </c>
      <c r="E731">
        <v>10397</v>
      </c>
      <c r="F731" s="5">
        <f t="shared" si="45"/>
        <v>1.8566071428571429</v>
      </c>
      <c r="G731" t="s">
        <v>20</v>
      </c>
      <c r="H731">
        <v>122</v>
      </c>
      <c r="I731" s="3">
        <f t="shared" si="44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4" t="s">
        <v>1499</v>
      </c>
      <c r="D732">
        <v>28800</v>
      </c>
      <c r="E732">
        <v>118847</v>
      </c>
      <c r="F732" s="5">
        <f t="shared" si="45"/>
        <v>4.1266319444444441</v>
      </c>
      <c r="G732" t="s">
        <v>20</v>
      </c>
      <c r="H732">
        <v>1071</v>
      </c>
      <c r="I732" s="3">
        <f t="shared" si="44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4" t="s">
        <v>1501</v>
      </c>
      <c r="D733">
        <v>8000</v>
      </c>
      <c r="E733">
        <v>7220</v>
      </c>
      <c r="F733" s="5">
        <f t="shared" si="45"/>
        <v>0.90249999999999997</v>
      </c>
      <c r="G733" t="s">
        <v>74</v>
      </c>
      <c r="H733">
        <v>219</v>
      </c>
      <c r="I733" s="3">
        <f t="shared" si="44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4" t="s">
        <v>1503</v>
      </c>
      <c r="D734">
        <v>117000</v>
      </c>
      <c r="E734">
        <v>107622</v>
      </c>
      <c r="F734" s="5">
        <f t="shared" si="45"/>
        <v>0.91984615384615387</v>
      </c>
      <c r="G734" t="s">
        <v>14</v>
      </c>
      <c r="H734">
        <v>1121</v>
      </c>
      <c r="I734" s="3">
        <f t="shared" si="44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4" t="s">
        <v>1505</v>
      </c>
      <c r="D735">
        <v>15800</v>
      </c>
      <c r="E735">
        <v>83267</v>
      </c>
      <c r="F735" s="5">
        <f t="shared" si="45"/>
        <v>5.2700632911392402</v>
      </c>
      <c r="G735" t="s">
        <v>20</v>
      </c>
      <c r="H735">
        <v>980</v>
      </c>
      <c r="I735" s="3">
        <f t="shared" si="44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4" t="s">
        <v>1507</v>
      </c>
      <c r="D736">
        <v>4200</v>
      </c>
      <c r="E736">
        <v>13404</v>
      </c>
      <c r="F736" s="5">
        <f t="shared" si="45"/>
        <v>3.1914285714285713</v>
      </c>
      <c r="G736" t="s">
        <v>20</v>
      </c>
      <c r="H736">
        <v>536</v>
      </c>
      <c r="I736" s="3">
        <f t="shared" si="44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1508</v>
      </c>
      <c r="C737" s="4" t="s">
        <v>1509</v>
      </c>
      <c r="D737">
        <v>37100</v>
      </c>
      <c r="E737">
        <v>131404</v>
      </c>
      <c r="F737" s="5">
        <f t="shared" si="45"/>
        <v>3.5418867924528303</v>
      </c>
      <c r="G737" t="s">
        <v>20</v>
      </c>
      <c r="H737">
        <v>1991</v>
      </c>
      <c r="I737" s="3">
        <f t="shared" si="44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4" t="s">
        <v>1511</v>
      </c>
      <c r="D738">
        <v>7700</v>
      </c>
      <c r="E738">
        <v>2533</v>
      </c>
      <c r="F738" s="5">
        <f t="shared" si="45"/>
        <v>0.32896103896103895</v>
      </c>
      <c r="G738" t="s">
        <v>74</v>
      </c>
      <c r="H738">
        <v>29</v>
      </c>
      <c r="I738" s="3">
        <f t="shared" si="44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">
      <c r="A739">
        <v>737</v>
      </c>
      <c r="B739" t="s">
        <v>1512</v>
      </c>
      <c r="C739" s="4" t="s">
        <v>1513</v>
      </c>
      <c r="D739">
        <v>3700</v>
      </c>
      <c r="E739">
        <v>5028</v>
      </c>
      <c r="F739" s="5">
        <f t="shared" si="45"/>
        <v>1.358918918918919</v>
      </c>
      <c r="G739" t="s">
        <v>20</v>
      </c>
      <c r="H739">
        <v>180</v>
      </c>
      <c r="I739" s="3">
        <f t="shared" si="44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1032</v>
      </c>
      <c r="C740" s="4" t="s">
        <v>1514</v>
      </c>
      <c r="D740">
        <v>74700</v>
      </c>
      <c r="E740">
        <v>1557</v>
      </c>
      <c r="F740" s="5">
        <f t="shared" si="45"/>
        <v>2.0843373493975904E-2</v>
      </c>
      <c r="G740" t="s">
        <v>14</v>
      </c>
      <c r="H740">
        <v>15</v>
      </c>
      <c r="I740" s="3">
        <f t="shared" si="44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4" t="s">
        <v>1516</v>
      </c>
      <c r="D741">
        <v>10000</v>
      </c>
      <c r="E741">
        <v>6100</v>
      </c>
      <c r="F741" s="5">
        <f t="shared" si="45"/>
        <v>0.61</v>
      </c>
      <c r="G741" t="s">
        <v>14</v>
      </c>
      <c r="H741">
        <v>191</v>
      </c>
      <c r="I741" s="3">
        <f t="shared" si="44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1517</v>
      </c>
      <c r="C742" s="4" t="s">
        <v>1518</v>
      </c>
      <c r="D742">
        <v>5300</v>
      </c>
      <c r="E742">
        <v>1592</v>
      </c>
      <c r="F742" s="5">
        <f t="shared" si="45"/>
        <v>0.30037735849056602</v>
      </c>
      <c r="G742" t="s">
        <v>14</v>
      </c>
      <c r="H742">
        <v>16</v>
      </c>
      <c r="I742" s="3">
        <f t="shared" si="44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4" t="s">
        <v>1519</v>
      </c>
      <c r="D743">
        <v>1200</v>
      </c>
      <c r="E743">
        <v>14150</v>
      </c>
      <c r="F743" s="5">
        <f t="shared" si="45"/>
        <v>11.791666666666666</v>
      </c>
      <c r="G743" t="s">
        <v>20</v>
      </c>
      <c r="H743">
        <v>130</v>
      </c>
      <c r="I743" s="3">
        <f t="shared" si="44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4" t="s">
        <v>1521</v>
      </c>
      <c r="D744">
        <v>1200</v>
      </c>
      <c r="E744">
        <v>13513</v>
      </c>
      <c r="F744" s="5">
        <f t="shared" si="45"/>
        <v>11.260833333333334</v>
      </c>
      <c r="G744" t="s">
        <v>20</v>
      </c>
      <c r="H744">
        <v>122</v>
      </c>
      <c r="I744" s="3">
        <f t="shared" si="44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">
      <c r="A745">
        <v>743</v>
      </c>
      <c r="B745" t="s">
        <v>1522</v>
      </c>
      <c r="C745" s="4" t="s">
        <v>1523</v>
      </c>
      <c r="D745">
        <v>3900</v>
      </c>
      <c r="E745">
        <v>504</v>
      </c>
      <c r="F745" s="5">
        <f t="shared" si="45"/>
        <v>0.12923076923076923</v>
      </c>
      <c r="G745" t="s">
        <v>14</v>
      </c>
      <c r="H745">
        <v>17</v>
      </c>
      <c r="I745" s="3">
        <f t="shared" si="44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4" t="s">
        <v>1525</v>
      </c>
      <c r="D746">
        <v>2000</v>
      </c>
      <c r="E746">
        <v>14240</v>
      </c>
      <c r="F746" s="5">
        <f t="shared" si="45"/>
        <v>7.12</v>
      </c>
      <c r="G746" t="s">
        <v>20</v>
      </c>
      <c r="H746">
        <v>140</v>
      </c>
      <c r="I746" s="3">
        <f t="shared" si="44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1526</v>
      </c>
      <c r="C747" s="4" t="s">
        <v>1527</v>
      </c>
      <c r="D747">
        <v>6900</v>
      </c>
      <c r="E747">
        <v>2091</v>
      </c>
      <c r="F747" s="5">
        <f t="shared" si="45"/>
        <v>0.30304347826086958</v>
      </c>
      <c r="G747" t="s">
        <v>14</v>
      </c>
      <c r="H747">
        <v>34</v>
      </c>
      <c r="I747" s="3">
        <f t="shared" si="44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4" t="s">
        <v>1529</v>
      </c>
      <c r="D748">
        <v>55800</v>
      </c>
      <c r="E748">
        <v>118580</v>
      </c>
      <c r="F748" s="5">
        <f t="shared" si="45"/>
        <v>2.1250896057347672</v>
      </c>
      <c r="G748" t="s">
        <v>20</v>
      </c>
      <c r="H748">
        <v>3388</v>
      </c>
      <c r="I748" s="3">
        <f t="shared" si="44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4" t="s">
        <v>1531</v>
      </c>
      <c r="D749">
        <v>4900</v>
      </c>
      <c r="E749">
        <v>11214</v>
      </c>
      <c r="F749" s="5">
        <f t="shared" si="45"/>
        <v>2.2885714285714287</v>
      </c>
      <c r="G749" t="s">
        <v>20</v>
      </c>
      <c r="H749">
        <v>280</v>
      </c>
      <c r="I749" s="3">
        <f t="shared" si="44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4" t="s">
        <v>1533</v>
      </c>
      <c r="D750">
        <v>194900</v>
      </c>
      <c r="E750">
        <v>68137</v>
      </c>
      <c r="F750" s="5">
        <f t="shared" si="45"/>
        <v>0.34959979476654696</v>
      </c>
      <c r="G750" t="s">
        <v>74</v>
      </c>
      <c r="H750">
        <v>614</v>
      </c>
      <c r="I750" s="3">
        <f t="shared" si="44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4" t="s">
        <v>1535</v>
      </c>
      <c r="D751">
        <v>8600</v>
      </c>
      <c r="E751">
        <v>13527</v>
      </c>
      <c r="F751" s="5">
        <f t="shared" si="45"/>
        <v>1.5729069767441861</v>
      </c>
      <c r="G751" t="s">
        <v>20</v>
      </c>
      <c r="H751">
        <v>366</v>
      </c>
      <c r="I751" s="3">
        <f t="shared" si="44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1536</v>
      </c>
      <c r="C752" s="4" t="s">
        <v>1537</v>
      </c>
      <c r="D752">
        <v>100</v>
      </c>
      <c r="E752">
        <v>1</v>
      </c>
      <c r="F752" s="5">
        <f t="shared" si="45"/>
        <v>0.01</v>
      </c>
      <c r="G752" t="s">
        <v>14</v>
      </c>
      <c r="H752">
        <v>1</v>
      </c>
      <c r="I752" s="3">
        <f t="shared" si="44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4" t="s">
        <v>1539</v>
      </c>
      <c r="D753">
        <v>3600</v>
      </c>
      <c r="E753">
        <v>8363</v>
      </c>
      <c r="F753" s="5">
        <f t="shared" si="45"/>
        <v>2.3230555555555554</v>
      </c>
      <c r="G753" t="s">
        <v>20</v>
      </c>
      <c r="H753">
        <v>270</v>
      </c>
      <c r="I753" s="3">
        <f t="shared" si="44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4" t="s">
        <v>1541</v>
      </c>
      <c r="D754">
        <v>5800</v>
      </c>
      <c r="E754">
        <v>5362</v>
      </c>
      <c r="F754" s="5">
        <f t="shared" si="45"/>
        <v>0.92448275862068963</v>
      </c>
      <c r="G754" t="s">
        <v>74</v>
      </c>
      <c r="H754">
        <v>114</v>
      </c>
      <c r="I754" s="3">
        <f t="shared" si="44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4" t="s">
        <v>1543</v>
      </c>
      <c r="D755">
        <v>4700</v>
      </c>
      <c r="E755">
        <v>12065</v>
      </c>
      <c r="F755" s="5">
        <f t="shared" si="45"/>
        <v>2.5670212765957445</v>
      </c>
      <c r="G755" t="s">
        <v>20</v>
      </c>
      <c r="H755">
        <v>137</v>
      </c>
      <c r="I755" s="3">
        <f t="shared" si="44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4" t="s">
        <v>1545</v>
      </c>
      <c r="D756">
        <v>70400</v>
      </c>
      <c r="E756">
        <v>118603</v>
      </c>
      <c r="F756" s="5">
        <f t="shared" si="45"/>
        <v>1.6847017045454546</v>
      </c>
      <c r="G756" t="s">
        <v>20</v>
      </c>
      <c r="H756">
        <v>3205</v>
      </c>
      <c r="I756" s="3">
        <f t="shared" si="44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4" t="s">
        <v>1547</v>
      </c>
      <c r="D757">
        <v>4500</v>
      </c>
      <c r="E757">
        <v>7496</v>
      </c>
      <c r="F757" s="5">
        <f t="shared" si="45"/>
        <v>1.6657777777777778</v>
      </c>
      <c r="G757" t="s">
        <v>20</v>
      </c>
      <c r="H757">
        <v>288</v>
      </c>
      <c r="I757" s="3">
        <f t="shared" si="44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1548</v>
      </c>
      <c r="C758" s="4" t="s">
        <v>1549</v>
      </c>
      <c r="D758">
        <v>1300</v>
      </c>
      <c r="E758">
        <v>10037</v>
      </c>
      <c r="F758" s="5">
        <f t="shared" si="45"/>
        <v>7.7207692307692311</v>
      </c>
      <c r="G758" t="s">
        <v>20</v>
      </c>
      <c r="H758">
        <v>148</v>
      </c>
      <c r="I758" s="3">
        <f t="shared" si="44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4" t="s">
        <v>1551</v>
      </c>
      <c r="D759">
        <v>1400</v>
      </c>
      <c r="E759">
        <v>5696</v>
      </c>
      <c r="F759" s="5">
        <f t="shared" si="45"/>
        <v>4.0685714285714285</v>
      </c>
      <c r="G759" t="s">
        <v>20</v>
      </c>
      <c r="H759">
        <v>114</v>
      </c>
      <c r="I759" s="3">
        <f t="shared" ref="I759:I822" si="48">E759/H759</f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4" t="s">
        <v>1553</v>
      </c>
      <c r="D760">
        <v>29600</v>
      </c>
      <c r="E760">
        <v>167005</v>
      </c>
      <c r="F760" s="5">
        <f t="shared" si="45"/>
        <v>5.6420608108108112</v>
      </c>
      <c r="G760" t="s">
        <v>20</v>
      </c>
      <c r="H760">
        <v>1518</v>
      </c>
      <c r="I760" s="3">
        <f t="shared" si="48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1554</v>
      </c>
      <c r="C761" s="4" t="s">
        <v>1555</v>
      </c>
      <c r="D761">
        <v>167500</v>
      </c>
      <c r="E761">
        <v>114615</v>
      </c>
      <c r="F761" s="5">
        <f t="shared" si="45"/>
        <v>0.6842686567164179</v>
      </c>
      <c r="G761" t="s">
        <v>14</v>
      </c>
      <c r="H761">
        <v>1274</v>
      </c>
      <c r="I761" s="3">
        <f t="shared" si="48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4" t="s">
        <v>1557</v>
      </c>
      <c r="D762">
        <v>48300</v>
      </c>
      <c r="E762">
        <v>16592</v>
      </c>
      <c r="F762" s="5">
        <f t="shared" si="45"/>
        <v>0.34351966873706002</v>
      </c>
      <c r="G762" t="s">
        <v>14</v>
      </c>
      <c r="H762">
        <v>210</v>
      </c>
      <c r="I762" s="3">
        <f t="shared" si="48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4" t="s">
        <v>1559</v>
      </c>
      <c r="D763">
        <v>2200</v>
      </c>
      <c r="E763">
        <v>14420</v>
      </c>
      <c r="F763" s="5">
        <f t="shared" si="45"/>
        <v>6.5545454545454547</v>
      </c>
      <c r="G763" t="s">
        <v>20</v>
      </c>
      <c r="H763">
        <v>166</v>
      </c>
      <c r="I763" s="3">
        <f t="shared" si="48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4" t="s">
        <v>1560</v>
      </c>
      <c r="D764">
        <v>3500</v>
      </c>
      <c r="E764">
        <v>6204</v>
      </c>
      <c r="F764" s="5">
        <f t="shared" si="45"/>
        <v>1.7725714285714285</v>
      </c>
      <c r="G764" t="s">
        <v>20</v>
      </c>
      <c r="H764">
        <v>100</v>
      </c>
      <c r="I764" s="3">
        <f t="shared" si="48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4" t="s">
        <v>1562</v>
      </c>
      <c r="D765">
        <v>5600</v>
      </c>
      <c r="E765">
        <v>6338</v>
      </c>
      <c r="F765" s="5">
        <f t="shared" si="45"/>
        <v>1.1317857142857144</v>
      </c>
      <c r="G765" t="s">
        <v>20</v>
      </c>
      <c r="H765">
        <v>235</v>
      </c>
      <c r="I765" s="3">
        <f t="shared" si="48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">
      <c r="A766">
        <v>764</v>
      </c>
      <c r="B766" t="s">
        <v>1563</v>
      </c>
      <c r="C766" s="4" t="s">
        <v>1564</v>
      </c>
      <c r="D766">
        <v>1100</v>
      </c>
      <c r="E766">
        <v>8010</v>
      </c>
      <c r="F766" s="5">
        <f t="shared" si="45"/>
        <v>7.2818181818181822</v>
      </c>
      <c r="G766" t="s">
        <v>20</v>
      </c>
      <c r="H766">
        <v>148</v>
      </c>
      <c r="I766" s="3">
        <f t="shared" si="48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4" t="s">
        <v>1566</v>
      </c>
      <c r="D767">
        <v>3900</v>
      </c>
      <c r="E767">
        <v>8125</v>
      </c>
      <c r="F767" s="5">
        <f t="shared" si="45"/>
        <v>2.0833333333333335</v>
      </c>
      <c r="G767" t="s">
        <v>20</v>
      </c>
      <c r="H767">
        <v>198</v>
      </c>
      <c r="I767" s="3">
        <f t="shared" si="48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1567</v>
      </c>
      <c r="C768" s="4" t="s">
        <v>1568</v>
      </c>
      <c r="D768">
        <v>43800</v>
      </c>
      <c r="E768">
        <v>13653</v>
      </c>
      <c r="F768" s="5">
        <f t="shared" si="45"/>
        <v>0.31171232876712329</v>
      </c>
      <c r="G768" t="s">
        <v>14</v>
      </c>
      <c r="H768">
        <v>248</v>
      </c>
      <c r="I768" s="3">
        <f t="shared" si="48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4" t="s">
        <v>1570</v>
      </c>
      <c r="D769">
        <v>97200</v>
      </c>
      <c r="E769">
        <v>55372</v>
      </c>
      <c r="F769" s="5">
        <f t="shared" si="45"/>
        <v>0.56967078189300413</v>
      </c>
      <c r="G769" t="s">
        <v>14</v>
      </c>
      <c r="H769">
        <v>513</v>
      </c>
      <c r="I769" s="3">
        <f t="shared" si="48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4" t="s">
        <v>1572</v>
      </c>
      <c r="D770">
        <v>4800</v>
      </c>
      <c r="E770">
        <v>11088</v>
      </c>
      <c r="F770" s="5">
        <f t="shared" ref="F770:F833" si="49">E770/D770</f>
        <v>2.31</v>
      </c>
      <c r="G770" t="s">
        <v>20</v>
      </c>
      <c r="H770">
        <v>150</v>
      </c>
      <c r="I770" s="3">
        <f t="shared" si="48"/>
        <v>73.92</v>
      </c>
      <c r="J770" t="s">
        <v>21</v>
      </c>
      <c r="K770" t="s">
        <v>22</v>
      </c>
      <c r="L770">
        <v>1386741600</v>
      </c>
      <c r="M770" s="9">
        <f t="shared" ref="M770:M833" si="50">(L770/86400+DATE(1970,1,1))</f>
        <v>41619.25</v>
      </c>
      <c r="N770">
        <v>1388037600</v>
      </c>
      <c r="O770" s="9">
        <f t="shared" ref="O770:O833" si="51">(N770/86400+DATE(1970,1,1))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4" t="s">
        <v>1574</v>
      </c>
      <c r="D771">
        <v>125600</v>
      </c>
      <c r="E771">
        <v>109106</v>
      </c>
      <c r="F771" s="5">
        <f t="shared" si="49"/>
        <v>0.86867834394904464</v>
      </c>
      <c r="G771" t="s">
        <v>14</v>
      </c>
      <c r="H771">
        <v>3410</v>
      </c>
      <c r="I771" s="3">
        <f t="shared" si="48"/>
        <v>31.995894428152493</v>
      </c>
      <c r="J771" t="s">
        <v>21</v>
      </c>
      <c r="K771" t="s">
        <v>22</v>
      </c>
      <c r="L771">
        <v>1376542800</v>
      </c>
      <c r="M771" s="9">
        <f t="shared" si="50"/>
        <v>41501.208333333336</v>
      </c>
      <c r="N771">
        <v>1378789200</v>
      </c>
      <c r="O771" s="9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1575</v>
      </c>
      <c r="C772" s="4" t="s">
        <v>1576</v>
      </c>
      <c r="D772">
        <v>4300</v>
      </c>
      <c r="E772">
        <v>11642</v>
      </c>
      <c r="F772" s="5">
        <f t="shared" si="49"/>
        <v>2.7074418604651163</v>
      </c>
      <c r="G772" t="s">
        <v>20</v>
      </c>
      <c r="H772">
        <v>216</v>
      </c>
      <c r="I772" s="3">
        <f t="shared" si="48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4" t="s">
        <v>1578</v>
      </c>
      <c r="D773">
        <v>5600</v>
      </c>
      <c r="E773">
        <v>2769</v>
      </c>
      <c r="F773" s="5">
        <f t="shared" si="49"/>
        <v>0.49446428571428569</v>
      </c>
      <c r="G773" t="s">
        <v>74</v>
      </c>
      <c r="H773">
        <v>26</v>
      </c>
      <c r="I773" s="3">
        <f t="shared" si="48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4" t="s">
        <v>1580</v>
      </c>
      <c r="D774">
        <v>149600</v>
      </c>
      <c r="E774">
        <v>169586</v>
      </c>
      <c r="F774" s="5">
        <f t="shared" si="49"/>
        <v>1.1335962566844919</v>
      </c>
      <c r="G774" t="s">
        <v>20</v>
      </c>
      <c r="H774">
        <v>5139</v>
      </c>
      <c r="I774" s="3">
        <f t="shared" si="48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4" t="s">
        <v>1582</v>
      </c>
      <c r="D775">
        <v>53100</v>
      </c>
      <c r="E775">
        <v>101185</v>
      </c>
      <c r="F775" s="5">
        <f t="shared" si="49"/>
        <v>1.9055555555555554</v>
      </c>
      <c r="G775" t="s">
        <v>20</v>
      </c>
      <c r="H775">
        <v>2353</v>
      </c>
      <c r="I775" s="3">
        <f t="shared" si="48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4" t="s">
        <v>1584</v>
      </c>
      <c r="D776">
        <v>5000</v>
      </c>
      <c r="E776">
        <v>6775</v>
      </c>
      <c r="F776" s="5">
        <f t="shared" si="49"/>
        <v>1.355</v>
      </c>
      <c r="G776" t="s">
        <v>20</v>
      </c>
      <c r="H776">
        <v>78</v>
      </c>
      <c r="I776" s="3">
        <f t="shared" si="48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1585</v>
      </c>
      <c r="C777" s="4" t="s">
        <v>1586</v>
      </c>
      <c r="D777">
        <v>9400</v>
      </c>
      <c r="E777">
        <v>968</v>
      </c>
      <c r="F777" s="5">
        <f t="shared" si="49"/>
        <v>0.10297872340425532</v>
      </c>
      <c r="G777" t="s">
        <v>14</v>
      </c>
      <c r="H777">
        <v>10</v>
      </c>
      <c r="I777" s="3">
        <f t="shared" si="48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4" t="s">
        <v>1588</v>
      </c>
      <c r="D778">
        <v>110800</v>
      </c>
      <c r="E778">
        <v>72623</v>
      </c>
      <c r="F778" s="5">
        <f t="shared" si="49"/>
        <v>0.65544223826714798</v>
      </c>
      <c r="G778" t="s">
        <v>14</v>
      </c>
      <c r="H778">
        <v>2201</v>
      </c>
      <c r="I778" s="3">
        <f t="shared" si="48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4" t="s">
        <v>1590</v>
      </c>
      <c r="D779">
        <v>93800</v>
      </c>
      <c r="E779">
        <v>45987</v>
      </c>
      <c r="F779" s="5">
        <f t="shared" si="49"/>
        <v>0.49026652452025588</v>
      </c>
      <c r="G779" t="s">
        <v>14</v>
      </c>
      <c r="H779">
        <v>676</v>
      </c>
      <c r="I779" s="3">
        <f t="shared" si="48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4" t="s">
        <v>1592</v>
      </c>
      <c r="D780">
        <v>1300</v>
      </c>
      <c r="E780">
        <v>10243</v>
      </c>
      <c r="F780" s="5">
        <f t="shared" si="49"/>
        <v>7.8792307692307695</v>
      </c>
      <c r="G780" t="s">
        <v>20</v>
      </c>
      <c r="H780">
        <v>174</v>
      </c>
      <c r="I780" s="3">
        <f t="shared" si="48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4" t="s">
        <v>1594</v>
      </c>
      <c r="D781">
        <v>108700</v>
      </c>
      <c r="E781">
        <v>87293</v>
      </c>
      <c r="F781" s="5">
        <f t="shared" si="49"/>
        <v>0.80306347746090156</v>
      </c>
      <c r="G781" t="s">
        <v>14</v>
      </c>
      <c r="H781">
        <v>831</v>
      </c>
      <c r="I781" s="3">
        <f t="shared" si="48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1595</v>
      </c>
      <c r="C782" s="4" t="s">
        <v>1596</v>
      </c>
      <c r="D782">
        <v>5100</v>
      </c>
      <c r="E782">
        <v>5421</v>
      </c>
      <c r="F782" s="5">
        <f t="shared" si="49"/>
        <v>1.0629411764705883</v>
      </c>
      <c r="G782" t="s">
        <v>20</v>
      </c>
      <c r="H782">
        <v>164</v>
      </c>
      <c r="I782" s="3">
        <f t="shared" si="48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4" t="s">
        <v>1598</v>
      </c>
      <c r="D783">
        <v>8700</v>
      </c>
      <c r="E783">
        <v>4414</v>
      </c>
      <c r="F783" s="5">
        <f t="shared" si="49"/>
        <v>0.50735632183908042</v>
      </c>
      <c r="G783" t="s">
        <v>74</v>
      </c>
      <c r="H783">
        <v>56</v>
      </c>
      <c r="I783" s="3">
        <f t="shared" si="48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4" t="s">
        <v>1600</v>
      </c>
      <c r="D784">
        <v>5100</v>
      </c>
      <c r="E784">
        <v>10981</v>
      </c>
      <c r="F784" s="5">
        <f t="shared" si="49"/>
        <v>2.153137254901961</v>
      </c>
      <c r="G784" t="s">
        <v>20</v>
      </c>
      <c r="H784">
        <v>161</v>
      </c>
      <c r="I784" s="3">
        <f t="shared" si="48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4" t="s">
        <v>1602</v>
      </c>
      <c r="D785">
        <v>7400</v>
      </c>
      <c r="E785">
        <v>10451</v>
      </c>
      <c r="F785" s="5">
        <f t="shared" si="49"/>
        <v>1.4122972972972974</v>
      </c>
      <c r="G785" t="s">
        <v>20</v>
      </c>
      <c r="H785">
        <v>138</v>
      </c>
      <c r="I785" s="3">
        <f t="shared" si="48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4" t="s">
        <v>1604</v>
      </c>
      <c r="D786">
        <v>88900</v>
      </c>
      <c r="E786">
        <v>102535</v>
      </c>
      <c r="F786" s="5">
        <f t="shared" si="49"/>
        <v>1.1533745781777278</v>
      </c>
      <c r="G786" t="s">
        <v>20</v>
      </c>
      <c r="H786">
        <v>3308</v>
      </c>
      <c r="I786" s="3">
        <f t="shared" si="48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1605</v>
      </c>
      <c r="C787" s="4" t="s">
        <v>1606</v>
      </c>
      <c r="D787">
        <v>6700</v>
      </c>
      <c r="E787">
        <v>12939</v>
      </c>
      <c r="F787" s="5">
        <f t="shared" si="49"/>
        <v>1.9311940298507462</v>
      </c>
      <c r="G787" t="s">
        <v>20</v>
      </c>
      <c r="H787">
        <v>127</v>
      </c>
      <c r="I787" s="3">
        <f t="shared" si="48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4" t="s">
        <v>1608</v>
      </c>
      <c r="D788">
        <v>1500</v>
      </c>
      <c r="E788">
        <v>10946</v>
      </c>
      <c r="F788" s="5">
        <f t="shared" si="49"/>
        <v>7.2973333333333334</v>
      </c>
      <c r="G788" t="s">
        <v>20</v>
      </c>
      <c r="H788">
        <v>207</v>
      </c>
      <c r="I788" s="3">
        <f t="shared" si="48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4" t="s">
        <v>1610</v>
      </c>
      <c r="D789">
        <v>61200</v>
      </c>
      <c r="E789">
        <v>60994</v>
      </c>
      <c r="F789" s="5">
        <f t="shared" si="49"/>
        <v>0.99663398692810456</v>
      </c>
      <c r="G789" t="s">
        <v>14</v>
      </c>
      <c r="H789">
        <v>859</v>
      </c>
      <c r="I789" s="3">
        <f t="shared" si="48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4" t="s">
        <v>1612</v>
      </c>
      <c r="D790">
        <v>3600</v>
      </c>
      <c r="E790">
        <v>3174</v>
      </c>
      <c r="F790" s="5">
        <f t="shared" si="49"/>
        <v>0.88166666666666671</v>
      </c>
      <c r="G790" t="s">
        <v>47</v>
      </c>
      <c r="H790">
        <v>31</v>
      </c>
      <c r="I790" s="3">
        <f t="shared" si="48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4" t="s">
        <v>1614</v>
      </c>
      <c r="D791">
        <v>9000</v>
      </c>
      <c r="E791">
        <v>3351</v>
      </c>
      <c r="F791" s="5">
        <f t="shared" si="49"/>
        <v>0.37233333333333335</v>
      </c>
      <c r="G791" t="s">
        <v>14</v>
      </c>
      <c r="H791">
        <v>45</v>
      </c>
      <c r="I791" s="3">
        <f t="shared" si="48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4" t="s">
        <v>1616</v>
      </c>
      <c r="D792">
        <v>185900</v>
      </c>
      <c r="E792">
        <v>56774</v>
      </c>
      <c r="F792" s="5">
        <f t="shared" si="49"/>
        <v>0.30540075309306081</v>
      </c>
      <c r="G792" t="s">
        <v>74</v>
      </c>
      <c r="H792">
        <v>1113</v>
      </c>
      <c r="I792" s="3">
        <f t="shared" si="48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4" t="s">
        <v>1618</v>
      </c>
      <c r="D793">
        <v>2100</v>
      </c>
      <c r="E793">
        <v>540</v>
      </c>
      <c r="F793" s="5">
        <f t="shared" si="49"/>
        <v>0.25714285714285712</v>
      </c>
      <c r="G793" t="s">
        <v>14</v>
      </c>
      <c r="H793">
        <v>6</v>
      </c>
      <c r="I793" s="3">
        <f t="shared" si="48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4" t="s">
        <v>1620</v>
      </c>
      <c r="D794">
        <v>2000</v>
      </c>
      <c r="E794">
        <v>680</v>
      </c>
      <c r="F794" s="5">
        <f t="shared" si="49"/>
        <v>0.34</v>
      </c>
      <c r="G794" t="s">
        <v>14</v>
      </c>
      <c r="H794">
        <v>7</v>
      </c>
      <c r="I794" s="3">
        <f t="shared" si="48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4" t="s">
        <v>1622</v>
      </c>
      <c r="D795">
        <v>1100</v>
      </c>
      <c r="E795">
        <v>13045</v>
      </c>
      <c r="F795" s="5">
        <f t="shared" si="49"/>
        <v>11.859090909090909</v>
      </c>
      <c r="G795" t="s">
        <v>20</v>
      </c>
      <c r="H795">
        <v>181</v>
      </c>
      <c r="I795" s="3">
        <f t="shared" si="48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4" t="s">
        <v>1624</v>
      </c>
      <c r="D796">
        <v>6600</v>
      </c>
      <c r="E796">
        <v>8276</v>
      </c>
      <c r="F796" s="5">
        <f t="shared" si="49"/>
        <v>1.2539393939393939</v>
      </c>
      <c r="G796" t="s">
        <v>20</v>
      </c>
      <c r="H796">
        <v>110</v>
      </c>
      <c r="I796" s="3">
        <f t="shared" si="48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1625</v>
      </c>
      <c r="C797" s="4" t="s">
        <v>1626</v>
      </c>
      <c r="D797">
        <v>7100</v>
      </c>
      <c r="E797">
        <v>1022</v>
      </c>
      <c r="F797" s="5">
        <f t="shared" si="49"/>
        <v>0.14394366197183098</v>
      </c>
      <c r="G797" t="s">
        <v>14</v>
      </c>
      <c r="H797">
        <v>31</v>
      </c>
      <c r="I797" s="3">
        <f t="shared" si="48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4" t="s">
        <v>1628</v>
      </c>
      <c r="D798">
        <v>7800</v>
      </c>
      <c r="E798">
        <v>4275</v>
      </c>
      <c r="F798" s="5">
        <f t="shared" si="49"/>
        <v>0.54807692307692313</v>
      </c>
      <c r="G798" t="s">
        <v>14</v>
      </c>
      <c r="H798">
        <v>78</v>
      </c>
      <c r="I798" s="3">
        <f t="shared" si="48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4" t="s">
        <v>1630</v>
      </c>
      <c r="D799">
        <v>7600</v>
      </c>
      <c r="E799">
        <v>8332</v>
      </c>
      <c r="F799" s="5">
        <f t="shared" si="49"/>
        <v>1.0963157894736841</v>
      </c>
      <c r="G799" t="s">
        <v>20</v>
      </c>
      <c r="H799">
        <v>185</v>
      </c>
      <c r="I799" s="3">
        <f t="shared" si="48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4" t="s">
        <v>1632</v>
      </c>
      <c r="D800">
        <v>3400</v>
      </c>
      <c r="E800">
        <v>6408</v>
      </c>
      <c r="F800" s="5">
        <f t="shared" si="49"/>
        <v>1.8847058823529412</v>
      </c>
      <c r="G800" t="s">
        <v>20</v>
      </c>
      <c r="H800">
        <v>121</v>
      </c>
      <c r="I800" s="3">
        <f t="shared" si="48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4" t="s">
        <v>1634</v>
      </c>
      <c r="D801">
        <v>84500</v>
      </c>
      <c r="E801">
        <v>73522</v>
      </c>
      <c r="F801" s="5">
        <f t="shared" si="49"/>
        <v>0.87008284023668636</v>
      </c>
      <c r="G801" t="s">
        <v>14</v>
      </c>
      <c r="H801">
        <v>1225</v>
      </c>
      <c r="I801" s="3">
        <f t="shared" si="48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4" t="s">
        <v>1636</v>
      </c>
      <c r="D802">
        <v>100</v>
      </c>
      <c r="E802">
        <v>1</v>
      </c>
      <c r="F802" s="5">
        <f t="shared" si="49"/>
        <v>0.01</v>
      </c>
      <c r="G802" t="s">
        <v>14</v>
      </c>
      <c r="H802">
        <v>1</v>
      </c>
      <c r="I802" s="3">
        <f t="shared" si="48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4" t="s">
        <v>1638</v>
      </c>
      <c r="D803">
        <v>2300</v>
      </c>
      <c r="E803">
        <v>4667</v>
      </c>
      <c r="F803" s="5">
        <f t="shared" si="49"/>
        <v>2.0291304347826089</v>
      </c>
      <c r="G803" t="s">
        <v>20</v>
      </c>
      <c r="H803">
        <v>106</v>
      </c>
      <c r="I803" s="3">
        <f t="shared" si="48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">
      <c r="A804">
        <v>802</v>
      </c>
      <c r="B804" t="s">
        <v>1639</v>
      </c>
      <c r="C804" s="4" t="s">
        <v>1640</v>
      </c>
      <c r="D804">
        <v>6200</v>
      </c>
      <c r="E804">
        <v>12216</v>
      </c>
      <c r="F804" s="5">
        <f t="shared" si="49"/>
        <v>1.9703225806451612</v>
      </c>
      <c r="G804" t="s">
        <v>20</v>
      </c>
      <c r="H804">
        <v>142</v>
      </c>
      <c r="I804" s="3">
        <f t="shared" si="48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1641</v>
      </c>
      <c r="C805" s="4" t="s">
        <v>1642</v>
      </c>
      <c r="D805">
        <v>6100</v>
      </c>
      <c r="E805">
        <v>6527</v>
      </c>
      <c r="F805" s="5">
        <f t="shared" si="49"/>
        <v>1.07</v>
      </c>
      <c r="G805" t="s">
        <v>20</v>
      </c>
      <c r="H805">
        <v>233</v>
      </c>
      <c r="I805" s="3">
        <f t="shared" si="48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4" t="s">
        <v>1644</v>
      </c>
      <c r="D806">
        <v>2600</v>
      </c>
      <c r="E806">
        <v>6987</v>
      </c>
      <c r="F806" s="5">
        <f t="shared" si="49"/>
        <v>2.6873076923076922</v>
      </c>
      <c r="G806" t="s">
        <v>20</v>
      </c>
      <c r="H806">
        <v>218</v>
      </c>
      <c r="I806" s="3">
        <f t="shared" si="48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1645</v>
      </c>
      <c r="C807" s="4" t="s">
        <v>1646</v>
      </c>
      <c r="D807">
        <v>9700</v>
      </c>
      <c r="E807">
        <v>4932</v>
      </c>
      <c r="F807" s="5">
        <f t="shared" si="49"/>
        <v>0.50845360824742269</v>
      </c>
      <c r="G807" t="s">
        <v>14</v>
      </c>
      <c r="H807">
        <v>67</v>
      </c>
      <c r="I807" s="3">
        <f t="shared" si="48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4" t="s">
        <v>1648</v>
      </c>
      <c r="D808">
        <v>700</v>
      </c>
      <c r="E808">
        <v>8262</v>
      </c>
      <c r="F808" s="5">
        <f t="shared" si="49"/>
        <v>11.802857142857142</v>
      </c>
      <c r="G808" t="s">
        <v>20</v>
      </c>
      <c r="H808">
        <v>76</v>
      </c>
      <c r="I808" s="3">
        <f t="shared" si="48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4" t="s">
        <v>1650</v>
      </c>
      <c r="D809">
        <v>700</v>
      </c>
      <c r="E809">
        <v>1848</v>
      </c>
      <c r="F809" s="5">
        <f t="shared" si="49"/>
        <v>2.64</v>
      </c>
      <c r="G809" t="s">
        <v>20</v>
      </c>
      <c r="H809">
        <v>43</v>
      </c>
      <c r="I809" s="3">
        <f t="shared" si="48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4" t="s">
        <v>1652</v>
      </c>
      <c r="D810">
        <v>5200</v>
      </c>
      <c r="E810">
        <v>1583</v>
      </c>
      <c r="F810" s="5">
        <f t="shared" si="49"/>
        <v>0.30442307692307691</v>
      </c>
      <c r="G810" t="s">
        <v>14</v>
      </c>
      <c r="H810">
        <v>19</v>
      </c>
      <c r="I810" s="3">
        <f t="shared" si="48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4" t="s">
        <v>1653</v>
      </c>
      <c r="D811">
        <v>140800</v>
      </c>
      <c r="E811">
        <v>88536</v>
      </c>
      <c r="F811" s="5">
        <f t="shared" si="49"/>
        <v>0.62880681818181816</v>
      </c>
      <c r="G811" t="s">
        <v>14</v>
      </c>
      <c r="H811">
        <v>2108</v>
      </c>
      <c r="I811" s="3">
        <f t="shared" si="48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1654</v>
      </c>
      <c r="C812" s="4" t="s">
        <v>1655</v>
      </c>
      <c r="D812">
        <v>6400</v>
      </c>
      <c r="E812">
        <v>12360</v>
      </c>
      <c r="F812" s="5">
        <f t="shared" si="49"/>
        <v>1.9312499999999999</v>
      </c>
      <c r="G812" t="s">
        <v>20</v>
      </c>
      <c r="H812">
        <v>221</v>
      </c>
      <c r="I812" s="3">
        <f t="shared" si="48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4" t="s">
        <v>1657</v>
      </c>
      <c r="D813">
        <v>92500</v>
      </c>
      <c r="E813">
        <v>71320</v>
      </c>
      <c r="F813" s="5">
        <f t="shared" si="49"/>
        <v>0.77102702702702708</v>
      </c>
      <c r="G813" t="s">
        <v>14</v>
      </c>
      <c r="H813">
        <v>679</v>
      </c>
      <c r="I813" s="3">
        <f t="shared" si="48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4" t="s">
        <v>1659</v>
      </c>
      <c r="D814">
        <v>59700</v>
      </c>
      <c r="E814">
        <v>134640</v>
      </c>
      <c r="F814" s="5">
        <f t="shared" si="49"/>
        <v>2.2552763819095478</v>
      </c>
      <c r="G814" t="s">
        <v>20</v>
      </c>
      <c r="H814">
        <v>2805</v>
      </c>
      <c r="I814" s="3">
        <f t="shared" si="48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4" t="s">
        <v>1661</v>
      </c>
      <c r="D815">
        <v>3200</v>
      </c>
      <c r="E815">
        <v>7661</v>
      </c>
      <c r="F815" s="5">
        <f t="shared" si="49"/>
        <v>2.3940625</v>
      </c>
      <c r="G815" t="s">
        <v>20</v>
      </c>
      <c r="H815">
        <v>68</v>
      </c>
      <c r="I815" s="3">
        <f t="shared" si="48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4" t="s">
        <v>1663</v>
      </c>
      <c r="D816">
        <v>3200</v>
      </c>
      <c r="E816">
        <v>2950</v>
      </c>
      <c r="F816" s="5">
        <f t="shared" si="49"/>
        <v>0.921875</v>
      </c>
      <c r="G816" t="s">
        <v>14</v>
      </c>
      <c r="H816">
        <v>36</v>
      </c>
      <c r="I816" s="3">
        <f t="shared" si="48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1664</v>
      </c>
      <c r="C817" s="4" t="s">
        <v>1665</v>
      </c>
      <c r="D817">
        <v>9000</v>
      </c>
      <c r="E817">
        <v>11721</v>
      </c>
      <c r="F817" s="5">
        <f t="shared" si="49"/>
        <v>1.3023333333333333</v>
      </c>
      <c r="G817" t="s">
        <v>20</v>
      </c>
      <c r="H817">
        <v>183</v>
      </c>
      <c r="I817" s="3">
        <f t="shared" si="48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1666</v>
      </c>
      <c r="C818" s="4" t="s">
        <v>1667</v>
      </c>
      <c r="D818">
        <v>2300</v>
      </c>
      <c r="E818">
        <v>14150</v>
      </c>
      <c r="F818" s="5">
        <f t="shared" si="49"/>
        <v>6.1521739130434785</v>
      </c>
      <c r="G818" t="s">
        <v>20</v>
      </c>
      <c r="H818">
        <v>133</v>
      </c>
      <c r="I818" s="3">
        <f t="shared" si="48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4" t="s">
        <v>1669</v>
      </c>
      <c r="D819">
        <v>51300</v>
      </c>
      <c r="E819">
        <v>189192</v>
      </c>
      <c r="F819" s="5">
        <f t="shared" si="49"/>
        <v>3.687953216374269</v>
      </c>
      <c r="G819" t="s">
        <v>20</v>
      </c>
      <c r="H819">
        <v>2489</v>
      </c>
      <c r="I819" s="3">
        <f t="shared" si="48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4" t="s">
        <v>1670</v>
      </c>
      <c r="D820">
        <v>700</v>
      </c>
      <c r="E820">
        <v>7664</v>
      </c>
      <c r="F820" s="5">
        <f t="shared" si="49"/>
        <v>10.948571428571428</v>
      </c>
      <c r="G820" t="s">
        <v>20</v>
      </c>
      <c r="H820">
        <v>69</v>
      </c>
      <c r="I820" s="3">
        <f t="shared" si="48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1671</v>
      </c>
      <c r="C821" s="4" t="s">
        <v>1672</v>
      </c>
      <c r="D821">
        <v>8900</v>
      </c>
      <c r="E821">
        <v>4509</v>
      </c>
      <c r="F821" s="5">
        <f t="shared" si="49"/>
        <v>0.50662921348314605</v>
      </c>
      <c r="G821" t="s">
        <v>14</v>
      </c>
      <c r="H821">
        <v>47</v>
      </c>
      <c r="I821" s="3">
        <f t="shared" si="48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4" t="s">
        <v>1674</v>
      </c>
      <c r="D822">
        <v>1500</v>
      </c>
      <c r="E822">
        <v>12009</v>
      </c>
      <c r="F822" s="5">
        <f t="shared" si="49"/>
        <v>8.0060000000000002</v>
      </c>
      <c r="G822" t="s">
        <v>20</v>
      </c>
      <c r="H822">
        <v>279</v>
      </c>
      <c r="I822" s="3">
        <f t="shared" si="48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4" t="s">
        <v>1676</v>
      </c>
      <c r="D823">
        <v>4900</v>
      </c>
      <c r="E823">
        <v>14273</v>
      </c>
      <c r="F823" s="5">
        <f t="shared" si="49"/>
        <v>2.9128571428571428</v>
      </c>
      <c r="G823" t="s">
        <v>20</v>
      </c>
      <c r="H823">
        <v>210</v>
      </c>
      <c r="I823" s="3">
        <f t="shared" ref="I823:I886" si="52">E823/H823</f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4" t="s">
        <v>1678</v>
      </c>
      <c r="D824">
        <v>54000</v>
      </c>
      <c r="E824">
        <v>188982</v>
      </c>
      <c r="F824" s="5">
        <f t="shared" si="49"/>
        <v>3.4996666666666667</v>
      </c>
      <c r="G824" t="s">
        <v>20</v>
      </c>
      <c r="H824">
        <v>2100</v>
      </c>
      <c r="I824" s="3">
        <f t="shared" si="52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1679</v>
      </c>
      <c r="C825" s="4" t="s">
        <v>1680</v>
      </c>
      <c r="D825">
        <v>4100</v>
      </c>
      <c r="E825">
        <v>14640</v>
      </c>
      <c r="F825" s="5">
        <f t="shared" si="49"/>
        <v>3.5707317073170732</v>
      </c>
      <c r="G825" t="s">
        <v>20</v>
      </c>
      <c r="H825">
        <v>252</v>
      </c>
      <c r="I825" s="3">
        <f t="shared" si="52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4" t="s">
        <v>1682</v>
      </c>
      <c r="D826">
        <v>85000</v>
      </c>
      <c r="E826">
        <v>107516</v>
      </c>
      <c r="F826" s="5">
        <f t="shared" si="49"/>
        <v>1.2648941176470587</v>
      </c>
      <c r="G826" t="s">
        <v>20</v>
      </c>
      <c r="H826">
        <v>1280</v>
      </c>
      <c r="I826" s="3">
        <f t="shared" si="52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4" t="s">
        <v>1684</v>
      </c>
      <c r="D827">
        <v>3600</v>
      </c>
      <c r="E827">
        <v>13950</v>
      </c>
      <c r="F827" s="5">
        <f t="shared" si="49"/>
        <v>3.875</v>
      </c>
      <c r="G827" t="s">
        <v>20</v>
      </c>
      <c r="H827">
        <v>157</v>
      </c>
      <c r="I827" s="3">
        <f t="shared" si="52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1685</v>
      </c>
      <c r="C828" s="4" t="s">
        <v>1686</v>
      </c>
      <c r="D828">
        <v>2800</v>
      </c>
      <c r="E828">
        <v>12797</v>
      </c>
      <c r="F828" s="5">
        <f t="shared" si="49"/>
        <v>4.5703571428571426</v>
      </c>
      <c r="G828" t="s">
        <v>20</v>
      </c>
      <c r="H828">
        <v>194</v>
      </c>
      <c r="I828" s="3">
        <f t="shared" si="52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1687</v>
      </c>
      <c r="C829" s="4" t="s">
        <v>1688</v>
      </c>
      <c r="D829">
        <v>2300</v>
      </c>
      <c r="E829">
        <v>6134</v>
      </c>
      <c r="F829" s="5">
        <f t="shared" si="49"/>
        <v>2.6669565217391304</v>
      </c>
      <c r="G829" t="s">
        <v>20</v>
      </c>
      <c r="H829">
        <v>82</v>
      </c>
      <c r="I829" s="3">
        <f t="shared" si="52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">
      <c r="A830">
        <v>828</v>
      </c>
      <c r="B830" t="s">
        <v>1689</v>
      </c>
      <c r="C830" s="4" t="s">
        <v>1690</v>
      </c>
      <c r="D830">
        <v>7100</v>
      </c>
      <c r="E830">
        <v>4899</v>
      </c>
      <c r="F830" s="5">
        <f t="shared" si="49"/>
        <v>0.69</v>
      </c>
      <c r="G830" t="s">
        <v>14</v>
      </c>
      <c r="H830">
        <v>70</v>
      </c>
      <c r="I830" s="3">
        <f t="shared" si="52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4" t="s">
        <v>1692</v>
      </c>
      <c r="D831">
        <v>9600</v>
      </c>
      <c r="E831">
        <v>4929</v>
      </c>
      <c r="F831" s="5">
        <f t="shared" si="49"/>
        <v>0.51343749999999999</v>
      </c>
      <c r="G831" t="s">
        <v>14</v>
      </c>
      <c r="H831">
        <v>154</v>
      </c>
      <c r="I831" s="3">
        <f t="shared" si="52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">
      <c r="A832">
        <v>830</v>
      </c>
      <c r="B832" t="s">
        <v>1693</v>
      </c>
      <c r="C832" s="4" t="s">
        <v>1694</v>
      </c>
      <c r="D832">
        <v>121600</v>
      </c>
      <c r="E832">
        <v>1424</v>
      </c>
      <c r="F832" s="5">
        <f t="shared" si="49"/>
        <v>1.1710526315789473E-2</v>
      </c>
      <c r="G832" t="s">
        <v>14</v>
      </c>
      <c r="H832">
        <v>22</v>
      </c>
      <c r="I832" s="3">
        <f t="shared" si="52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1695</v>
      </c>
      <c r="C833" s="4" t="s">
        <v>1696</v>
      </c>
      <c r="D833">
        <v>97100</v>
      </c>
      <c r="E833">
        <v>105817</v>
      </c>
      <c r="F833" s="5">
        <f t="shared" si="49"/>
        <v>1.089773429454171</v>
      </c>
      <c r="G833" t="s">
        <v>20</v>
      </c>
      <c r="H833">
        <v>4233</v>
      </c>
      <c r="I833" s="3">
        <f t="shared" si="52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4" t="s">
        <v>1698</v>
      </c>
      <c r="D834">
        <v>43200</v>
      </c>
      <c r="E834">
        <v>136156</v>
      </c>
      <c r="F834" s="5">
        <f t="shared" ref="F834:F897" si="53">E834/D834</f>
        <v>3.1517592592592591</v>
      </c>
      <c r="G834" t="s">
        <v>20</v>
      </c>
      <c r="H834">
        <v>1297</v>
      </c>
      <c r="I834" s="3">
        <f t="shared" si="52"/>
        <v>104.97764070932922</v>
      </c>
      <c r="J834" t="s">
        <v>36</v>
      </c>
      <c r="K834" t="s">
        <v>37</v>
      </c>
      <c r="L834">
        <v>1445490000</v>
      </c>
      <c r="M834" s="9">
        <f t="shared" ref="M834:M897" si="54">(L834/86400+DATE(1970,1,1))</f>
        <v>42299.208333333328</v>
      </c>
      <c r="N834">
        <v>1448431200</v>
      </c>
      <c r="O834" s="9">
        <f t="shared" ref="O834:O897" si="55">(N834/86400+DATE(1970,1,1))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4" t="s">
        <v>1700</v>
      </c>
      <c r="D835">
        <v>6800</v>
      </c>
      <c r="E835">
        <v>10723</v>
      </c>
      <c r="F835" s="5">
        <f t="shared" si="53"/>
        <v>1.5769117647058823</v>
      </c>
      <c r="G835" t="s">
        <v>20</v>
      </c>
      <c r="H835">
        <v>165</v>
      </c>
      <c r="I835" s="3">
        <f t="shared" si="52"/>
        <v>64.987878787878785</v>
      </c>
      <c r="J835" t="s">
        <v>36</v>
      </c>
      <c r="K835" t="s">
        <v>37</v>
      </c>
      <c r="L835">
        <v>1297663200</v>
      </c>
      <c r="M835" s="9">
        <f t="shared" si="54"/>
        <v>40588.25</v>
      </c>
      <c r="N835">
        <v>1298613600</v>
      </c>
      <c r="O835" s="9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4" t="s">
        <v>1702</v>
      </c>
      <c r="D836">
        <v>7300</v>
      </c>
      <c r="E836">
        <v>11228</v>
      </c>
      <c r="F836" s="5">
        <f t="shared" si="53"/>
        <v>1.5380821917808218</v>
      </c>
      <c r="G836" t="s">
        <v>20</v>
      </c>
      <c r="H836">
        <v>119</v>
      </c>
      <c r="I836" s="3">
        <f t="shared" si="52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4" t="s">
        <v>1704</v>
      </c>
      <c r="D837">
        <v>86200</v>
      </c>
      <c r="E837">
        <v>77355</v>
      </c>
      <c r="F837" s="5">
        <f t="shared" si="53"/>
        <v>0.89738979118329465</v>
      </c>
      <c r="G837" t="s">
        <v>14</v>
      </c>
      <c r="H837">
        <v>1758</v>
      </c>
      <c r="I837" s="3">
        <f t="shared" si="52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4" t="s">
        <v>1706</v>
      </c>
      <c r="D838">
        <v>8100</v>
      </c>
      <c r="E838">
        <v>6086</v>
      </c>
      <c r="F838" s="5">
        <f t="shared" si="53"/>
        <v>0.75135802469135804</v>
      </c>
      <c r="G838" t="s">
        <v>14</v>
      </c>
      <c r="H838">
        <v>94</v>
      </c>
      <c r="I838" s="3">
        <f t="shared" si="52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4" t="s">
        <v>1708</v>
      </c>
      <c r="D839">
        <v>17700</v>
      </c>
      <c r="E839">
        <v>150960</v>
      </c>
      <c r="F839" s="5">
        <f t="shared" si="53"/>
        <v>8.5288135593220336</v>
      </c>
      <c r="G839" t="s">
        <v>20</v>
      </c>
      <c r="H839">
        <v>1797</v>
      </c>
      <c r="I839" s="3">
        <f t="shared" si="52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4" t="s">
        <v>1710</v>
      </c>
      <c r="D840">
        <v>6400</v>
      </c>
      <c r="E840">
        <v>8890</v>
      </c>
      <c r="F840" s="5">
        <f t="shared" si="53"/>
        <v>1.3890625000000001</v>
      </c>
      <c r="G840" t="s">
        <v>20</v>
      </c>
      <c r="H840">
        <v>261</v>
      </c>
      <c r="I840" s="3">
        <f t="shared" si="52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4" t="s">
        <v>1712</v>
      </c>
      <c r="D841">
        <v>7700</v>
      </c>
      <c r="E841">
        <v>14644</v>
      </c>
      <c r="F841" s="5">
        <f t="shared" si="53"/>
        <v>1.9018181818181819</v>
      </c>
      <c r="G841" t="s">
        <v>20</v>
      </c>
      <c r="H841">
        <v>157</v>
      </c>
      <c r="I841" s="3">
        <f t="shared" si="52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4" t="s">
        <v>1714</v>
      </c>
      <c r="D842">
        <v>116300</v>
      </c>
      <c r="E842">
        <v>116583</v>
      </c>
      <c r="F842" s="5">
        <f t="shared" si="53"/>
        <v>1.0024333619948409</v>
      </c>
      <c r="G842" t="s">
        <v>20</v>
      </c>
      <c r="H842">
        <v>3533</v>
      </c>
      <c r="I842" s="3">
        <f t="shared" si="52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4" t="s">
        <v>1716</v>
      </c>
      <c r="D843">
        <v>9100</v>
      </c>
      <c r="E843">
        <v>12991</v>
      </c>
      <c r="F843" s="5">
        <f t="shared" si="53"/>
        <v>1.4275824175824177</v>
      </c>
      <c r="G843" t="s">
        <v>20</v>
      </c>
      <c r="H843">
        <v>155</v>
      </c>
      <c r="I843" s="3">
        <f t="shared" si="52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1717</v>
      </c>
      <c r="C844" s="4" t="s">
        <v>1718</v>
      </c>
      <c r="D844">
        <v>1500</v>
      </c>
      <c r="E844">
        <v>8447</v>
      </c>
      <c r="F844" s="5">
        <f t="shared" si="53"/>
        <v>5.6313333333333331</v>
      </c>
      <c r="G844" t="s">
        <v>20</v>
      </c>
      <c r="H844">
        <v>132</v>
      </c>
      <c r="I844" s="3">
        <f t="shared" si="52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1719</v>
      </c>
      <c r="C845" s="4" t="s">
        <v>1720</v>
      </c>
      <c r="D845">
        <v>8800</v>
      </c>
      <c r="E845">
        <v>2703</v>
      </c>
      <c r="F845" s="5">
        <f t="shared" si="53"/>
        <v>0.30715909090909088</v>
      </c>
      <c r="G845" t="s">
        <v>14</v>
      </c>
      <c r="H845">
        <v>33</v>
      </c>
      <c r="I845" s="3">
        <f t="shared" si="52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4" t="s">
        <v>1722</v>
      </c>
      <c r="D846">
        <v>8800</v>
      </c>
      <c r="E846">
        <v>8747</v>
      </c>
      <c r="F846" s="5">
        <f t="shared" si="53"/>
        <v>0.99397727272727276</v>
      </c>
      <c r="G846" t="s">
        <v>74</v>
      </c>
      <c r="H846">
        <v>94</v>
      </c>
      <c r="I846" s="3">
        <f t="shared" si="52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4" t="s">
        <v>1724</v>
      </c>
      <c r="D847">
        <v>69900</v>
      </c>
      <c r="E847">
        <v>138087</v>
      </c>
      <c r="F847" s="5">
        <f t="shared" si="53"/>
        <v>1.9754935622317598</v>
      </c>
      <c r="G847" t="s">
        <v>20</v>
      </c>
      <c r="H847">
        <v>1354</v>
      </c>
      <c r="I847" s="3">
        <f t="shared" si="52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4" t="s">
        <v>1726</v>
      </c>
      <c r="D848">
        <v>1000</v>
      </c>
      <c r="E848">
        <v>5085</v>
      </c>
      <c r="F848" s="5">
        <f t="shared" si="53"/>
        <v>5.085</v>
      </c>
      <c r="G848" t="s">
        <v>20</v>
      </c>
      <c r="H848">
        <v>48</v>
      </c>
      <c r="I848" s="3">
        <f t="shared" si="52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4" t="s">
        <v>1728</v>
      </c>
      <c r="D849">
        <v>4700</v>
      </c>
      <c r="E849">
        <v>11174</v>
      </c>
      <c r="F849" s="5">
        <f t="shared" si="53"/>
        <v>2.3774468085106384</v>
      </c>
      <c r="G849" t="s">
        <v>20</v>
      </c>
      <c r="H849">
        <v>110</v>
      </c>
      <c r="I849" s="3">
        <f t="shared" si="52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4" t="s">
        <v>1730</v>
      </c>
      <c r="D850">
        <v>3200</v>
      </c>
      <c r="E850">
        <v>10831</v>
      </c>
      <c r="F850" s="5">
        <f t="shared" si="53"/>
        <v>3.3846875000000001</v>
      </c>
      <c r="G850" t="s">
        <v>20</v>
      </c>
      <c r="H850">
        <v>172</v>
      </c>
      <c r="I850" s="3">
        <f t="shared" si="52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1731</v>
      </c>
      <c r="C851" s="4" t="s">
        <v>1732</v>
      </c>
      <c r="D851">
        <v>6700</v>
      </c>
      <c r="E851">
        <v>8917</v>
      </c>
      <c r="F851" s="5">
        <f t="shared" si="53"/>
        <v>1.3308955223880596</v>
      </c>
      <c r="G851" t="s">
        <v>20</v>
      </c>
      <c r="H851">
        <v>307</v>
      </c>
      <c r="I851" s="3">
        <f t="shared" si="52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1733</v>
      </c>
      <c r="C852" s="4" t="s">
        <v>1734</v>
      </c>
      <c r="D852">
        <v>100</v>
      </c>
      <c r="E852">
        <v>1</v>
      </c>
      <c r="F852" s="5">
        <f t="shared" si="53"/>
        <v>0.01</v>
      </c>
      <c r="G852" t="s">
        <v>14</v>
      </c>
      <c r="H852">
        <v>1</v>
      </c>
      <c r="I852" s="3">
        <f t="shared" si="52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1735</v>
      </c>
      <c r="C853" s="4" t="s">
        <v>1736</v>
      </c>
      <c r="D853">
        <v>6000</v>
      </c>
      <c r="E853">
        <v>12468</v>
      </c>
      <c r="F853" s="5">
        <f t="shared" si="53"/>
        <v>2.0779999999999998</v>
      </c>
      <c r="G853" t="s">
        <v>20</v>
      </c>
      <c r="H853">
        <v>160</v>
      </c>
      <c r="I853" s="3">
        <f t="shared" si="52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1737</v>
      </c>
      <c r="C854" s="4" t="s">
        <v>1738</v>
      </c>
      <c r="D854">
        <v>4900</v>
      </c>
      <c r="E854">
        <v>2505</v>
      </c>
      <c r="F854" s="5">
        <f t="shared" si="53"/>
        <v>0.51122448979591839</v>
      </c>
      <c r="G854" t="s">
        <v>14</v>
      </c>
      <c r="H854">
        <v>31</v>
      </c>
      <c r="I854" s="3">
        <f t="shared" si="52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4" t="s">
        <v>1740</v>
      </c>
      <c r="D855">
        <v>17100</v>
      </c>
      <c r="E855">
        <v>111502</v>
      </c>
      <c r="F855" s="5">
        <f t="shared" si="53"/>
        <v>6.5205847953216374</v>
      </c>
      <c r="G855" t="s">
        <v>20</v>
      </c>
      <c r="H855">
        <v>1467</v>
      </c>
      <c r="I855" s="3">
        <f t="shared" si="52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1741</v>
      </c>
      <c r="C856" s="4" t="s">
        <v>1742</v>
      </c>
      <c r="D856">
        <v>171000</v>
      </c>
      <c r="E856">
        <v>194309</v>
      </c>
      <c r="F856" s="5">
        <f t="shared" si="53"/>
        <v>1.1363099415204678</v>
      </c>
      <c r="G856" t="s">
        <v>20</v>
      </c>
      <c r="H856">
        <v>2662</v>
      </c>
      <c r="I856" s="3">
        <f t="shared" si="52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4" t="s">
        <v>1744</v>
      </c>
      <c r="D857">
        <v>23400</v>
      </c>
      <c r="E857">
        <v>23956</v>
      </c>
      <c r="F857" s="5">
        <f t="shared" si="53"/>
        <v>1.0237606837606839</v>
      </c>
      <c r="G857" t="s">
        <v>20</v>
      </c>
      <c r="H857">
        <v>452</v>
      </c>
      <c r="I857" s="3">
        <f t="shared" si="52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4" t="s">
        <v>1745</v>
      </c>
      <c r="D858">
        <v>2400</v>
      </c>
      <c r="E858">
        <v>8558</v>
      </c>
      <c r="F858" s="5">
        <f t="shared" si="53"/>
        <v>3.5658333333333334</v>
      </c>
      <c r="G858" t="s">
        <v>20</v>
      </c>
      <c r="H858">
        <v>158</v>
      </c>
      <c r="I858" s="3">
        <f t="shared" si="52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1746</v>
      </c>
      <c r="C859" s="4" t="s">
        <v>1747</v>
      </c>
      <c r="D859">
        <v>5300</v>
      </c>
      <c r="E859">
        <v>7413</v>
      </c>
      <c r="F859" s="5">
        <f t="shared" si="53"/>
        <v>1.3986792452830188</v>
      </c>
      <c r="G859" t="s">
        <v>20</v>
      </c>
      <c r="H859">
        <v>225</v>
      </c>
      <c r="I859" s="3">
        <f t="shared" si="52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1748</v>
      </c>
      <c r="C860" s="4" t="s">
        <v>1749</v>
      </c>
      <c r="D860">
        <v>4000</v>
      </c>
      <c r="E860">
        <v>2778</v>
      </c>
      <c r="F860" s="5">
        <f t="shared" si="53"/>
        <v>0.69450000000000001</v>
      </c>
      <c r="G860" t="s">
        <v>14</v>
      </c>
      <c r="H860">
        <v>35</v>
      </c>
      <c r="I860" s="3">
        <f t="shared" si="52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1750</v>
      </c>
      <c r="C861" s="4" t="s">
        <v>1751</v>
      </c>
      <c r="D861">
        <v>7300</v>
      </c>
      <c r="E861">
        <v>2594</v>
      </c>
      <c r="F861" s="5">
        <f t="shared" si="53"/>
        <v>0.35534246575342465</v>
      </c>
      <c r="G861" t="s">
        <v>14</v>
      </c>
      <c r="H861">
        <v>63</v>
      </c>
      <c r="I861" s="3">
        <f t="shared" si="52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1752</v>
      </c>
      <c r="C862" s="4" t="s">
        <v>1753</v>
      </c>
      <c r="D862">
        <v>2000</v>
      </c>
      <c r="E862">
        <v>5033</v>
      </c>
      <c r="F862" s="5">
        <f t="shared" si="53"/>
        <v>2.5165000000000002</v>
      </c>
      <c r="G862" t="s">
        <v>20</v>
      </c>
      <c r="H862">
        <v>65</v>
      </c>
      <c r="I862" s="3">
        <f t="shared" si="52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4" t="s">
        <v>1755</v>
      </c>
      <c r="D863">
        <v>8800</v>
      </c>
      <c r="E863">
        <v>9317</v>
      </c>
      <c r="F863" s="5">
        <f t="shared" si="53"/>
        <v>1.0587500000000001</v>
      </c>
      <c r="G863" t="s">
        <v>20</v>
      </c>
      <c r="H863">
        <v>163</v>
      </c>
      <c r="I863" s="3">
        <f t="shared" si="52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1756</v>
      </c>
      <c r="C864" s="4" t="s">
        <v>1757</v>
      </c>
      <c r="D864">
        <v>3500</v>
      </c>
      <c r="E864">
        <v>6560</v>
      </c>
      <c r="F864" s="5">
        <f t="shared" si="53"/>
        <v>1.8742857142857143</v>
      </c>
      <c r="G864" t="s">
        <v>20</v>
      </c>
      <c r="H864">
        <v>85</v>
      </c>
      <c r="I864" s="3">
        <f t="shared" si="52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4" t="s">
        <v>1759</v>
      </c>
      <c r="D865">
        <v>1400</v>
      </c>
      <c r="E865">
        <v>5415</v>
      </c>
      <c r="F865" s="5">
        <f t="shared" si="53"/>
        <v>3.8678571428571429</v>
      </c>
      <c r="G865" t="s">
        <v>20</v>
      </c>
      <c r="H865">
        <v>217</v>
      </c>
      <c r="I865" s="3">
        <f t="shared" si="52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4" t="s">
        <v>1761</v>
      </c>
      <c r="D866">
        <v>4200</v>
      </c>
      <c r="E866">
        <v>14577</v>
      </c>
      <c r="F866" s="5">
        <f t="shared" si="53"/>
        <v>3.4707142857142856</v>
      </c>
      <c r="G866" t="s">
        <v>20</v>
      </c>
      <c r="H866">
        <v>150</v>
      </c>
      <c r="I866" s="3">
        <f t="shared" si="52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1762</v>
      </c>
      <c r="C867" s="4" t="s">
        <v>1763</v>
      </c>
      <c r="D867">
        <v>81000</v>
      </c>
      <c r="E867">
        <v>150515</v>
      </c>
      <c r="F867" s="5">
        <f t="shared" si="53"/>
        <v>1.8582098765432098</v>
      </c>
      <c r="G867" t="s">
        <v>20</v>
      </c>
      <c r="H867">
        <v>3272</v>
      </c>
      <c r="I867" s="3">
        <f t="shared" si="52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4" t="s">
        <v>1765</v>
      </c>
      <c r="D868">
        <v>182800</v>
      </c>
      <c r="E868">
        <v>79045</v>
      </c>
      <c r="F868" s="5">
        <f t="shared" si="53"/>
        <v>0.43241247264770238</v>
      </c>
      <c r="G868" t="s">
        <v>74</v>
      </c>
      <c r="H868">
        <v>898</v>
      </c>
      <c r="I868" s="3">
        <f t="shared" si="52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">
      <c r="A869">
        <v>867</v>
      </c>
      <c r="B869" t="s">
        <v>1766</v>
      </c>
      <c r="C869" s="4" t="s">
        <v>1767</v>
      </c>
      <c r="D869">
        <v>4800</v>
      </c>
      <c r="E869">
        <v>7797</v>
      </c>
      <c r="F869" s="5">
        <f t="shared" si="53"/>
        <v>1.6243749999999999</v>
      </c>
      <c r="G869" t="s">
        <v>20</v>
      </c>
      <c r="H869">
        <v>300</v>
      </c>
      <c r="I869" s="3">
        <f t="shared" si="52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4" t="s">
        <v>1769</v>
      </c>
      <c r="D870">
        <v>7000</v>
      </c>
      <c r="E870">
        <v>12939</v>
      </c>
      <c r="F870" s="5">
        <f t="shared" si="53"/>
        <v>1.8484285714285715</v>
      </c>
      <c r="G870" t="s">
        <v>20</v>
      </c>
      <c r="H870">
        <v>126</v>
      </c>
      <c r="I870" s="3">
        <f t="shared" si="52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4" t="s">
        <v>1771</v>
      </c>
      <c r="D871">
        <v>161900</v>
      </c>
      <c r="E871">
        <v>38376</v>
      </c>
      <c r="F871" s="5">
        <f t="shared" si="53"/>
        <v>0.23703520691785052</v>
      </c>
      <c r="G871" t="s">
        <v>14</v>
      </c>
      <c r="H871">
        <v>526</v>
      </c>
      <c r="I871" s="3">
        <f t="shared" si="52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4" t="s">
        <v>1773</v>
      </c>
      <c r="D872">
        <v>7700</v>
      </c>
      <c r="E872">
        <v>6920</v>
      </c>
      <c r="F872" s="5">
        <f t="shared" si="53"/>
        <v>0.89870129870129867</v>
      </c>
      <c r="G872" t="s">
        <v>14</v>
      </c>
      <c r="H872">
        <v>121</v>
      </c>
      <c r="I872" s="3">
        <f t="shared" si="52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1774</v>
      </c>
      <c r="C873" s="4" t="s">
        <v>1775</v>
      </c>
      <c r="D873">
        <v>71500</v>
      </c>
      <c r="E873">
        <v>194912</v>
      </c>
      <c r="F873" s="5">
        <f t="shared" si="53"/>
        <v>2.7260419580419581</v>
      </c>
      <c r="G873" t="s">
        <v>20</v>
      </c>
      <c r="H873">
        <v>2320</v>
      </c>
      <c r="I873" s="3">
        <f t="shared" si="52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4" t="s">
        <v>1777</v>
      </c>
      <c r="D874">
        <v>4700</v>
      </c>
      <c r="E874">
        <v>7992</v>
      </c>
      <c r="F874" s="5">
        <f t="shared" si="53"/>
        <v>1.7004255319148935</v>
      </c>
      <c r="G874" t="s">
        <v>20</v>
      </c>
      <c r="H874">
        <v>81</v>
      </c>
      <c r="I874" s="3">
        <f t="shared" si="52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4" t="s">
        <v>1779</v>
      </c>
      <c r="D875">
        <v>42100</v>
      </c>
      <c r="E875">
        <v>79268</v>
      </c>
      <c r="F875" s="5">
        <f t="shared" si="53"/>
        <v>1.8828503562945369</v>
      </c>
      <c r="G875" t="s">
        <v>20</v>
      </c>
      <c r="H875">
        <v>1887</v>
      </c>
      <c r="I875" s="3">
        <f t="shared" si="52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4" t="s">
        <v>1781</v>
      </c>
      <c r="D876">
        <v>40200</v>
      </c>
      <c r="E876">
        <v>139468</v>
      </c>
      <c r="F876" s="5">
        <f t="shared" si="53"/>
        <v>3.4693532338308457</v>
      </c>
      <c r="G876" t="s">
        <v>20</v>
      </c>
      <c r="H876">
        <v>4358</v>
      </c>
      <c r="I876" s="3">
        <f t="shared" si="52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4" t="s">
        <v>1783</v>
      </c>
      <c r="D877">
        <v>7900</v>
      </c>
      <c r="E877">
        <v>5465</v>
      </c>
      <c r="F877" s="5">
        <f t="shared" si="53"/>
        <v>0.6917721518987342</v>
      </c>
      <c r="G877" t="s">
        <v>14</v>
      </c>
      <c r="H877">
        <v>67</v>
      </c>
      <c r="I877" s="3">
        <f t="shared" si="52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1784</v>
      </c>
      <c r="C878" s="4" t="s">
        <v>1785</v>
      </c>
      <c r="D878">
        <v>8300</v>
      </c>
      <c r="E878">
        <v>2111</v>
      </c>
      <c r="F878" s="5">
        <f t="shared" si="53"/>
        <v>0.25433734939759034</v>
      </c>
      <c r="G878" t="s">
        <v>14</v>
      </c>
      <c r="H878">
        <v>57</v>
      </c>
      <c r="I878" s="3">
        <f t="shared" si="52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4" t="s">
        <v>1787</v>
      </c>
      <c r="D879">
        <v>163600</v>
      </c>
      <c r="E879">
        <v>126628</v>
      </c>
      <c r="F879" s="5">
        <f t="shared" si="53"/>
        <v>0.77400977995110021</v>
      </c>
      <c r="G879" t="s">
        <v>14</v>
      </c>
      <c r="H879">
        <v>1229</v>
      </c>
      <c r="I879" s="3">
        <f t="shared" si="52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4" t="s">
        <v>1789</v>
      </c>
      <c r="D880">
        <v>2700</v>
      </c>
      <c r="E880">
        <v>1012</v>
      </c>
      <c r="F880" s="5">
        <f t="shared" si="53"/>
        <v>0.37481481481481482</v>
      </c>
      <c r="G880" t="s">
        <v>14</v>
      </c>
      <c r="H880">
        <v>12</v>
      </c>
      <c r="I880" s="3">
        <f t="shared" si="52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4" t="s">
        <v>1791</v>
      </c>
      <c r="D881">
        <v>1000</v>
      </c>
      <c r="E881">
        <v>5438</v>
      </c>
      <c r="F881" s="5">
        <f t="shared" si="53"/>
        <v>5.4379999999999997</v>
      </c>
      <c r="G881" t="s">
        <v>20</v>
      </c>
      <c r="H881">
        <v>53</v>
      </c>
      <c r="I881" s="3">
        <f t="shared" si="52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s="4" t="s">
        <v>1793</v>
      </c>
      <c r="D882">
        <v>84500</v>
      </c>
      <c r="E882">
        <v>193101</v>
      </c>
      <c r="F882" s="5">
        <f t="shared" si="53"/>
        <v>2.2852189349112426</v>
      </c>
      <c r="G882" t="s">
        <v>20</v>
      </c>
      <c r="H882">
        <v>2414</v>
      </c>
      <c r="I882" s="3">
        <f t="shared" si="52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4" t="s">
        <v>1795</v>
      </c>
      <c r="D883">
        <v>81300</v>
      </c>
      <c r="E883">
        <v>31665</v>
      </c>
      <c r="F883" s="5">
        <f t="shared" si="53"/>
        <v>0.38948339483394834</v>
      </c>
      <c r="G883" t="s">
        <v>14</v>
      </c>
      <c r="H883">
        <v>452</v>
      </c>
      <c r="I883" s="3">
        <f t="shared" si="52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4" t="s">
        <v>1797</v>
      </c>
      <c r="D884">
        <v>800</v>
      </c>
      <c r="E884">
        <v>2960</v>
      </c>
      <c r="F884" s="5">
        <f t="shared" si="53"/>
        <v>3.7</v>
      </c>
      <c r="G884" t="s">
        <v>20</v>
      </c>
      <c r="H884">
        <v>80</v>
      </c>
      <c r="I884" s="3">
        <f t="shared" si="52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1798</v>
      </c>
      <c r="C885" s="4" t="s">
        <v>1799</v>
      </c>
      <c r="D885">
        <v>3400</v>
      </c>
      <c r="E885">
        <v>8089</v>
      </c>
      <c r="F885" s="5">
        <f t="shared" si="53"/>
        <v>2.3791176470588233</v>
      </c>
      <c r="G885" t="s">
        <v>20</v>
      </c>
      <c r="H885">
        <v>193</v>
      </c>
      <c r="I885" s="3">
        <f t="shared" si="52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4" t="s">
        <v>1801</v>
      </c>
      <c r="D886">
        <v>170800</v>
      </c>
      <c r="E886">
        <v>109374</v>
      </c>
      <c r="F886" s="5">
        <f t="shared" si="53"/>
        <v>0.64036299765807958</v>
      </c>
      <c r="G886" t="s">
        <v>14</v>
      </c>
      <c r="H886">
        <v>1886</v>
      </c>
      <c r="I886" s="3">
        <f t="shared" si="52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4" t="s">
        <v>1803</v>
      </c>
      <c r="D887">
        <v>1800</v>
      </c>
      <c r="E887">
        <v>2129</v>
      </c>
      <c r="F887" s="5">
        <f t="shared" si="53"/>
        <v>1.1827777777777777</v>
      </c>
      <c r="G887" t="s">
        <v>20</v>
      </c>
      <c r="H887">
        <v>52</v>
      </c>
      <c r="I887" s="3">
        <f t="shared" ref="I887:I950" si="56">E887/H887</f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4" t="s">
        <v>1805</v>
      </c>
      <c r="D888">
        <v>150600</v>
      </c>
      <c r="E888">
        <v>127745</v>
      </c>
      <c r="F888" s="5">
        <f t="shared" si="53"/>
        <v>0.84824037184594958</v>
      </c>
      <c r="G888" t="s">
        <v>14</v>
      </c>
      <c r="H888">
        <v>1825</v>
      </c>
      <c r="I888" s="3">
        <f t="shared" si="56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1806</v>
      </c>
      <c r="C889" s="4" t="s">
        <v>1807</v>
      </c>
      <c r="D889">
        <v>7800</v>
      </c>
      <c r="E889">
        <v>2289</v>
      </c>
      <c r="F889" s="5">
        <f t="shared" si="53"/>
        <v>0.29346153846153844</v>
      </c>
      <c r="G889" t="s">
        <v>14</v>
      </c>
      <c r="H889">
        <v>31</v>
      </c>
      <c r="I889" s="3">
        <f t="shared" si="56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">
      <c r="A890">
        <v>888</v>
      </c>
      <c r="B890" t="s">
        <v>1808</v>
      </c>
      <c r="C890" s="4" t="s">
        <v>1809</v>
      </c>
      <c r="D890">
        <v>5800</v>
      </c>
      <c r="E890">
        <v>12174</v>
      </c>
      <c r="F890" s="5">
        <f t="shared" si="53"/>
        <v>2.0989655172413793</v>
      </c>
      <c r="G890" t="s">
        <v>20</v>
      </c>
      <c r="H890">
        <v>290</v>
      </c>
      <c r="I890" s="3">
        <f t="shared" si="56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4" t="s">
        <v>1811</v>
      </c>
      <c r="D891">
        <v>5600</v>
      </c>
      <c r="E891">
        <v>9508</v>
      </c>
      <c r="F891" s="5">
        <f t="shared" si="53"/>
        <v>1.697857142857143</v>
      </c>
      <c r="G891" t="s">
        <v>20</v>
      </c>
      <c r="H891">
        <v>122</v>
      </c>
      <c r="I891" s="3">
        <f t="shared" si="56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4" t="s">
        <v>1813</v>
      </c>
      <c r="D892">
        <v>134400</v>
      </c>
      <c r="E892">
        <v>155849</v>
      </c>
      <c r="F892" s="5">
        <f t="shared" si="53"/>
        <v>1.1595907738095239</v>
      </c>
      <c r="G892" t="s">
        <v>20</v>
      </c>
      <c r="H892">
        <v>1470</v>
      </c>
      <c r="I892" s="3">
        <f t="shared" si="56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1814</v>
      </c>
      <c r="C893" s="4" t="s">
        <v>1815</v>
      </c>
      <c r="D893">
        <v>3000</v>
      </c>
      <c r="E893">
        <v>7758</v>
      </c>
      <c r="F893" s="5">
        <f t="shared" si="53"/>
        <v>2.5859999999999999</v>
      </c>
      <c r="G893" t="s">
        <v>20</v>
      </c>
      <c r="H893">
        <v>165</v>
      </c>
      <c r="I893" s="3">
        <f t="shared" si="56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4" t="s">
        <v>1817</v>
      </c>
      <c r="D894">
        <v>6000</v>
      </c>
      <c r="E894">
        <v>13835</v>
      </c>
      <c r="F894" s="5">
        <f t="shared" si="53"/>
        <v>2.3058333333333332</v>
      </c>
      <c r="G894" t="s">
        <v>20</v>
      </c>
      <c r="H894">
        <v>182</v>
      </c>
      <c r="I894" s="3">
        <f t="shared" si="56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4" t="s">
        <v>1819</v>
      </c>
      <c r="D895">
        <v>8400</v>
      </c>
      <c r="E895">
        <v>10770</v>
      </c>
      <c r="F895" s="5">
        <f t="shared" si="53"/>
        <v>1.2821428571428573</v>
      </c>
      <c r="G895" t="s">
        <v>20</v>
      </c>
      <c r="H895">
        <v>199</v>
      </c>
      <c r="I895" s="3">
        <f t="shared" si="56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4" t="s">
        <v>1821</v>
      </c>
      <c r="D896">
        <v>1700</v>
      </c>
      <c r="E896">
        <v>3208</v>
      </c>
      <c r="F896" s="5">
        <f t="shared" si="53"/>
        <v>1.8870588235294117</v>
      </c>
      <c r="G896" t="s">
        <v>20</v>
      </c>
      <c r="H896">
        <v>56</v>
      </c>
      <c r="I896" s="3">
        <f t="shared" si="56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1822</v>
      </c>
      <c r="C897" s="4" t="s">
        <v>1823</v>
      </c>
      <c r="D897">
        <v>159800</v>
      </c>
      <c r="E897">
        <v>11108</v>
      </c>
      <c r="F897" s="5">
        <f t="shared" si="53"/>
        <v>6.9511889862327911E-2</v>
      </c>
      <c r="G897" t="s">
        <v>14</v>
      </c>
      <c r="H897">
        <v>107</v>
      </c>
      <c r="I897" s="3">
        <f t="shared" si="56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1824</v>
      </c>
      <c r="C898" s="4" t="s">
        <v>1825</v>
      </c>
      <c r="D898">
        <v>19800</v>
      </c>
      <c r="E898">
        <v>153338</v>
      </c>
      <c r="F898" s="5">
        <f t="shared" ref="F898:F961" si="57">E898/D898</f>
        <v>7.7443434343434348</v>
      </c>
      <c r="G898" t="s">
        <v>20</v>
      </c>
      <c r="H898">
        <v>1460</v>
      </c>
      <c r="I898" s="3">
        <f t="shared" si="56"/>
        <v>105.02602739726028</v>
      </c>
      <c r="J898" t="s">
        <v>26</v>
      </c>
      <c r="K898" t="s">
        <v>27</v>
      </c>
      <c r="L898">
        <v>1310619600</v>
      </c>
      <c r="M898" s="9">
        <f t="shared" ref="M898:M961" si="58">(L898/86400+DATE(1970,1,1))</f>
        <v>40738.208333333336</v>
      </c>
      <c r="N898">
        <v>1310878800</v>
      </c>
      <c r="O898" s="9">
        <f t="shared" ref="O898:O961" si="59">(N898/86400+DATE(1970,1,1))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4" t="s">
        <v>1827</v>
      </c>
      <c r="D899">
        <v>8800</v>
      </c>
      <c r="E899">
        <v>2437</v>
      </c>
      <c r="F899" s="5">
        <f t="shared" si="57"/>
        <v>0.27693181818181817</v>
      </c>
      <c r="G899" t="s">
        <v>14</v>
      </c>
      <c r="H899">
        <v>27</v>
      </c>
      <c r="I899" s="3">
        <f t="shared" si="56"/>
        <v>90.259259259259252</v>
      </c>
      <c r="J899" t="s">
        <v>21</v>
      </c>
      <c r="K899" t="s">
        <v>22</v>
      </c>
      <c r="L899">
        <v>1556427600</v>
      </c>
      <c r="M899" s="9">
        <f t="shared" si="58"/>
        <v>43583.208333333328</v>
      </c>
      <c r="N899">
        <v>1556600400</v>
      </c>
      <c r="O899" s="9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4" t="s">
        <v>1829</v>
      </c>
      <c r="D900">
        <v>179100</v>
      </c>
      <c r="E900">
        <v>93991</v>
      </c>
      <c r="F900" s="5">
        <f t="shared" si="57"/>
        <v>0.52479620323841425</v>
      </c>
      <c r="G900" t="s">
        <v>14</v>
      </c>
      <c r="H900">
        <v>1221</v>
      </c>
      <c r="I900" s="3">
        <f t="shared" si="56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4" t="s">
        <v>1831</v>
      </c>
      <c r="D901">
        <v>3100</v>
      </c>
      <c r="E901">
        <v>12620</v>
      </c>
      <c r="F901" s="5">
        <f t="shared" si="57"/>
        <v>4.0709677419354842</v>
      </c>
      <c r="G901" t="s">
        <v>20</v>
      </c>
      <c r="H901">
        <v>123</v>
      </c>
      <c r="I901" s="3">
        <f t="shared" si="56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4" t="s">
        <v>1833</v>
      </c>
      <c r="D902">
        <v>100</v>
      </c>
      <c r="E902">
        <v>2</v>
      </c>
      <c r="F902" s="5">
        <f t="shared" si="57"/>
        <v>0.02</v>
      </c>
      <c r="G902" t="s">
        <v>14</v>
      </c>
      <c r="H902">
        <v>1</v>
      </c>
      <c r="I902" s="3">
        <f t="shared" si="56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4" t="s">
        <v>1835</v>
      </c>
      <c r="D903">
        <v>5600</v>
      </c>
      <c r="E903">
        <v>8746</v>
      </c>
      <c r="F903" s="5">
        <f t="shared" si="57"/>
        <v>1.5617857142857143</v>
      </c>
      <c r="G903" t="s">
        <v>20</v>
      </c>
      <c r="H903">
        <v>159</v>
      </c>
      <c r="I903" s="3">
        <f t="shared" si="56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4" t="s">
        <v>1837</v>
      </c>
      <c r="D904">
        <v>1400</v>
      </c>
      <c r="E904">
        <v>3534</v>
      </c>
      <c r="F904" s="5">
        <f t="shared" si="57"/>
        <v>2.5242857142857145</v>
      </c>
      <c r="G904" t="s">
        <v>20</v>
      </c>
      <c r="H904">
        <v>110</v>
      </c>
      <c r="I904" s="3">
        <f t="shared" si="56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1838</v>
      </c>
      <c r="C905" s="4" t="s">
        <v>1839</v>
      </c>
      <c r="D905">
        <v>41000</v>
      </c>
      <c r="E905">
        <v>709</v>
      </c>
      <c r="F905" s="5">
        <f t="shared" si="57"/>
        <v>1.729268292682927E-2</v>
      </c>
      <c r="G905" t="s">
        <v>47</v>
      </c>
      <c r="H905">
        <v>14</v>
      </c>
      <c r="I905" s="3">
        <f t="shared" si="56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4" t="s">
        <v>1841</v>
      </c>
      <c r="D906">
        <v>6500</v>
      </c>
      <c r="E906">
        <v>795</v>
      </c>
      <c r="F906" s="5">
        <f t="shared" si="57"/>
        <v>0.12230769230769231</v>
      </c>
      <c r="G906" t="s">
        <v>14</v>
      </c>
      <c r="H906">
        <v>16</v>
      </c>
      <c r="I906" s="3">
        <f t="shared" si="56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4" t="s">
        <v>1843</v>
      </c>
      <c r="D907">
        <v>7900</v>
      </c>
      <c r="E907">
        <v>12955</v>
      </c>
      <c r="F907" s="5">
        <f t="shared" si="57"/>
        <v>1.6398734177215191</v>
      </c>
      <c r="G907" t="s">
        <v>20</v>
      </c>
      <c r="H907">
        <v>236</v>
      </c>
      <c r="I907" s="3">
        <f t="shared" si="56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1844</v>
      </c>
      <c r="C908" s="4" t="s">
        <v>1845</v>
      </c>
      <c r="D908">
        <v>5500</v>
      </c>
      <c r="E908">
        <v>8964</v>
      </c>
      <c r="F908" s="5">
        <f t="shared" si="57"/>
        <v>1.6298181818181818</v>
      </c>
      <c r="G908" t="s">
        <v>20</v>
      </c>
      <c r="H908">
        <v>191</v>
      </c>
      <c r="I908" s="3">
        <f t="shared" si="56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4" t="s">
        <v>1847</v>
      </c>
      <c r="D909">
        <v>9100</v>
      </c>
      <c r="E909">
        <v>1843</v>
      </c>
      <c r="F909" s="5">
        <f t="shared" si="57"/>
        <v>0.20252747252747252</v>
      </c>
      <c r="G909" t="s">
        <v>14</v>
      </c>
      <c r="H909">
        <v>41</v>
      </c>
      <c r="I909" s="3">
        <f t="shared" si="56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4" t="s">
        <v>1849</v>
      </c>
      <c r="D910">
        <v>38200</v>
      </c>
      <c r="E910">
        <v>121950</v>
      </c>
      <c r="F910" s="5">
        <f t="shared" si="57"/>
        <v>3.1924083769633507</v>
      </c>
      <c r="G910" t="s">
        <v>20</v>
      </c>
      <c r="H910">
        <v>3934</v>
      </c>
      <c r="I910" s="3">
        <f t="shared" si="56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4" t="s">
        <v>1851</v>
      </c>
      <c r="D911">
        <v>1800</v>
      </c>
      <c r="E911">
        <v>8621</v>
      </c>
      <c r="F911" s="5">
        <f t="shared" si="57"/>
        <v>4.7894444444444444</v>
      </c>
      <c r="G911" t="s">
        <v>20</v>
      </c>
      <c r="H911">
        <v>80</v>
      </c>
      <c r="I911" s="3">
        <f t="shared" si="56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4" t="s">
        <v>1853</v>
      </c>
      <c r="D912">
        <v>154500</v>
      </c>
      <c r="E912">
        <v>30215</v>
      </c>
      <c r="F912" s="5">
        <f t="shared" si="57"/>
        <v>0.19556634304207121</v>
      </c>
      <c r="G912" t="s">
        <v>74</v>
      </c>
      <c r="H912">
        <v>296</v>
      </c>
      <c r="I912" s="3">
        <f t="shared" si="56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4" t="s">
        <v>1855</v>
      </c>
      <c r="D913">
        <v>5800</v>
      </c>
      <c r="E913">
        <v>11539</v>
      </c>
      <c r="F913" s="5">
        <f t="shared" si="57"/>
        <v>1.9894827586206896</v>
      </c>
      <c r="G913" t="s">
        <v>20</v>
      </c>
      <c r="H913">
        <v>462</v>
      </c>
      <c r="I913" s="3">
        <f t="shared" si="56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4" t="s">
        <v>1857</v>
      </c>
      <c r="D914">
        <v>1800</v>
      </c>
      <c r="E914">
        <v>14310</v>
      </c>
      <c r="F914" s="5">
        <f t="shared" si="57"/>
        <v>7.95</v>
      </c>
      <c r="G914" t="s">
        <v>20</v>
      </c>
      <c r="H914">
        <v>179</v>
      </c>
      <c r="I914" s="3">
        <f t="shared" si="56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4" t="s">
        <v>1859</v>
      </c>
      <c r="D915">
        <v>70200</v>
      </c>
      <c r="E915">
        <v>35536</v>
      </c>
      <c r="F915" s="5">
        <f t="shared" si="57"/>
        <v>0.50621082621082625</v>
      </c>
      <c r="G915" t="s">
        <v>14</v>
      </c>
      <c r="H915">
        <v>523</v>
      </c>
      <c r="I915" s="3">
        <f t="shared" si="56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4" t="s">
        <v>1861</v>
      </c>
      <c r="D916">
        <v>6400</v>
      </c>
      <c r="E916">
        <v>3676</v>
      </c>
      <c r="F916" s="5">
        <f t="shared" si="57"/>
        <v>0.57437499999999997</v>
      </c>
      <c r="G916" t="s">
        <v>14</v>
      </c>
      <c r="H916">
        <v>141</v>
      </c>
      <c r="I916" s="3">
        <f t="shared" si="56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1862</v>
      </c>
      <c r="C917" s="4" t="s">
        <v>1863</v>
      </c>
      <c r="D917">
        <v>125900</v>
      </c>
      <c r="E917">
        <v>195936</v>
      </c>
      <c r="F917" s="5">
        <f t="shared" si="57"/>
        <v>1.5562827640984909</v>
      </c>
      <c r="G917" t="s">
        <v>20</v>
      </c>
      <c r="H917">
        <v>1866</v>
      </c>
      <c r="I917" s="3">
        <f t="shared" si="56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">
      <c r="A918">
        <v>916</v>
      </c>
      <c r="B918" t="s">
        <v>1864</v>
      </c>
      <c r="C918" s="4" t="s">
        <v>1865</v>
      </c>
      <c r="D918">
        <v>3700</v>
      </c>
      <c r="E918">
        <v>1343</v>
      </c>
      <c r="F918" s="5">
        <f t="shared" si="57"/>
        <v>0.36297297297297298</v>
      </c>
      <c r="G918" t="s">
        <v>14</v>
      </c>
      <c r="H918">
        <v>52</v>
      </c>
      <c r="I918" s="3">
        <f t="shared" si="56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4" t="s">
        <v>1867</v>
      </c>
      <c r="D919">
        <v>3600</v>
      </c>
      <c r="E919">
        <v>2097</v>
      </c>
      <c r="F919" s="5">
        <f t="shared" si="57"/>
        <v>0.58250000000000002</v>
      </c>
      <c r="G919" t="s">
        <v>47</v>
      </c>
      <c r="H919">
        <v>27</v>
      </c>
      <c r="I919" s="3">
        <f t="shared" si="56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4" t="s">
        <v>1869</v>
      </c>
      <c r="D920">
        <v>3800</v>
      </c>
      <c r="E920">
        <v>9021</v>
      </c>
      <c r="F920" s="5">
        <f t="shared" si="57"/>
        <v>2.3739473684210526</v>
      </c>
      <c r="G920" t="s">
        <v>20</v>
      </c>
      <c r="H920">
        <v>156</v>
      </c>
      <c r="I920" s="3">
        <f t="shared" si="56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4" t="s">
        <v>1871</v>
      </c>
      <c r="D921">
        <v>35600</v>
      </c>
      <c r="E921">
        <v>20915</v>
      </c>
      <c r="F921" s="5">
        <f t="shared" si="57"/>
        <v>0.58750000000000002</v>
      </c>
      <c r="G921" t="s">
        <v>14</v>
      </c>
      <c r="H921">
        <v>225</v>
      </c>
      <c r="I921" s="3">
        <f t="shared" si="56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4" t="s">
        <v>1873</v>
      </c>
      <c r="D922">
        <v>5300</v>
      </c>
      <c r="E922">
        <v>9676</v>
      </c>
      <c r="F922" s="5">
        <f t="shared" si="57"/>
        <v>1.8256603773584905</v>
      </c>
      <c r="G922" t="s">
        <v>20</v>
      </c>
      <c r="H922">
        <v>255</v>
      </c>
      <c r="I922" s="3">
        <f t="shared" si="56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4" t="s">
        <v>1875</v>
      </c>
      <c r="D923">
        <v>160400</v>
      </c>
      <c r="E923">
        <v>1210</v>
      </c>
      <c r="F923" s="5">
        <f t="shared" si="57"/>
        <v>7.5436408977556111E-3</v>
      </c>
      <c r="G923" t="s">
        <v>14</v>
      </c>
      <c r="H923">
        <v>38</v>
      </c>
      <c r="I923" s="3">
        <f t="shared" si="56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4" t="s">
        <v>1877</v>
      </c>
      <c r="D924">
        <v>51400</v>
      </c>
      <c r="E924">
        <v>90440</v>
      </c>
      <c r="F924" s="5">
        <f t="shared" si="57"/>
        <v>1.7595330739299611</v>
      </c>
      <c r="G924" t="s">
        <v>20</v>
      </c>
      <c r="H924">
        <v>2261</v>
      </c>
      <c r="I924" s="3">
        <f t="shared" si="56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4" t="s">
        <v>1879</v>
      </c>
      <c r="D925">
        <v>1700</v>
      </c>
      <c r="E925">
        <v>4044</v>
      </c>
      <c r="F925" s="5">
        <f t="shared" si="57"/>
        <v>2.3788235294117648</v>
      </c>
      <c r="G925" t="s">
        <v>20</v>
      </c>
      <c r="H925">
        <v>40</v>
      </c>
      <c r="I925" s="3">
        <f t="shared" si="56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4" t="s">
        <v>1881</v>
      </c>
      <c r="D926">
        <v>39400</v>
      </c>
      <c r="E926">
        <v>192292</v>
      </c>
      <c r="F926" s="5">
        <f t="shared" si="57"/>
        <v>4.8805076142131982</v>
      </c>
      <c r="G926" t="s">
        <v>20</v>
      </c>
      <c r="H926">
        <v>2289</v>
      </c>
      <c r="I926" s="3">
        <f t="shared" si="56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1882</v>
      </c>
      <c r="C927" s="4" t="s">
        <v>1883</v>
      </c>
      <c r="D927">
        <v>3000</v>
      </c>
      <c r="E927">
        <v>6722</v>
      </c>
      <c r="F927" s="5">
        <f t="shared" si="57"/>
        <v>2.2406666666666668</v>
      </c>
      <c r="G927" t="s">
        <v>20</v>
      </c>
      <c r="H927">
        <v>65</v>
      </c>
      <c r="I927" s="3">
        <f t="shared" si="56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4" t="s">
        <v>1885</v>
      </c>
      <c r="D928">
        <v>8700</v>
      </c>
      <c r="E928">
        <v>1577</v>
      </c>
      <c r="F928" s="5">
        <f t="shared" si="57"/>
        <v>0.18126436781609195</v>
      </c>
      <c r="G928" t="s">
        <v>14</v>
      </c>
      <c r="H928">
        <v>15</v>
      </c>
      <c r="I928" s="3">
        <f t="shared" si="56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4" t="s">
        <v>1887</v>
      </c>
      <c r="D929">
        <v>7200</v>
      </c>
      <c r="E929">
        <v>3301</v>
      </c>
      <c r="F929" s="5">
        <f t="shared" si="57"/>
        <v>0.45847222222222223</v>
      </c>
      <c r="G929" t="s">
        <v>14</v>
      </c>
      <c r="H929">
        <v>37</v>
      </c>
      <c r="I929" s="3">
        <f t="shared" si="56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4" t="s">
        <v>1889</v>
      </c>
      <c r="D930">
        <v>167400</v>
      </c>
      <c r="E930">
        <v>196386</v>
      </c>
      <c r="F930" s="5">
        <f t="shared" si="57"/>
        <v>1.1731541218637993</v>
      </c>
      <c r="G930" t="s">
        <v>20</v>
      </c>
      <c r="H930">
        <v>3777</v>
      </c>
      <c r="I930" s="3">
        <f t="shared" si="56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4" t="s">
        <v>1891</v>
      </c>
      <c r="D931">
        <v>5500</v>
      </c>
      <c r="E931">
        <v>11952</v>
      </c>
      <c r="F931" s="5">
        <f t="shared" si="57"/>
        <v>2.173090909090909</v>
      </c>
      <c r="G931" t="s">
        <v>20</v>
      </c>
      <c r="H931">
        <v>184</v>
      </c>
      <c r="I931" s="3">
        <f t="shared" si="56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4" t="s">
        <v>1893</v>
      </c>
      <c r="D932">
        <v>3500</v>
      </c>
      <c r="E932">
        <v>3930</v>
      </c>
      <c r="F932" s="5">
        <f t="shared" si="57"/>
        <v>1.1228571428571428</v>
      </c>
      <c r="G932" t="s">
        <v>20</v>
      </c>
      <c r="H932">
        <v>85</v>
      </c>
      <c r="I932" s="3">
        <f t="shared" si="56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4" t="s">
        <v>1895</v>
      </c>
      <c r="D933">
        <v>7900</v>
      </c>
      <c r="E933">
        <v>5729</v>
      </c>
      <c r="F933" s="5">
        <f t="shared" si="57"/>
        <v>0.72518987341772156</v>
      </c>
      <c r="G933" t="s">
        <v>14</v>
      </c>
      <c r="H933">
        <v>112</v>
      </c>
      <c r="I933" s="3">
        <f t="shared" si="56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4" t="s">
        <v>1897</v>
      </c>
      <c r="D934">
        <v>2300</v>
      </c>
      <c r="E934">
        <v>4883</v>
      </c>
      <c r="F934" s="5">
        <f t="shared" si="57"/>
        <v>2.1230434782608696</v>
      </c>
      <c r="G934" t="s">
        <v>20</v>
      </c>
      <c r="H934">
        <v>144</v>
      </c>
      <c r="I934" s="3">
        <f t="shared" si="56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4" t="s">
        <v>1899</v>
      </c>
      <c r="D935">
        <v>73000</v>
      </c>
      <c r="E935">
        <v>175015</v>
      </c>
      <c r="F935" s="5">
        <f t="shared" si="57"/>
        <v>2.3974657534246577</v>
      </c>
      <c r="G935" t="s">
        <v>20</v>
      </c>
      <c r="H935">
        <v>1902</v>
      </c>
      <c r="I935" s="3">
        <f t="shared" si="56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4" t="s">
        <v>1901</v>
      </c>
      <c r="D936">
        <v>6200</v>
      </c>
      <c r="E936">
        <v>11280</v>
      </c>
      <c r="F936" s="5">
        <f t="shared" si="57"/>
        <v>1.8193548387096774</v>
      </c>
      <c r="G936" t="s">
        <v>20</v>
      </c>
      <c r="H936">
        <v>105</v>
      </c>
      <c r="I936" s="3">
        <f t="shared" si="56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1902</v>
      </c>
      <c r="C937" s="4" t="s">
        <v>1903</v>
      </c>
      <c r="D937">
        <v>6100</v>
      </c>
      <c r="E937">
        <v>10012</v>
      </c>
      <c r="F937" s="5">
        <f t="shared" si="57"/>
        <v>1.6413114754098361</v>
      </c>
      <c r="G937" t="s">
        <v>20</v>
      </c>
      <c r="H937">
        <v>132</v>
      </c>
      <c r="I937" s="3">
        <f t="shared" si="56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4" t="s">
        <v>1904</v>
      </c>
      <c r="D938">
        <v>103200</v>
      </c>
      <c r="E938">
        <v>1690</v>
      </c>
      <c r="F938" s="5">
        <f t="shared" si="57"/>
        <v>1.6375968992248063E-2</v>
      </c>
      <c r="G938" t="s">
        <v>14</v>
      </c>
      <c r="H938">
        <v>21</v>
      </c>
      <c r="I938" s="3">
        <f t="shared" si="56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4" t="s">
        <v>1906</v>
      </c>
      <c r="D939">
        <v>171000</v>
      </c>
      <c r="E939">
        <v>84891</v>
      </c>
      <c r="F939" s="5">
        <f t="shared" si="57"/>
        <v>0.49643859649122807</v>
      </c>
      <c r="G939" t="s">
        <v>74</v>
      </c>
      <c r="H939">
        <v>976</v>
      </c>
      <c r="I939" s="3">
        <f t="shared" si="56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4" t="s">
        <v>1908</v>
      </c>
      <c r="D940">
        <v>9200</v>
      </c>
      <c r="E940">
        <v>10093</v>
      </c>
      <c r="F940" s="5">
        <f t="shared" si="57"/>
        <v>1.0970652173913042</v>
      </c>
      <c r="G940" t="s">
        <v>20</v>
      </c>
      <c r="H940">
        <v>96</v>
      </c>
      <c r="I940" s="3">
        <f t="shared" si="56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">
      <c r="A941">
        <v>939</v>
      </c>
      <c r="B941" t="s">
        <v>1909</v>
      </c>
      <c r="C941" s="4" t="s">
        <v>1910</v>
      </c>
      <c r="D941">
        <v>7800</v>
      </c>
      <c r="E941">
        <v>3839</v>
      </c>
      <c r="F941" s="5">
        <f t="shared" si="57"/>
        <v>0.49217948717948717</v>
      </c>
      <c r="G941" t="s">
        <v>14</v>
      </c>
      <c r="H941">
        <v>67</v>
      </c>
      <c r="I941" s="3">
        <f t="shared" si="56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4" t="s">
        <v>1912</v>
      </c>
      <c r="D942">
        <v>9900</v>
      </c>
      <c r="E942">
        <v>6161</v>
      </c>
      <c r="F942" s="5">
        <f t="shared" si="57"/>
        <v>0.62232323232323228</v>
      </c>
      <c r="G942" t="s">
        <v>47</v>
      </c>
      <c r="H942">
        <v>66</v>
      </c>
      <c r="I942" s="3">
        <f t="shared" si="56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4" t="s">
        <v>1914</v>
      </c>
      <c r="D943">
        <v>43000</v>
      </c>
      <c r="E943">
        <v>5615</v>
      </c>
      <c r="F943" s="5">
        <f t="shared" si="57"/>
        <v>0.1305813953488372</v>
      </c>
      <c r="G943" t="s">
        <v>14</v>
      </c>
      <c r="H943">
        <v>78</v>
      </c>
      <c r="I943" s="3">
        <f t="shared" si="56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4" t="s">
        <v>1915</v>
      </c>
      <c r="D944">
        <v>9600</v>
      </c>
      <c r="E944">
        <v>6205</v>
      </c>
      <c r="F944" s="5">
        <f t="shared" si="57"/>
        <v>0.64635416666666667</v>
      </c>
      <c r="G944" t="s">
        <v>14</v>
      </c>
      <c r="H944">
        <v>67</v>
      </c>
      <c r="I944" s="3">
        <f t="shared" si="56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4" t="s">
        <v>1917</v>
      </c>
      <c r="D945">
        <v>7500</v>
      </c>
      <c r="E945">
        <v>11969</v>
      </c>
      <c r="F945" s="5">
        <f t="shared" si="57"/>
        <v>1.5958666666666668</v>
      </c>
      <c r="G945" t="s">
        <v>20</v>
      </c>
      <c r="H945">
        <v>114</v>
      </c>
      <c r="I945" s="3">
        <f t="shared" si="56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4" t="s">
        <v>1919</v>
      </c>
      <c r="D946">
        <v>10000</v>
      </c>
      <c r="E946">
        <v>8142</v>
      </c>
      <c r="F946" s="5">
        <f t="shared" si="57"/>
        <v>0.81420000000000003</v>
      </c>
      <c r="G946" t="s">
        <v>14</v>
      </c>
      <c r="H946">
        <v>263</v>
      </c>
      <c r="I946" s="3">
        <f t="shared" si="56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4" t="s">
        <v>1921</v>
      </c>
      <c r="D947">
        <v>172000</v>
      </c>
      <c r="E947">
        <v>55805</v>
      </c>
      <c r="F947" s="5">
        <f t="shared" si="57"/>
        <v>0.32444767441860467</v>
      </c>
      <c r="G947" t="s">
        <v>14</v>
      </c>
      <c r="H947">
        <v>1691</v>
      </c>
      <c r="I947" s="3">
        <f t="shared" si="56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1922</v>
      </c>
      <c r="C948" s="4" t="s">
        <v>1923</v>
      </c>
      <c r="D948">
        <v>153700</v>
      </c>
      <c r="E948">
        <v>15238</v>
      </c>
      <c r="F948" s="5">
        <f t="shared" si="57"/>
        <v>9.9141184124918666E-2</v>
      </c>
      <c r="G948" t="s">
        <v>14</v>
      </c>
      <c r="H948">
        <v>181</v>
      </c>
      <c r="I948" s="3">
        <f t="shared" si="56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4" t="s">
        <v>1925</v>
      </c>
      <c r="D949">
        <v>3600</v>
      </c>
      <c r="E949">
        <v>961</v>
      </c>
      <c r="F949" s="5">
        <f t="shared" si="57"/>
        <v>0.26694444444444443</v>
      </c>
      <c r="G949" t="s">
        <v>14</v>
      </c>
      <c r="H949">
        <v>13</v>
      </c>
      <c r="I949" s="3">
        <f t="shared" si="56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4" t="s">
        <v>1927</v>
      </c>
      <c r="D950">
        <v>9400</v>
      </c>
      <c r="E950">
        <v>5918</v>
      </c>
      <c r="F950" s="5">
        <f t="shared" si="57"/>
        <v>0.62957446808510642</v>
      </c>
      <c r="G950" t="s">
        <v>74</v>
      </c>
      <c r="H950">
        <v>160</v>
      </c>
      <c r="I950" s="3">
        <f t="shared" si="56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1928</v>
      </c>
      <c r="C951" s="4" t="s">
        <v>1929</v>
      </c>
      <c r="D951">
        <v>5900</v>
      </c>
      <c r="E951">
        <v>9520</v>
      </c>
      <c r="F951" s="5">
        <f t="shared" si="57"/>
        <v>1.6135593220338984</v>
      </c>
      <c r="G951" t="s">
        <v>20</v>
      </c>
      <c r="H951">
        <v>203</v>
      </c>
      <c r="I951" s="3">
        <f t="shared" ref="I951:I1001" si="60">E951/H951</f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1930</v>
      </c>
      <c r="C952" s="4" t="s">
        <v>1931</v>
      </c>
      <c r="D952">
        <v>100</v>
      </c>
      <c r="E952">
        <v>5</v>
      </c>
      <c r="F952" s="5">
        <f t="shared" si="57"/>
        <v>0.05</v>
      </c>
      <c r="G952" t="s">
        <v>14</v>
      </c>
      <c r="H952">
        <v>1</v>
      </c>
      <c r="I952" s="3">
        <f t="shared" si="60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4" t="s">
        <v>1933</v>
      </c>
      <c r="D953">
        <v>14500</v>
      </c>
      <c r="E953">
        <v>159056</v>
      </c>
      <c r="F953" s="5">
        <f t="shared" si="57"/>
        <v>10.969379310344827</v>
      </c>
      <c r="G953" t="s">
        <v>20</v>
      </c>
      <c r="H953">
        <v>1559</v>
      </c>
      <c r="I953" s="3">
        <f t="shared" si="60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4" t="s">
        <v>1935</v>
      </c>
      <c r="D954">
        <v>145500</v>
      </c>
      <c r="E954">
        <v>101987</v>
      </c>
      <c r="F954" s="5">
        <f t="shared" si="57"/>
        <v>0.70094158075601376</v>
      </c>
      <c r="G954" t="s">
        <v>74</v>
      </c>
      <c r="H954">
        <v>2266</v>
      </c>
      <c r="I954" s="3">
        <f t="shared" si="60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1936</v>
      </c>
      <c r="C955" s="4" t="s">
        <v>1937</v>
      </c>
      <c r="D955">
        <v>3300</v>
      </c>
      <c r="E955">
        <v>1980</v>
      </c>
      <c r="F955" s="5">
        <f t="shared" si="57"/>
        <v>0.6</v>
      </c>
      <c r="G955" t="s">
        <v>14</v>
      </c>
      <c r="H955">
        <v>21</v>
      </c>
      <c r="I955" s="3">
        <f t="shared" si="60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4" t="s">
        <v>1939</v>
      </c>
      <c r="D956">
        <v>42600</v>
      </c>
      <c r="E956">
        <v>156384</v>
      </c>
      <c r="F956" s="5">
        <f t="shared" si="57"/>
        <v>3.6709859154929578</v>
      </c>
      <c r="G956" t="s">
        <v>20</v>
      </c>
      <c r="H956">
        <v>1548</v>
      </c>
      <c r="I956" s="3">
        <f t="shared" si="60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1940</v>
      </c>
      <c r="C957" s="4" t="s">
        <v>1941</v>
      </c>
      <c r="D957">
        <v>700</v>
      </c>
      <c r="E957">
        <v>7763</v>
      </c>
      <c r="F957" s="5">
        <f t="shared" si="57"/>
        <v>11.09</v>
      </c>
      <c r="G957" t="s">
        <v>20</v>
      </c>
      <c r="H957">
        <v>80</v>
      </c>
      <c r="I957" s="3">
        <f t="shared" si="60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4" t="s">
        <v>1943</v>
      </c>
      <c r="D958">
        <v>187600</v>
      </c>
      <c r="E958">
        <v>35698</v>
      </c>
      <c r="F958" s="5">
        <f t="shared" si="57"/>
        <v>0.19028784648187633</v>
      </c>
      <c r="G958" t="s">
        <v>14</v>
      </c>
      <c r="H958">
        <v>830</v>
      </c>
      <c r="I958" s="3">
        <f t="shared" si="60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4" t="s">
        <v>1945</v>
      </c>
      <c r="D959">
        <v>9800</v>
      </c>
      <c r="E959">
        <v>12434</v>
      </c>
      <c r="F959" s="5">
        <f t="shared" si="57"/>
        <v>1.2687755102040816</v>
      </c>
      <c r="G959" t="s">
        <v>20</v>
      </c>
      <c r="H959">
        <v>131</v>
      </c>
      <c r="I959" s="3">
        <f t="shared" si="60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1946</v>
      </c>
      <c r="C960" s="4" t="s">
        <v>1947</v>
      </c>
      <c r="D960">
        <v>1100</v>
      </c>
      <c r="E960">
        <v>8081</v>
      </c>
      <c r="F960" s="5">
        <f t="shared" si="57"/>
        <v>7.3463636363636367</v>
      </c>
      <c r="G960" t="s">
        <v>20</v>
      </c>
      <c r="H960">
        <v>112</v>
      </c>
      <c r="I960" s="3">
        <f t="shared" si="60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4" t="s">
        <v>1949</v>
      </c>
      <c r="D961">
        <v>145000</v>
      </c>
      <c r="E961">
        <v>6631</v>
      </c>
      <c r="F961" s="5">
        <f t="shared" si="57"/>
        <v>4.5731034482758622E-2</v>
      </c>
      <c r="G961" t="s">
        <v>14</v>
      </c>
      <c r="H961">
        <v>130</v>
      </c>
      <c r="I961" s="3">
        <f t="shared" si="60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4" t="s">
        <v>1951</v>
      </c>
      <c r="D962">
        <v>5500</v>
      </c>
      <c r="E962">
        <v>4678</v>
      </c>
      <c r="F962" s="5">
        <f t="shared" ref="F962:F1001" si="61">E962/D962</f>
        <v>0.85054545454545449</v>
      </c>
      <c r="G962" t="s">
        <v>14</v>
      </c>
      <c r="H962">
        <v>55</v>
      </c>
      <c r="I962" s="3">
        <f t="shared" si="60"/>
        <v>85.054545454545448</v>
      </c>
      <c r="J962" t="s">
        <v>21</v>
      </c>
      <c r="K962" t="s">
        <v>22</v>
      </c>
      <c r="L962">
        <v>1454911200</v>
      </c>
      <c r="M962" s="9">
        <f t="shared" ref="M962:M1001" si="62">(L962/86400+DATE(1970,1,1))</f>
        <v>42408.25</v>
      </c>
      <c r="N962">
        <v>1458104400</v>
      </c>
      <c r="O962" s="9">
        <f t="shared" ref="O962:O1001" si="63">(N962/86400+DATE(1970,1,1))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1952</v>
      </c>
      <c r="C963" s="4" t="s">
        <v>1953</v>
      </c>
      <c r="D963">
        <v>5700</v>
      </c>
      <c r="E963">
        <v>6800</v>
      </c>
      <c r="F963" s="5">
        <f t="shared" si="61"/>
        <v>1.1929824561403508</v>
      </c>
      <c r="G963" t="s">
        <v>20</v>
      </c>
      <c r="H963">
        <v>155</v>
      </c>
      <c r="I963" s="3">
        <f t="shared" si="60"/>
        <v>43.87096774193548</v>
      </c>
      <c r="J963" t="s">
        <v>21</v>
      </c>
      <c r="K963" t="s">
        <v>22</v>
      </c>
      <c r="L963">
        <v>1297922400</v>
      </c>
      <c r="M963" s="9">
        <f t="shared" si="62"/>
        <v>40591.25</v>
      </c>
      <c r="N963">
        <v>1298268000</v>
      </c>
      <c r="O963" s="9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4" t="s">
        <v>1955</v>
      </c>
      <c r="D964">
        <v>3600</v>
      </c>
      <c r="E964">
        <v>10657</v>
      </c>
      <c r="F964" s="5">
        <f t="shared" si="61"/>
        <v>2.9602777777777778</v>
      </c>
      <c r="G964" t="s">
        <v>20</v>
      </c>
      <c r="H964">
        <v>266</v>
      </c>
      <c r="I964" s="3">
        <f t="shared" si="60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4" t="s">
        <v>1957</v>
      </c>
      <c r="D965">
        <v>5900</v>
      </c>
      <c r="E965">
        <v>4997</v>
      </c>
      <c r="F965" s="5">
        <f t="shared" si="61"/>
        <v>0.84694915254237291</v>
      </c>
      <c r="G965" t="s">
        <v>14</v>
      </c>
      <c r="H965">
        <v>114</v>
      </c>
      <c r="I965" s="3">
        <f t="shared" si="60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4" t="s">
        <v>1959</v>
      </c>
      <c r="D966">
        <v>3700</v>
      </c>
      <c r="E966">
        <v>13164</v>
      </c>
      <c r="F966" s="5">
        <f t="shared" si="61"/>
        <v>3.5578378378378379</v>
      </c>
      <c r="G966" t="s">
        <v>20</v>
      </c>
      <c r="H966">
        <v>155</v>
      </c>
      <c r="I966" s="3">
        <f t="shared" si="60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4" t="s">
        <v>1961</v>
      </c>
      <c r="D967">
        <v>2200</v>
      </c>
      <c r="E967">
        <v>8501</v>
      </c>
      <c r="F967" s="5">
        <f t="shared" si="61"/>
        <v>3.8640909090909092</v>
      </c>
      <c r="G967" t="s">
        <v>20</v>
      </c>
      <c r="H967">
        <v>207</v>
      </c>
      <c r="I967" s="3">
        <f t="shared" si="60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4" t="s">
        <v>1962</v>
      </c>
      <c r="D968">
        <v>1700</v>
      </c>
      <c r="E968">
        <v>13468</v>
      </c>
      <c r="F968" s="5">
        <f t="shared" si="61"/>
        <v>7.9223529411764702</v>
      </c>
      <c r="G968" t="s">
        <v>20</v>
      </c>
      <c r="H968">
        <v>245</v>
      </c>
      <c r="I968" s="3">
        <f t="shared" si="60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4" t="s">
        <v>1964</v>
      </c>
      <c r="D969">
        <v>88400</v>
      </c>
      <c r="E969">
        <v>121138</v>
      </c>
      <c r="F969" s="5">
        <f t="shared" si="61"/>
        <v>1.3703393665158372</v>
      </c>
      <c r="G969" t="s">
        <v>20</v>
      </c>
      <c r="H969">
        <v>1573</v>
      </c>
      <c r="I969" s="3">
        <f t="shared" si="60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3">
      <c r="A970">
        <v>968</v>
      </c>
      <c r="B970" t="s">
        <v>1965</v>
      </c>
      <c r="C970" s="4" t="s">
        <v>1966</v>
      </c>
      <c r="D970">
        <v>2400</v>
      </c>
      <c r="E970">
        <v>8117</v>
      </c>
      <c r="F970" s="5">
        <f t="shared" si="61"/>
        <v>3.3820833333333336</v>
      </c>
      <c r="G970" t="s">
        <v>20</v>
      </c>
      <c r="H970">
        <v>114</v>
      </c>
      <c r="I970" s="3">
        <f t="shared" si="60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4" t="s">
        <v>1968</v>
      </c>
      <c r="D971">
        <v>7900</v>
      </c>
      <c r="E971">
        <v>8550</v>
      </c>
      <c r="F971" s="5">
        <f t="shared" si="61"/>
        <v>1.0822784810126582</v>
      </c>
      <c r="G971" t="s">
        <v>20</v>
      </c>
      <c r="H971">
        <v>93</v>
      </c>
      <c r="I971" s="3">
        <f t="shared" si="60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1969</v>
      </c>
      <c r="C972" s="4" t="s">
        <v>1970</v>
      </c>
      <c r="D972">
        <v>94900</v>
      </c>
      <c r="E972">
        <v>57659</v>
      </c>
      <c r="F972" s="5">
        <f t="shared" si="61"/>
        <v>0.60757639620653314</v>
      </c>
      <c r="G972" t="s">
        <v>14</v>
      </c>
      <c r="H972">
        <v>594</v>
      </c>
      <c r="I972" s="3">
        <f t="shared" si="60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4" t="s">
        <v>1972</v>
      </c>
      <c r="D973">
        <v>5100</v>
      </c>
      <c r="E973">
        <v>1414</v>
      </c>
      <c r="F973" s="5">
        <f t="shared" si="61"/>
        <v>0.27725490196078434</v>
      </c>
      <c r="G973" t="s">
        <v>14</v>
      </c>
      <c r="H973">
        <v>24</v>
      </c>
      <c r="I973" s="3">
        <f t="shared" si="60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1973</v>
      </c>
      <c r="C974" s="4" t="s">
        <v>1974</v>
      </c>
      <c r="D974">
        <v>42700</v>
      </c>
      <c r="E974">
        <v>97524</v>
      </c>
      <c r="F974" s="5">
        <f t="shared" si="61"/>
        <v>2.283934426229508</v>
      </c>
      <c r="G974" t="s">
        <v>20</v>
      </c>
      <c r="H974">
        <v>1681</v>
      </c>
      <c r="I974" s="3">
        <f t="shared" si="60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4" t="s">
        <v>1976</v>
      </c>
      <c r="D975">
        <v>121100</v>
      </c>
      <c r="E975">
        <v>26176</v>
      </c>
      <c r="F975" s="5">
        <f t="shared" si="61"/>
        <v>0.21615194054500414</v>
      </c>
      <c r="G975" t="s">
        <v>14</v>
      </c>
      <c r="H975">
        <v>252</v>
      </c>
      <c r="I975" s="3">
        <f t="shared" si="60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4" t="s">
        <v>1978</v>
      </c>
      <c r="D976">
        <v>800</v>
      </c>
      <c r="E976">
        <v>2991</v>
      </c>
      <c r="F976" s="5">
        <f t="shared" si="61"/>
        <v>3.73875</v>
      </c>
      <c r="G976" t="s">
        <v>20</v>
      </c>
      <c r="H976">
        <v>32</v>
      </c>
      <c r="I976" s="3">
        <f t="shared" si="60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4" t="s">
        <v>1980</v>
      </c>
      <c r="D977">
        <v>5400</v>
      </c>
      <c r="E977">
        <v>8366</v>
      </c>
      <c r="F977" s="5">
        <f t="shared" si="61"/>
        <v>1.5492592592592593</v>
      </c>
      <c r="G977" t="s">
        <v>20</v>
      </c>
      <c r="H977">
        <v>135</v>
      </c>
      <c r="I977" s="3">
        <f t="shared" si="60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">
      <c r="A978">
        <v>976</v>
      </c>
      <c r="B978" t="s">
        <v>1981</v>
      </c>
      <c r="C978" s="4" t="s">
        <v>1982</v>
      </c>
      <c r="D978">
        <v>4000</v>
      </c>
      <c r="E978">
        <v>12886</v>
      </c>
      <c r="F978" s="5">
        <f t="shared" si="61"/>
        <v>3.2214999999999998</v>
      </c>
      <c r="G978" t="s">
        <v>20</v>
      </c>
      <c r="H978">
        <v>140</v>
      </c>
      <c r="I978" s="3">
        <f t="shared" si="60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4" t="s">
        <v>1983</v>
      </c>
      <c r="D979">
        <v>7000</v>
      </c>
      <c r="E979">
        <v>5177</v>
      </c>
      <c r="F979" s="5">
        <f t="shared" si="61"/>
        <v>0.73957142857142855</v>
      </c>
      <c r="G979" t="s">
        <v>14</v>
      </c>
      <c r="H979">
        <v>67</v>
      </c>
      <c r="I979" s="3">
        <f t="shared" si="60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4" t="s">
        <v>1985</v>
      </c>
      <c r="D980">
        <v>1000</v>
      </c>
      <c r="E980">
        <v>8641</v>
      </c>
      <c r="F980" s="5">
        <f t="shared" si="61"/>
        <v>8.641</v>
      </c>
      <c r="G980" t="s">
        <v>20</v>
      </c>
      <c r="H980">
        <v>92</v>
      </c>
      <c r="I980" s="3">
        <f t="shared" si="60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4" t="s">
        <v>1987</v>
      </c>
      <c r="D981">
        <v>60200</v>
      </c>
      <c r="E981">
        <v>86244</v>
      </c>
      <c r="F981" s="5">
        <f t="shared" si="61"/>
        <v>1.432624584717608</v>
      </c>
      <c r="G981" t="s">
        <v>20</v>
      </c>
      <c r="H981">
        <v>1015</v>
      </c>
      <c r="I981" s="3">
        <f t="shared" si="60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4" t="s">
        <v>1989</v>
      </c>
      <c r="D982">
        <v>195200</v>
      </c>
      <c r="E982">
        <v>78630</v>
      </c>
      <c r="F982" s="5">
        <f t="shared" si="61"/>
        <v>0.40281762295081969</v>
      </c>
      <c r="G982" t="s">
        <v>14</v>
      </c>
      <c r="H982">
        <v>742</v>
      </c>
      <c r="I982" s="3">
        <f t="shared" si="60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4" t="s">
        <v>1991</v>
      </c>
      <c r="D983">
        <v>6700</v>
      </c>
      <c r="E983">
        <v>11941</v>
      </c>
      <c r="F983" s="5">
        <f t="shared" si="61"/>
        <v>1.7822388059701493</v>
      </c>
      <c r="G983" t="s">
        <v>20</v>
      </c>
      <c r="H983">
        <v>323</v>
      </c>
      <c r="I983" s="3">
        <f t="shared" si="60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4" t="s">
        <v>1993</v>
      </c>
      <c r="D984">
        <v>7200</v>
      </c>
      <c r="E984">
        <v>6115</v>
      </c>
      <c r="F984" s="5">
        <f t="shared" si="61"/>
        <v>0.84930555555555554</v>
      </c>
      <c r="G984" t="s">
        <v>14</v>
      </c>
      <c r="H984">
        <v>75</v>
      </c>
      <c r="I984" s="3">
        <f t="shared" si="60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4" t="s">
        <v>1995</v>
      </c>
      <c r="D985">
        <v>129100</v>
      </c>
      <c r="E985">
        <v>188404</v>
      </c>
      <c r="F985" s="5">
        <f t="shared" si="61"/>
        <v>1.4593648334624323</v>
      </c>
      <c r="G985" t="s">
        <v>20</v>
      </c>
      <c r="H985">
        <v>2326</v>
      </c>
      <c r="I985" s="3">
        <f t="shared" si="60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1996</v>
      </c>
      <c r="C986" s="4" t="s">
        <v>1997</v>
      </c>
      <c r="D986">
        <v>6500</v>
      </c>
      <c r="E986">
        <v>9910</v>
      </c>
      <c r="F986" s="5">
        <f t="shared" si="61"/>
        <v>1.5246153846153847</v>
      </c>
      <c r="G986" t="s">
        <v>20</v>
      </c>
      <c r="H986">
        <v>381</v>
      </c>
      <c r="I986" s="3">
        <f t="shared" si="60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4" t="s">
        <v>1999</v>
      </c>
      <c r="D987">
        <v>170600</v>
      </c>
      <c r="E987">
        <v>114523</v>
      </c>
      <c r="F987" s="5">
        <f t="shared" si="61"/>
        <v>0.67129542790152408</v>
      </c>
      <c r="G987" t="s">
        <v>14</v>
      </c>
      <c r="H987">
        <v>4405</v>
      </c>
      <c r="I987" s="3">
        <f t="shared" si="60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2000</v>
      </c>
      <c r="C988" s="4" t="s">
        <v>2001</v>
      </c>
      <c r="D988">
        <v>7800</v>
      </c>
      <c r="E988">
        <v>3144</v>
      </c>
      <c r="F988" s="5">
        <f t="shared" si="61"/>
        <v>0.40307692307692305</v>
      </c>
      <c r="G988" t="s">
        <v>14</v>
      </c>
      <c r="H988">
        <v>92</v>
      </c>
      <c r="I988" s="3">
        <f t="shared" si="60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4" t="s">
        <v>2003</v>
      </c>
      <c r="D989">
        <v>6200</v>
      </c>
      <c r="E989">
        <v>13441</v>
      </c>
      <c r="F989" s="5">
        <f t="shared" si="61"/>
        <v>2.1679032258064517</v>
      </c>
      <c r="G989" t="s">
        <v>20</v>
      </c>
      <c r="H989">
        <v>480</v>
      </c>
      <c r="I989" s="3">
        <f t="shared" si="60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4" t="s">
        <v>2005</v>
      </c>
      <c r="D990">
        <v>9400</v>
      </c>
      <c r="E990">
        <v>4899</v>
      </c>
      <c r="F990" s="5">
        <f t="shared" si="61"/>
        <v>0.52117021276595743</v>
      </c>
      <c r="G990" t="s">
        <v>14</v>
      </c>
      <c r="H990">
        <v>64</v>
      </c>
      <c r="I990" s="3">
        <f t="shared" si="60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4" t="s">
        <v>2007</v>
      </c>
      <c r="D991">
        <v>2400</v>
      </c>
      <c r="E991">
        <v>11990</v>
      </c>
      <c r="F991" s="5">
        <f t="shared" si="61"/>
        <v>4.9958333333333336</v>
      </c>
      <c r="G991" t="s">
        <v>20</v>
      </c>
      <c r="H991">
        <v>226</v>
      </c>
      <c r="I991" s="3">
        <f t="shared" si="60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4" t="s">
        <v>2009</v>
      </c>
      <c r="D992">
        <v>7800</v>
      </c>
      <c r="E992">
        <v>6839</v>
      </c>
      <c r="F992" s="5">
        <f t="shared" si="61"/>
        <v>0.87679487179487181</v>
      </c>
      <c r="G992" t="s">
        <v>14</v>
      </c>
      <c r="H992">
        <v>64</v>
      </c>
      <c r="I992" s="3">
        <f t="shared" si="60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4" t="s">
        <v>2010</v>
      </c>
      <c r="D993">
        <v>9800</v>
      </c>
      <c r="E993">
        <v>11091</v>
      </c>
      <c r="F993" s="5">
        <f t="shared" si="61"/>
        <v>1.131734693877551</v>
      </c>
      <c r="G993" t="s">
        <v>20</v>
      </c>
      <c r="H993">
        <v>241</v>
      </c>
      <c r="I993" s="3">
        <f t="shared" si="60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4" t="s">
        <v>2012</v>
      </c>
      <c r="D994">
        <v>3100</v>
      </c>
      <c r="E994">
        <v>13223</v>
      </c>
      <c r="F994" s="5">
        <f t="shared" si="61"/>
        <v>4.2654838709677421</v>
      </c>
      <c r="G994" t="s">
        <v>20</v>
      </c>
      <c r="H994">
        <v>132</v>
      </c>
      <c r="I994" s="3">
        <f t="shared" si="60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4" t="s">
        <v>2014</v>
      </c>
      <c r="D995">
        <v>9800</v>
      </c>
      <c r="E995">
        <v>7608</v>
      </c>
      <c r="F995" s="5">
        <f t="shared" si="61"/>
        <v>0.77632653061224488</v>
      </c>
      <c r="G995" t="s">
        <v>74</v>
      </c>
      <c r="H995">
        <v>75</v>
      </c>
      <c r="I995" s="3">
        <f t="shared" si="60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4" t="s">
        <v>2016</v>
      </c>
      <c r="D996">
        <v>141100</v>
      </c>
      <c r="E996">
        <v>74073</v>
      </c>
      <c r="F996" s="5">
        <f t="shared" si="61"/>
        <v>0.52496810772501767</v>
      </c>
      <c r="G996" t="s">
        <v>14</v>
      </c>
      <c r="H996">
        <v>842</v>
      </c>
      <c r="I996" s="3">
        <f t="shared" si="60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4" t="s">
        <v>2018</v>
      </c>
      <c r="D997">
        <v>97300</v>
      </c>
      <c r="E997">
        <v>153216</v>
      </c>
      <c r="F997" s="5">
        <f t="shared" si="61"/>
        <v>1.5746762589928058</v>
      </c>
      <c r="G997" t="s">
        <v>20</v>
      </c>
      <c r="H997">
        <v>2043</v>
      </c>
      <c r="I997" s="3">
        <f t="shared" si="60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2019</v>
      </c>
      <c r="C998" s="4" t="s">
        <v>2020</v>
      </c>
      <c r="D998">
        <v>6600</v>
      </c>
      <c r="E998">
        <v>4814</v>
      </c>
      <c r="F998" s="5">
        <f t="shared" si="61"/>
        <v>0.72939393939393937</v>
      </c>
      <c r="G998" t="s">
        <v>14</v>
      </c>
      <c r="H998">
        <v>112</v>
      </c>
      <c r="I998" s="3">
        <f t="shared" si="60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4" t="s">
        <v>2022</v>
      </c>
      <c r="D999">
        <v>7600</v>
      </c>
      <c r="E999">
        <v>4603</v>
      </c>
      <c r="F999" s="5">
        <f t="shared" si="61"/>
        <v>0.60565789473684206</v>
      </c>
      <c r="G999" t="s">
        <v>74</v>
      </c>
      <c r="H999">
        <v>139</v>
      </c>
      <c r="I999" s="3">
        <f t="shared" si="60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4" t="s">
        <v>2024</v>
      </c>
      <c r="D1000">
        <v>66600</v>
      </c>
      <c r="E1000">
        <v>37823</v>
      </c>
      <c r="F1000" s="5">
        <f t="shared" si="61"/>
        <v>0.5679129129129129</v>
      </c>
      <c r="G1000" t="s">
        <v>14</v>
      </c>
      <c r="H1000">
        <v>374</v>
      </c>
      <c r="I1000" s="3">
        <f t="shared" si="60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4" t="s">
        <v>2026</v>
      </c>
      <c r="D1001">
        <v>111100</v>
      </c>
      <c r="E1001">
        <v>62819</v>
      </c>
      <c r="F1001" s="5">
        <f t="shared" si="61"/>
        <v>0.56542754275427543</v>
      </c>
      <c r="G1001" t="s">
        <v>74</v>
      </c>
      <c r="H1001">
        <v>1122</v>
      </c>
      <c r="I1001" s="3">
        <f t="shared" si="60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003:F1048576 F1:F1001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</conditionalFormatting>
  <conditionalFormatting sqref="G1:G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C26-2441-4028-A38D-B3654377C30F}">
  <sheetPr codeName="Sheet2"/>
  <dimension ref="A1:B8"/>
  <sheetViews>
    <sheetView zoomScale="101" workbookViewId="0">
      <selection activeCell="C1" sqref="C1"/>
    </sheetView>
  </sheetViews>
  <sheetFormatPr defaultRowHeight="15.6" x14ac:dyDescent="0.3"/>
  <cols>
    <col min="1" max="1" width="16.59765625" bestFit="1" customWidth="1"/>
    <col min="2" max="2" width="12.69921875" style="11" bestFit="1" customWidth="1"/>
  </cols>
  <sheetData>
    <row r="1" spans="1:2" x14ac:dyDescent="0.3">
      <c r="B1" s="11" t="s">
        <v>2110</v>
      </c>
    </row>
    <row r="2" spans="1:2" x14ac:dyDescent="0.3">
      <c r="A2" t="s">
        <v>2117</v>
      </c>
      <c r="B2" s="11">
        <f>SUM(Crowdfunding!H:H)</f>
        <v>727005</v>
      </c>
    </row>
    <row r="3" spans="1:2" x14ac:dyDescent="0.3">
      <c r="A3" t="s">
        <v>2112</v>
      </c>
      <c r="B3" s="11">
        <f>AVERAGE(Crowdfunding!H:H)</f>
        <v>727.005</v>
      </c>
    </row>
    <row r="4" spans="1:2" x14ac:dyDescent="0.3">
      <c r="A4" t="s">
        <v>2111</v>
      </c>
      <c r="B4" s="11">
        <f>MEDIAN(Crowdfunding!H:H)</f>
        <v>184.5</v>
      </c>
    </row>
    <row r="5" spans="1:2" x14ac:dyDescent="0.3">
      <c r="A5" t="s">
        <v>2113</v>
      </c>
      <c r="B5" s="11">
        <f>MIN(Crowdfunding!H:H)</f>
        <v>0</v>
      </c>
    </row>
    <row r="6" spans="1:2" x14ac:dyDescent="0.3">
      <c r="A6" t="s">
        <v>2114</v>
      </c>
      <c r="B6" s="11">
        <f>MAX(Crowdfunding!H:H)</f>
        <v>7295</v>
      </c>
    </row>
    <row r="7" spans="1:2" x14ac:dyDescent="0.3">
      <c r="A7" t="s">
        <v>2115</v>
      </c>
      <c r="B7" s="11">
        <f>_xlfn.VAR.S(Crowdfunding!H2:H1001)</f>
        <v>1294413.9329079078</v>
      </c>
    </row>
    <row r="8" spans="1:2" x14ac:dyDescent="0.3">
      <c r="A8" t="s">
        <v>2116</v>
      </c>
      <c r="B8" s="11">
        <f>_xlfn.STDEV.S(Crowdfunding!H2:H1001)</f>
        <v>1137.7231354366966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904C-05C9-428E-A7B5-987023FE6AFC}">
  <sheetPr codeName="Sheet3"/>
  <dimension ref="A1:I20"/>
  <sheetViews>
    <sheetView topLeftCell="F11" zoomScale="87" workbookViewId="0">
      <selection activeCell="B2" sqref="B2:B13"/>
    </sheetView>
  </sheetViews>
  <sheetFormatPr defaultRowHeight="15.6" x14ac:dyDescent="0.3"/>
  <cols>
    <col min="1" max="1" width="17.3984375" bestFit="1" customWidth="1"/>
    <col min="2" max="2" width="16.8984375" bestFit="1" customWidth="1"/>
    <col min="3" max="3" width="13.296875" bestFit="1" customWidth="1"/>
    <col min="4" max="4" width="15.8984375" bestFit="1" customWidth="1"/>
    <col min="5" max="5" width="12.59765625" bestFit="1" customWidth="1"/>
    <col min="6" max="6" width="19.69921875" bestFit="1" customWidth="1"/>
    <col min="7" max="7" width="16" style="5" bestFit="1" customWidth="1"/>
    <col min="8" max="8" width="18.69921875" style="5" bestFit="1" customWidth="1"/>
  </cols>
  <sheetData>
    <row r="1" spans="1:9" x14ac:dyDescent="0.3">
      <c r="A1" s="1" t="s">
        <v>2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6" t="s">
        <v>2093</v>
      </c>
      <c r="H1" s="6" t="s">
        <v>2094</v>
      </c>
      <c r="I1" s="1"/>
    </row>
    <row r="2" spans="1:9" x14ac:dyDescent="0.3">
      <c r="A2" t="s">
        <v>2100</v>
      </c>
      <c r="B2">
        <f>COUNTIFS(Crowdfunding!G:G, 'Goal Analysis'!$A$16, Crowdfunding!D:D, 'Goal Analysis'!A2)</f>
        <v>30</v>
      </c>
      <c r="C2">
        <f>COUNTIFS(Crowdfunding!G:G, 'Goal Analysis'!$A$17, Crowdfunding!D:D, 'Goal Analysis'!A2)</f>
        <v>20</v>
      </c>
      <c r="D2">
        <f>COUNTIFS(Crowdfunding!G:G, 'Goal Analysis'!$A$18, Crowdfunding!D:D, 'Goal Analysis'!A2)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9" x14ac:dyDescent="0.3">
      <c r="A3" t="s">
        <v>2099</v>
      </c>
      <c r="B3">
        <f>COUNTIFS(Crowdfunding!G:G,'Goal Analysis'!$A$16,Crowdfunding!D:D,"&gt;=1000", Crowdfunding!D:D, "&lt;=4999")</f>
        <v>191</v>
      </c>
      <c r="C3">
        <f>COUNTIFS(Crowdfunding!G:G, 'Goal Analysis'!$A$17,Crowdfunding!D:D,"&gt;=1000", Crowdfunding!D:D, "&lt;=4999")</f>
        <v>38</v>
      </c>
      <c r="D3">
        <f>COUNTIFS(Crowdfunding!G:G, 'Goal Analysis'!$A$18, Crowdfunding!D:D,"&gt;=1000", Crowdfunding!D:D, 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9" x14ac:dyDescent="0.3">
      <c r="A4" t="s">
        <v>2101</v>
      </c>
      <c r="B4">
        <f>COUNTIFS(Crowdfunding!G:G,'Goal Analysis'!$A$16,Crowdfunding!D:D,"&gt;=5000", Crowdfunding!D:D, "&lt;=9999")</f>
        <v>164</v>
      </c>
      <c r="C4">
        <f>COUNTIFS(Crowdfunding!G:G, 'Goal Analysis'!$A$17, Crowdfunding!D:D,"&gt;=5000", Crowdfunding!D:D, "&lt;=9999")</f>
        <v>126</v>
      </c>
      <c r="D4">
        <f>COUNTIFS(Crowdfunding!G:G, 'Goal Analysis'!$A$18,Crowdfunding!D:D,"&gt;=5000", Crowdfunding!D:D, 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9" x14ac:dyDescent="0.3">
      <c r="A5" t="s">
        <v>2102</v>
      </c>
      <c r="B5">
        <f>COUNTIFS(Crowdfunding!G:G,'Goal Analysis'!$A$16,Crowdfunding!D:D,"&gt;=10000", Crowdfunding!D:D, "&lt;=14999")</f>
        <v>4</v>
      </c>
      <c r="C5">
        <f>COUNTIFS(Crowdfunding!G:G, 'Goal Analysis'!$A$17, Crowdfunding!D:D,"&gt;=10000", Crowdfunding!D:D, "&lt;=14999")</f>
        <v>5</v>
      </c>
      <c r="D5">
        <f>COUNTIFS(Crowdfunding!G:G, 'Goal Analysis'!$A$18, Crowdfunding!D:D,"&gt;=10000", Crowdfunding!D:D, 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9" x14ac:dyDescent="0.3">
      <c r="A6" t="s">
        <v>2103</v>
      </c>
      <c r="B6">
        <f>COUNTIFS(Crowdfunding!G:G,'Goal Analysis'!$A$16,Crowdfunding!D:D,"&gt;=15000", Crowdfunding!D:D, "&lt;=19999")</f>
        <v>10</v>
      </c>
      <c r="C6">
        <f>COUNTIFS(Crowdfunding!G:G,'Goal Analysis'!$A$17,Crowdfunding!D:D,"&gt;=15000",Crowdfunding!D:D,"&lt;=19999")</f>
        <v>0</v>
      </c>
      <c r="D6">
        <f>COUNTIFS(Crowdfunding!G:G, 'Goal Analysis'!$A$18, Crowdfunding!D:D,"&gt;=15000", Crowdfunding!D:D, 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9" x14ac:dyDescent="0.3">
      <c r="A7" t="s">
        <v>2104</v>
      </c>
      <c r="B7">
        <f>COUNTIFS(Crowdfunding!G:G,'Goal Analysis'!$A$16,Crowdfunding!D:D,"&gt;=20000", Crowdfunding!D:D, "&lt;=24999")</f>
        <v>7</v>
      </c>
      <c r="C7">
        <f>COUNTIFS(Crowdfunding!G:G, 'Goal Analysis'!$A$17, Crowdfunding!D:D,"&gt;=20000", Crowdfunding!D:D, "&lt;=24999")</f>
        <v>0</v>
      </c>
      <c r="D7">
        <f>COUNTIFS(Crowdfunding!G:G, 'Goal Analysis'!$A$18, Crowdfunding!D:D,"&gt;=20000", Crowdfunding!D:D, 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9" x14ac:dyDescent="0.3">
      <c r="A8" t="s">
        <v>2105</v>
      </c>
      <c r="B8">
        <f>COUNTIFS(Crowdfunding!G:G,'Goal Analysis'!$A$16,Crowdfunding!D:D,"&gt;=25000", Crowdfunding!D:D, "&lt;=29999")</f>
        <v>11</v>
      </c>
      <c r="C8">
        <f>COUNTIFS(Crowdfunding!G:G, 'Goal Analysis'!$A$17,Crowdfunding!D:D,"&gt;=25000", Crowdfunding!D:D, "&lt;=29999")</f>
        <v>3</v>
      </c>
      <c r="D8">
        <f>COUNTIFS(Crowdfunding!G:G, 'Goal Analysis'!$A$18,Crowdfunding!D:D,"&gt;=25000", Crowdfunding!D:D, 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9" x14ac:dyDescent="0.3">
      <c r="A9" t="s">
        <v>2106</v>
      </c>
      <c r="B9">
        <f>COUNTIFS(Crowdfunding!G:G,'Goal Analysis'!$A$16,Crowdfunding!D:D,"&gt;=30000", Crowdfunding!D:D, "&lt;=34999")</f>
        <v>7</v>
      </c>
      <c r="C9">
        <f>COUNTIFS(Crowdfunding!G:G, 'Goal Analysis'!$A$17,Crowdfunding!D:D,"&gt;=30000", Crowdfunding!D:D, "&lt;=34999")</f>
        <v>0</v>
      </c>
      <c r="D9">
        <f>COUNTIFS(Crowdfunding!G:G, 'Goal Analysis'!$A$18,Crowdfunding!D:D,"&gt;=30000", Crowdfunding!D:D, 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9" x14ac:dyDescent="0.3">
      <c r="A10" t="s">
        <v>2107</v>
      </c>
      <c r="B10">
        <f>COUNTIFS(Crowdfunding!G:G,'Goal Analysis'!$A$16,Crowdfunding!D:D,"&gt;=35000", Crowdfunding!D:D, "&lt;=39999")</f>
        <v>8</v>
      </c>
      <c r="C10">
        <f>COUNTIFS(Crowdfunding!G:G, 'Goal Analysis'!$A$17,Crowdfunding!D:D,"&gt;=35000", Crowdfunding!D:D, "&lt;=39999")</f>
        <v>3</v>
      </c>
      <c r="D10">
        <f>COUNTIFS(Crowdfunding!G:G, 'Goal Analysis'!$A$18, Crowdfunding!D:D,"&gt;=35000", Crowdfunding!D:D, 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9" x14ac:dyDescent="0.3">
      <c r="A11" t="s">
        <v>2108</v>
      </c>
      <c r="B11">
        <f>COUNTIFS(Crowdfunding!G:G,'Goal Analysis'!$A$16,Crowdfunding!D:D,"&gt;=40000", Crowdfunding!D:D, "&lt;=44999")</f>
        <v>11</v>
      </c>
      <c r="C11">
        <f>COUNTIFS(Crowdfunding!G:G, 'Goal Analysis'!$A$17, Crowdfunding!D:D,"&gt;=40000", Crowdfunding!D:D, "&lt;=44999")</f>
        <v>3</v>
      </c>
      <c r="D11">
        <f>COUNTIFS(Crowdfunding!G:G, 'Goal Analysis'!$A$18, Crowdfunding!D:D,"&gt;=40000", Crowdfunding!D:D, 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9" x14ac:dyDescent="0.3">
      <c r="A12" t="s">
        <v>2109</v>
      </c>
      <c r="B12">
        <f>COUNTIFS(Crowdfunding!G:G,'Goal Analysis'!$A$16,Crowdfunding!D:D,"&gt;=45000", Crowdfunding!D:D, "&lt;=49999")</f>
        <v>8</v>
      </c>
      <c r="C12">
        <f>COUNTIFS(Crowdfunding!G:G, 'Goal Analysis'!$A$17, Crowdfunding!D:D,"&gt;=45000", Crowdfunding!D:D, "&lt;=49999")</f>
        <v>3</v>
      </c>
      <c r="D12">
        <f>COUNTIFS(Crowdfunding!G:G, 'Goal Analysis'!$A$18, Crowdfunding!D:D,"&gt;=45000", Crowdfunding!D:D, 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9" x14ac:dyDescent="0.3">
      <c r="A13" t="s">
        <v>2095</v>
      </c>
      <c r="B13">
        <f>COUNTIFS(Crowdfunding!G:G, 'Goal Analysis'!$A$16, Crowdfunding!D:D, 'Goal Analysis'!A13)</f>
        <v>114</v>
      </c>
      <c r="C13">
        <f>COUNTIFS(Crowdfunding!G:G, 'Goal Analysis'!$A$17, Crowdfunding!D:D, 'Goal Analysis'!A13)</f>
        <v>163</v>
      </c>
      <c r="D13">
        <f>COUNTIFS(Crowdfunding!G:G, 'Goal Analysis'!$A$18, Crowdfunding!D:D, 'Goal Analysis'!A13)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  <row r="15" spans="1:9" x14ac:dyDescent="0.3">
      <c r="A15" s="12"/>
    </row>
    <row r="16" spans="1:9" x14ac:dyDescent="0.3">
      <c r="A16" s="10" t="s">
        <v>2096</v>
      </c>
    </row>
    <row r="17" spans="1:1" x14ac:dyDescent="0.3">
      <c r="A17" s="10" t="s">
        <v>2097</v>
      </c>
    </row>
    <row r="18" spans="1:1" x14ac:dyDescent="0.3">
      <c r="A18" s="10" t="s">
        <v>2098</v>
      </c>
    </row>
    <row r="19" spans="1:1" x14ac:dyDescent="0.3">
      <c r="A19" s="12"/>
    </row>
    <row r="20" spans="1:1" x14ac:dyDescent="0.3">
      <c r="A20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332-6698-41B6-B22D-B851BA405FDB}">
  <sheetPr codeName="Sheet4"/>
  <dimension ref="A2:F15"/>
  <sheetViews>
    <sheetView topLeftCell="A2" zoomScale="56" workbookViewId="0">
      <selection activeCell="K31" sqref="K31"/>
    </sheetView>
  </sheetViews>
  <sheetFormatPr defaultRowHeight="15.6" x14ac:dyDescent="0.3"/>
  <cols>
    <col min="1" max="1" width="16.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3.59765625" bestFit="1" customWidth="1"/>
    <col min="8" max="8" width="22.8984375" bestFit="1" customWidth="1"/>
    <col min="9" max="9" width="13.59765625" bestFit="1" customWidth="1"/>
    <col min="10" max="10" width="27.8984375" bestFit="1" customWidth="1"/>
    <col min="11" max="11" width="18.59765625" bestFit="1" customWidth="1"/>
    <col min="12" max="12" width="12.59765625" bestFit="1" customWidth="1"/>
    <col min="13" max="13" width="11.8984375" bestFit="1" customWidth="1"/>
    <col min="14" max="14" width="18" bestFit="1" customWidth="1"/>
    <col min="15" max="15" width="11.8984375" bestFit="1" customWidth="1"/>
    <col min="16" max="16" width="15.3984375" bestFit="1" customWidth="1"/>
    <col min="17" max="17" width="11.8984375" bestFit="1" customWidth="1"/>
    <col min="18" max="18" width="13.09765625" bestFit="1" customWidth="1"/>
    <col min="19" max="26" width="11.8984375" bestFit="1" customWidth="1"/>
    <col min="27" max="27" width="8.19921875" bestFit="1" customWidth="1"/>
    <col min="28" max="28" width="5.59765625" bestFit="1" customWidth="1"/>
    <col min="29" max="29" width="8.19921875" bestFit="1" customWidth="1"/>
    <col min="30" max="30" width="8.3984375" bestFit="1" customWidth="1"/>
    <col min="31" max="31" width="8.19921875" bestFit="1" customWidth="1"/>
    <col min="32" max="32" width="8.3984375" bestFit="1" customWidth="1"/>
    <col min="33" max="33" width="8.19921875" bestFit="1" customWidth="1"/>
    <col min="34" max="34" width="5.59765625" bestFit="1" customWidth="1"/>
    <col min="35" max="35" width="8.19921875" bestFit="1" customWidth="1"/>
    <col min="36" max="36" width="5.59765625" bestFit="1" customWidth="1"/>
    <col min="37" max="37" width="8.19921875" bestFit="1" customWidth="1"/>
    <col min="38" max="38" width="5.59765625" bestFit="1" customWidth="1"/>
    <col min="39" max="39" width="8.19921875" bestFit="1" customWidth="1"/>
    <col min="40" max="40" width="8.3984375" bestFit="1" customWidth="1"/>
    <col min="41" max="41" width="5.59765625" bestFit="1" customWidth="1"/>
    <col min="42" max="42" width="8.19921875" bestFit="1" customWidth="1"/>
    <col min="43" max="43" width="8.3984375" bestFit="1" customWidth="1"/>
    <col min="44" max="44" width="8.19921875" bestFit="1" customWidth="1"/>
    <col min="45" max="45" width="5.59765625" bestFit="1" customWidth="1"/>
    <col min="46" max="46" width="8.19921875" bestFit="1" customWidth="1"/>
    <col min="47" max="47" width="5.59765625" bestFit="1" customWidth="1"/>
    <col min="48" max="48" width="8.19921875" bestFit="1" customWidth="1"/>
    <col min="49" max="49" width="5.59765625" bestFit="1" customWidth="1"/>
    <col min="50" max="50" width="8.19921875" bestFit="1" customWidth="1"/>
    <col min="51" max="51" width="5.59765625" bestFit="1" customWidth="1"/>
    <col min="52" max="52" width="8.19921875" bestFit="1" customWidth="1"/>
    <col min="53" max="53" width="5.59765625" bestFit="1" customWidth="1"/>
    <col min="54" max="54" width="8.19921875" bestFit="1" customWidth="1"/>
    <col min="55" max="55" width="5.59765625" bestFit="1" customWidth="1"/>
    <col min="56" max="56" width="8.19921875" bestFit="1" customWidth="1"/>
    <col min="57" max="57" width="5.59765625" bestFit="1" customWidth="1"/>
    <col min="58" max="58" width="8.19921875" bestFit="1" customWidth="1"/>
    <col min="59" max="59" width="5.59765625" bestFit="1" customWidth="1"/>
    <col min="60" max="60" width="8.19921875" bestFit="1" customWidth="1"/>
    <col min="61" max="61" width="5.59765625" bestFit="1" customWidth="1"/>
    <col min="62" max="62" width="8.19921875" bestFit="1" customWidth="1"/>
    <col min="63" max="63" width="6.296875" bestFit="1" customWidth="1"/>
    <col min="64" max="64" width="9.19921875" bestFit="1" customWidth="1"/>
    <col min="65" max="65" width="6.296875" bestFit="1" customWidth="1"/>
    <col min="66" max="66" width="9.19921875" bestFit="1" customWidth="1"/>
    <col min="67" max="67" width="6.296875" bestFit="1" customWidth="1"/>
    <col min="68" max="68" width="9.19921875" bestFit="1" customWidth="1"/>
    <col min="69" max="69" width="6.296875" bestFit="1" customWidth="1"/>
    <col min="70" max="70" width="9.19921875" bestFit="1" customWidth="1"/>
    <col min="71" max="71" width="6.296875" bestFit="1" customWidth="1"/>
    <col min="72" max="72" width="9.19921875" bestFit="1" customWidth="1"/>
    <col min="73" max="73" width="6.296875" bestFit="1" customWidth="1"/>
    <col min="74" max="74" width="9.19921875" bestFit="1" customWidth="1"/>
    <col min="75" max="75" width="6.296875" bestFit="1" customWidth="1"/>
    <col min="76" max="76" width="9.19921875" bestFit="1" customWidth="1"/>
    <col min="77" max="77" width="6.296875" bestFit="1" customWidth="1"/>
    <col min="78" max="78" width="9.19921875" bestFit="1" customWidth="1"/>
    <col min="79" max="79" width="6.296875" bestFit="1" customWidth="1"/>
    <col min="80" max="80" width="9.19921875" bestFit="1" customWidth="1"/>
    <col min="81" max="81" width="6.296875" bestFit="1" customWidth="1"/>
    <col min="82" max="82" width="9.19921875" bestFit="1" customWidth="1"/>
    <col min="83" max="83" width="6.296875" bestFit="1" customWidth="1"/>
    <col min="84" max="84" width="9.19921875" bestFit="1" customWidth="1"/>
    <col min="85" max="85" width="8.3984375" bestFit="1" customWidth="1"/>
    <col min="86" max="86" width="9.19921875" bestFit="1" customWidth="1"/>
    <col min="87" max="87" width="6.296875" bestFit="1" customWidth="1"/>
    <col min="88" max="88" width="9.19921875" bestFit="1" customWidth="1"/>
    <col min="89" max="89" width="6.296875" bestFit="1" customWidth="1"/>
    <col min="90" max="90" width="9.19921875" bestFit="1" customWidth="1"/>
    <col min="91" max="91" width="6.296875" bestFit="1" customWidth="1"/>
    <col min="92" max="92" width="9.19921875" bestFit="1" customWidth="1"/>
    <col min="93" max="93" width="6.296875" bestFit="1" customWidth="1"/>
    <col min="94" max="94" width="9.19921875" bestFit="1" customWidth="1"/>
    <col min="95" max="95" width="6.296875" bestFit="1" customWidth="1"/>
    <col min="96" max="96" width="9.19921875" bestFit="1" customWidth="1"/>
    <col min="97" max="97" width="6.296875" bestFit="1" customWidth="1"/>
    <col min="98" max="98" width="9.19921875" bestFit="1" customWidth="1"/>
    <col min="99" max="99" width="6.296875" bestFit="1" customWidth="1"/>
    <col min="100" max="100" width="9.19921875" bestFit="1" customWidth="1"/>
    <col min="101" max="101" width="6.296875" bestFit="1" customWidth="1"/>
    <col min="102" max="102" width="9.19921875" bestFit="1" customWidth="1"/>
    <col min="103" max="103" width="6.296875" bestFit="1" customWidth="1"/>
    <col min="104" max="104" width="9.19921875" bestFit="1" customWidth="1"/>
    <col min="105" max="105" width="6.296875" bestFit="1" customWidth="1"/>
    <col min="106" max="106" width="9.19921875" bestFit="1" customWidth="1"/>
    <col min="107" max="107" width="8.3984375" bestFit="1" customWidth="1"/>
    <col min="108" max="108" width="9.19921875" bestFit="1" customWidth="1"/>
    <col min="109" max="109" width="6.296875" bestFit="1" customWidth="1"/>
    <col min="110" max="110" width="9.19921875" bestFit="1" customWidth="1"/>
    <col min="111" max="111" width="6.296875" bestFit="1" customWidth="1"/>
    <col min="112" max="112" width="9.19921875" bestFit="1" customWidth="1"/>
    <col min="113" max="113" width="6.296875" bestFit="1" customWidth="1"/>
    <col min="114" max="114" width="9.19921875" bestFit="1" customWidth="1"/>
    <col min="115" max="115" width="6.296875" bestFit="1" customWidth="1"/>
    <col min="116" max="116" width="9.19921875" bestFit="1" customWidth="1"/>
    <col min="117" max="117" width="6.296875" bestFit="1" customWidth="1"/>
    <col min="118" max="118" width="9.19921875" bestFit="1" customWidth="1"/>
    <col min="119" max="119" width="6.296875" bestFit="1" customWidth="1"/>
    <col min="120" max="120" width="9.19921875" bestFit="1" customWidth="1"/>
    <col min="121" max="121" width="6.296875" bestFit="1" customWidth="1"/>
    <col min="122" max="122" width="9.19921875" bestFit="1" customWidth="1"/>
    <col min="123" max="123" width="6.296875" bestFit="1" customWidth="1"/>
    <col min="124" max="124" width="9.19921875" bestFit="1" customWidth="1"/>
    <col min="125" max="125" width="8.3984375" bestFit="1" customWidth="1"/>
    <col min="126" max="126" width="9.19921875" bestFit="1" customWidth="1"/>
    <col min="127" max="127" width="6.296875" bestFit="1" customWidth="1"/>
    <col min="128" max="128" width="9.19921875" bestFit="1" customWidth="1"/>
    <col min="129" max="129" width="6.296875" bestFit="1" customWidth="1"/>
    <col min="130" max="130" width="9.19921875" bestFit="1" customWidth="1"/>
    <col min="131" max="131" width="8.3984375" bestFit="1" customWidth="1"/>
    <col min="132" max="132" width="9.19921875" bestFit="1" customWidth="1"/>
    <col min="133" max="133" width="6.296875" bestFit="1" customWidth="1"/>
    <col min="134" max="134" width="9.19921875" bestFit="1" customWidth="1"/>
    <col min="135" max="135" width="8.3984375" bestFit="1" customWidth="1"/>
    <col min="136" max="136" width="9.19921875" bestFit="1" customWidth="1"/>
    <col min="137" max="137" width="8.3984375" bestFit="1" customWidth="1"/>
    <col min="138" max="138" width="9.19921875" bestFit="1" customWidth="1"/>
    <col min="139" max="139" width="6.296875" bestFit="1" customWidth="1"/>
    <col min="140" max="140" width="9.19921875" bestFit="1" customWidth="1"/>
    <col min="141" max="141" width="8.3984375" bestFit="1" customWidth="1"/>
    <col min="142" max="142" width="9.19921875" bestFit="1" customWidth="1"/>
    <col min="143" max="143" width="6.296875" bestFit="1" customWidth="1"/>
    <col min="144" max="144" width="9.19921875" bestFit="1" customWidth="1"/>
    <col min="145" max="145" width="6.296875" bestFit="1" customWidth="1"/>
    <col min="146" max="146" width="9.19921875" bestFit="1" customWidth="1"/>
    <col min="147" max="147" width="6.296875" bestFit="1" customWidth="1"/>
    <col min="148" max="148" width="9.19921875" bestFit="1" customWidth="1"/>
    <col min="149" max="149" width="8.3984375" bestFit="1" customWidth="1"/>
    <col min="150" max="150" width="9.19921875" bestFit="1" customWidth="1"/>
    <col min="151" max="151" width="6.296875" bestFit="1" customWidth="1"/>
    <col min="152" max="152" width="9.19921875" bestFit="1" customWidth="1"/>
    <col min="153" max="153" width="6.296875" bestFit="1" customWidth="1"/>
    <col min="154" max="154" width="9.19921875" bestFit="1" customWidth="1"/>
    <col min="155" max="155" width="6.296875" bestFit="1" customWidth="1"/>
    <col min="156" max="156" width="9.19921875" bestFit="1" customWidth="1"/>
    <col min="157" max="157" width="8.3984375" bestFit="1" customWidth="1"/>
    <col min="158" max="158" width="9.19921875" bestFit="1" customWidth="1"/>
    <col min="159" max="159" width="6.296875" bestFit="1" customWidth="1"/>
    <col min="160" max="160" width="9.19921875" bestFit="1" customWidth="1"/>
    <col min="161" max="161" width="6.296875" bestFit="1" customWidth="1"/>
    <col min="162" max="162" width="9.19921875" bestFit="1" customWidth="1"/>
    <col min="163" max="163" width="6.296875" bestFit="1" customWidth="1"/>
    <col min="164" max="164" width="9.19921875" bestFit="1" customWidth="1"/>
    <col min="165" max="165" width="6.296875" bestFit="1" customWidth="1"/>
    <col min="166" max="166" width="9.19921875" bestFit="1" customWidth="1"/>
    <col min="167" max="167" width="6.296875" bestFit="1" customWidth="1"/>
    <col min="168" max="168" width="9.19921875" bestFit="1" customWidth="1"/>
    <col min="169" max="169" width="6.296875" bestFit="1" customWidth="1"/>
    <col min="170" max="170" width="9.19921875" bestFit="1" customWidth="1"/>
    <col min="171" max="171" width="6.296875" bestFit="1" customWidth="1"/>
    <col min="172" max="172" width="9.19921875" bestFit="1" customWidth="1"/>
    <col min="173" max="173" width="6.296875" bestFit="1" customWidth="1"/>
    <col min="174" max="174" width="9.19921875" bestFit="1" customWidth="1"/>
    <col min="175" max="175" width="6.296875" bestFit="1" customWidth="1"/>
    <col min="176" max="176" width="9.19921875" bestFit="1" customWidth="1"/>
    <col min="177" max="177" width="6.296875" bestFit="1" customWidth="1"/>
    <col min="178" max="178" width="9.19921875" bestFit="1" customWidth="1"/>
    <col min="179" max="179" width="8.3984375" bestFit="1" customWidth="1"/>
    <col min="180" max="180" width="9.19921875" bestFit="1" customWidth="1"/>
    <col min="181" max="181" width="6.296875" bestFit="1" customWidth="1"/>
    <col min="182" max="182" width="9.19921875" bestFit="1" customWidth="1"/>
    <col min="183" max="183" width="6.296875" bestFit="1" customWidth="1"/>
    <col min="184" max="184" width="9.19921875" bestFit="1" customWidth="1"/>
    <col min="185" max="185" width="8.3984375" bestFit="1" customWidth="1"/>
    <col min="186" max="186" width="9.19921875" bestFit="1" customWidth="1"/>
    <col min="187" max="187" width="6.296875" bestFit="1" customWidth="1"/>
    <col min="188" max="188" width="9.19921875" bestFit="1" customWidth="1"/>
    <col min="189" max="189" width="6.296875" bestFit="1" customWidth="1"/>
    <col min="190" max="190" width="9.19921875" bestFit="1" customWidth="1"/>
    <col min="191" max="191" width="8.3984375" bestFit="1" customWidth="1"/>
    <col min="192" max="192" width="9.19921875" bestFit="1" customWidth="1"/>
    <col min="193" max="193" width="6.296875" bestFit="1" customWidth="1"/>
    <col min="194" max="194" width="9.19921875" bestFit="1" customWidth="1"/>
    <col min="195" max="195" width="8.3984375" bestFit="1" customWidth="1"/>
    <col min="196" max="196" width="9.19921875" bestFit="1" customWidth="1"/>
    <col min="197" max="197" width="6.296875" bestFit="1" customWidth="1"/>
    <col min="198" max="198" width="9.19921875" bestFit="1" customWidth="1"/>
    <col min="199" max="199" width="6.296875" bestFit="1" customWidth="1"/>
    <col min="200" max="200" width="9.19921875" bestFit="1" customWidth="1"/>
    <col min="201" max="201" width="8.3984375" bestFit="1" customWidth="1"/>
    <col min="202" max="202" width="9.19921875" bestFit="1" customWidth="1"/>
    <col min="203" max="203" width="6.296875" bestFit="1" customWidth="1"/>
    <col min="204" max="204" width="9.19921875" bestFit="1" customWidth="1"/>
    <col min="205" max="205" width="6.296875" bestFit="1" customWidth="1"/>
    <col min="206" max="206" width="9.19921875" bestFit="1" customWidth="1"/>
    <col min="207" max="207" width="6.296875" bestFit="1" customWidth="1"/>
    <col min="208" max="208" width="9.19921875" bestFit="1" customWidth="1"/>
    <col min="209" max="209" width="6.296875" bestFit="1" customWidth="1"/>
    <col min="210" max="210" width="9.19921875" bestFit="1" customWidth="1"/>
    <col min="211" max="211" width="6.296875" bestFit="1" customWidth="1"/>
    <col min="212" max="212" width="9.19921875" bestFit="1" customWidth="1"/>
    <col min="213" max="213" width="6.296875" bestFit="1" customWidth="1"/>
    <col min="214" max="214" width="9.19921875" bestFit="1" customWidth="1"/>
    <col min="215" max="215" width="6.296875" bestFit="1" customWidth="1"/>
    <col min="216" max="216" width="9.19921875" bestFit="1" customWidth="1"/>
    <col min="217" max="217" width="6.296875" bestFit="1" customWidth="1"/>
    <col min="218" max="218" width="9.19921875" bestFit="1" customWidth="1"/>
    <col min="219" max="219" width="8.3984375" bestFit="1" customWidth="1"/>
    <col min="220" max="220" width="9.19921875" bestFit="1" customWidth="1"/>
    <col min="221" max="221" width="6.296875" bestFit="1" customWidth="1"/>
    <col min="222" max="222" width="9.19921875" bestFit="1" customWidth="1"/>
    <col min="223" max="223" width="6.296875" bestFit="1" customWidth="1"/>
    <col min="224" max="224" width="9.19921875" bestFit="1" customWidth="1"/>
    <col min="225" max="225" width="6.296875" bestFit="1" customWidth="1"/>
    <col min="226" max="226" width="9.19921875" bestFit="1" customWidth="1"/>
    <col min="227" max="227" width="6.296875" bestFit="1" customWidth="1"/>
    <col min="228" max="228" width="9.19921875" bestFit="1" customWidth="1"/>
    <col min="229" max="229" width="6.296875" bestFit="1" customWidth="1"/>
    <col min="230" max="230" width="9.19921875" bestFit="1" customWidth="1"/>
    <col min="231" max="231" width="6.296875" bestFit="1" customWidth="1"/>
    <col min="232" max="232" width="9.19921875" bestFit="1" customWidth="1"/>
    <col min="233" max="233" width="6.296875" bestFit="1" customWidth="1"/>
    <col min="234" max="234" width="9.19921875" bestFit="1" customWidth="1"/>
    <col min="235" max="235" width="6.296875" bestFit="1" customWidth="1"/>
    <col min="236" max="236" width="9.19921875" bestFit="1" customWidth="1"/>
    <col min="237" max="237" width="8.3984375" bestFit="1" customWidth="1"/>
    <col min="238" max="238" width="9.19921875" bestFit="1" customWidth="1"/>
    <col min="239" max="239" width="6.296875" bestFit="1" customWidth="1"/>
    <col min="240" max="240" width="9.19921875" bestFit="1" customWidth="1"/>
    <col min="241" max="241" width="6.296875" bestFit="1" customWidth="1"/>
    <col min="242" max="242" width="9.19921875" bestFit="1" customWidth="1"/>
    <col min="243" max="243" width="6.296875" bestFit="1" customWidth="1"/>
    <col min="244" max="244" width="9.19921875" bestFit="1" customWidth="1"/>
    <col min="245" max="245" width="6.296875" bestFit="1" customWidth="1"/>
    <col min="246" max="246" width="9.19921875" bestFit="1" customWidth="1"/>
    <col min="247" max="247" width="6.296875" bestFit="1" customWidth="1"/>
    <col min="248" max="248" width="9.19921875" bestFit="1" customWidth="1"/>
    <col min="249" max="249" width="6.296875" bestFit="1" customWidth="1"/>
    <col min="250" max="250" width="9.19921875" bestFit="1" customWidth="1"/>
    <col min="251" max="251" width="6.296875" bestFit="1" customWidth="1"/>
    <col min="252" max="252" width="9.19921875" bestFit="1" customWidth="1"/>
    <col min="253" max="253" width="6.296875" bestFit="1" customWidth="1"/>
    <col min="254" max="254" width="9.19921875" bestFit="1" customWidth="1"/>
    <col min="255" max="255" width="6.296875" bestFit="1" customWidth="1"/>
    <col min="256" max="256" width="9.19921875" bestFit="1" customWidth="1"/>
    <col min="257" max="257" width="6.296875" bestFit="1" customWidth="1"/>
    <col min="258" max="258" width="9.19921875" bestFit="1" customWidth="1"/>
    <col min="259" max="259" width="6.296875" bestFit="1" customWidth="1"/>
    <col min="260" max="260" width="9.19921875" bestFit="1" customWidth="1"/>
    <col min="261" max="261" width="6.296875" bestFit="1" customWidth="1"/>
    <col min="262" max="262" width="9.19921875" bestFit="1" customWidth="1"/>
    <col min="263" max="263" width="8.3984375" bestFit="1" customWidth="1"/>
    <col min="264" max="264" width="9.19921875" bestFit="1" customWidth="1"/>
    <col min="265" max="265" width="6.296875" bestFit="1" customWidth="1"/>
    <col min="266" max="266" width="9.19921875" bestFit="1" customWidth="1"/>
    <col min="267" max="267" width="8.3984375" bestFit="1" customWidth="1"/>
    <col min="268" max="268" width="9.19921875" bestFit="1" customWidth="1"/>
    <col min="269" max="269" width="6.296875" bestFit="1" customWidth="1"/>
    <col min="270" max="270" width="9.19921875" bestFit="1" customWidth="1"/>
    <col min="271" max="271" width="6.296875" bestFit="1" customWidth="1"/>
    <col min="272" max="272" width="9.19921875" bestFit="1" customWidth="1"/>
    <col min="273" max="273" width="6.296875" bestFit="1" customWidth="1"/>
    <col min="274" max="274" width="9.19921875" bestFit="1" customWidth="1"/>
    <col min="275" max="275" width="6.296875" bestFit="1" customWidth="1"/>
    <col min="276" max="276" width="9.19921875" bestFit="1" customWidth="1"/>
    <col min="277" max="277" width="6.296875" bestFit="1" customWidth="1"/>
    <col min="278" max="278" width="9.19921875" bestFit="1" customWidth="1"/>
    <col min="279" max="279" width="6.296875" bestFit="1" customWidth="1"/>
    <col min="280" max="280" width="9.19921875" bestFit="1" customWidth="1"/>
    <col min="281" max="281" width="6.296875" bestFit="1" customWidth="1"/>
    <col min="282" max="282" width="9.19921875" bestFit="1" customWidth="1"/>
    <col min="283" max="283" width="8.3984375" bestFit="1" customWidth="1"/>
    <col min="284" max="284" width="9.19921875" bestFit="1" customWidth="1"/>
    <col min="285" max="285" width="6.296875" bestFit="1" customWidth="1"/>
    <col min="286" max="286" width="9.19921875" bestFit="1" customWidth="1"/>
    <col min="287" max="287" width="8.3984375" bestFit="1" customWidth="1"/>
    <col min="288" max="288" width="9.19921875" bestFit="1" customWidth="1"/>
    <col min="289" max="289" width="6.296875" bestFit="1" customWidth="1"/>
    <col min="290" max="290" width="9.19921875" bestFit="1" customWidth="1"/>
    <col min="291" max="291" width="6.296875" bestFit="1" customWidth="1"/>
    <col min="292" max="292" width="9.19921875" bestFit="1" customWidth="1"/>
    <col min="293" max="293" width="6.296875" bestFit="1" customWidth="1"/>
    <col min="294" max="294" width="9.19921875" bestFit="1" customWidth="1"/>
    <col min="295" max="295" width="6.296875" bestFit="1" customWidth="1"/>
    <col min="296" max="296" width="9.19921875" bestFit="1" customWidth="1"/>
    <col min="297" max="297" width="6.296875" bestFit="1" customWidth="1"/>
    <col min="298" max="298" width="9.19921875" bestFit="1" customWidth="1"/>
    <col min="299" max="299" width="8.3984375" bestFit="1" customWidth="1"/>
    <col min="300" max="300" width="9.19921875" bestFit="1" customWidth="1"/>
    <col min="301" max="301" width="6.296875" bestFit="1" customWidth="1"/>
    <col min="302" max="302" width="9.19921875" bestFit="1" customWidth="1"/>
    <col min="303" max="303" width="6.296875" bestFit="1" customWidth="1"/>
    <col min="304" max="304" width="9.19921875" bestFit="1" customWidth="1"/>
    <col min="305" max="305" width="6.296875" bestFit="1" customWidth="1"/>
    <col min="306" max="306" width="9.19921875" bestFit="1" customWidth="1"/>
    <col min="307" max="307" width="6.296875" bestFit="1" customWidth="1"/>
    <col min="308" max="308" width="9.19921875" bestFit="1" customWidth="1"/>
    <col min="309" max="309" width="6.296875" bestFit="1" customWidth="1"/>
    <col min="310" max="310" width="9.19921875" bestFit="1" customWidth="1"/>
    <col min="311" max="311" width="6.296875" bestFit="1" customWidth="1"/>
    <col min="312" max="312" width="9.19921875" bestFit="1" customWidth="1"/>
    <col min="313" max="313" width="6.296875" bestFit="1" customWidth="1"/>
    <col min="314" max="314" width="9.19921875" bestFit="1" customWidth="1"/>
    <col min="315" max="315" width="8.3984375" bestFit="1" customWidth="1"/>
    <col min="316" max="316" width="9.19921875" bestFit="1" customWidth="1"/>
    <col min="317" max="317" width="8.3984375" bestFit="1" customWidth="1"/>
    <col min="318" max="318" width="9.19921875" bestFit="1" customWidth="1"/>
    <col min="319" max="319" width="6.296875" bestFit="1" customWidth="1"/>
    <col min="320" max="320" width="9.19921875" bestFit="1" customWidth="1"/>
    <col min="321" max="321" width="6.296875" bestFit="1" customWidth="1"/>
    <col min="322" max="322" width="9.19921875" bestFit="1" customWidth="1"/>
    <col min="323" max="323" width="6.296875" bestFit="1" customWidth="1"/>
    <col min="324" max="324" width="9.19921875" bestFit="1" customWidth="1"/>
    <col min="325" max="325" width="8.3984375" bestFit="1" customWidth="1"/>
    <col min="326" max="326" width="9.19921875" bestFit="1" customWidth="1"/>
    <col min="327" max="327" width="6.296875" bestFit="1" customWidth="1"/>
    <col min="328" max="328" width="9.19921875" bestFit="1" customWidth="1"/>
    <col min="329" max="329" width="6.296875" bestFit="1" customWidth="1"/>
    <col min="330" max="330" width="9.19921875" bestFit="1" customWidth="1"/>
    <col min="331" max="331" width="6.296875" bestFit="1" customWidth="1"/>
    <col min="332" max="332" width="9.19921875" bestFit="1" customWidth="1"/>
    <col min="333" max="333" width="6.296875" bestFit="1" customWidth="1"/>
    <col min="334" max="334" width="9.19921875" bestFit="1" customWidth="1"/>
    <col min="335" max="335" width="6.296875" bestFit="1" customWidth="1"/>
    <col min="336" max="336" width="9.19921875" bestFit="1" customWidth="1"/>
    <col min="337" max="337" width="6.296875" bestFit="1" customWidth="1"/>
    <col min="338" max="338" width="9.19921875" bestFit="1" customWidth="1"/>
    <col min="339" max="339" width="6.296875" bestFit="1" customWidth="1"/>
    <col min="340" max="340" width="9.19921875" bestFit="1" customWidth="1"/>
    <col min="341" max="341" width="6.296875" bestFit="1" customWidth="1"/>
    <col min="342" max="342" width="9.19921875" bestFit="1" customWidth="1"/>
    <col min="343" max="343" width="6.296875" bestFit="1" customWidth="1"/>
    <col min="344" max="344" width="9.19921875" bestFit="1" customWidth="1"/>
    <col min="345" max="345" width="6.296875" bestFit="1" customWidth="1"/>
    <col min="346" max="346" width="9.19921875" bestFit="1" customWidth="1"/>
    <col min="347" max="347" width="6.296875" bestFit="1" customWidth="1"/>
    <col min="348" max="348" width="9.19921875" bestFit="1" customWidth="1"/>
    <col min="349" max="349" width="6.296875" bestFit="1" customWidth="1"/>
    <col min="350" max="350" width="9.19921875" bestFit="1" customWidth="1"/>
    <col min="351" max="351" width="6.296875" bestFit="1" customWidth="1"/>
    <col min="352" max="352" width="9.19921875" bestFit="1" customWidth="1"/>
    <col min="353" max="353" width="6.296875" bestFit="1" customWidth="1"/>
    <col min="354" max="354" width="9.19921875" bestFit="1" customWidth="1"/>
    <col min="355" max="355" width="8.3984375" bestFit="1" customWidth="1"/>
    <col min="356" max="356" width="9.19921875" bestFit="1" customWidth="1"/>
    <col min="357" max="357" width="6.296875" bestFit="1" customWidth="1"/>
    <col min="358" max="358" width="9.19921875" bestFit="1" customWidth="1"/>
    <col min="359" max="359" width="6.296875" bestFit="1" customWidth="1"/>
    <col min="360" max="360" width="9.19921875" bestFit="1" customWidth="1"/>
    <col min="361" max="361" width="6.296875" bestFit="1" customWidth="1"/>
    <col min="362" max="362" width="9.19921875" bestFit="1" customWidth="1"/>
    <col min="363" max="363" width="6.296875" bestFit="1" customWidth="1"/>
    <col min="364" max="364" width="9.19921875" bestFit="1" customWidth="1"/>
    <col min="365" max="365" width="6.296875" bestFit="1" customWidth="1"/>
    <col min="366" max="366" width="9.19921875" bestFit="1" customWidth="1"/>
    <col min="367" max="367" width="6.296875" bestFit="1" customWidth="1"/>
    <col min="368" max="368" width="9.19921875" bestFit="1" customWidth="1"/>
    <col min="369" max="369" width="6.296875" bestFit="1" customWidth="1"/>
    <col min="370" max="370" width="9.19921875" bestFit="1" customWidth="1"/>
    <col min="371" max="371" width="6.296875" bestFit="1" customWidth="1"/>
    <col min="372" max="372" width="9.19921875" bestFit="1" customWidth="1"/>
    <col min="373" max="373" width="6.296875" bestFit="1" customWidth="1"/>
    <col min="374" max="374" width="9.19921875" bestFit="1" customWidth="1"/>
    <col min="375" max="375" width="6.296875" bestFit="1" customWidth="1"/>
    <col min="376" max="376" width="9.19921875" bestFit="1" customWidth="1"/>
    <col min="377" max="377" width="6.296875" bestFit="1" customWidth="1"/>
    <col min="378" max="378" width="9.19921875" bestFit="1" customWidth="1"/>
    <col min="379" max="379" width="6.296875" bestFit="1" customWidth="1"/>
    <col min="380" max="380" width="9.19921875" bestFit="1" customWidth="1"/>
    <col min="381" max="381" width="6.296875" bestFit="1" customWidth="1"/>
    <col min="382" max="382" width="9.19921875" bestFit="1" customWidth="1"/>
    <col min="383" max="383" width="6.296875" bestFit="1" customWidth="1"/>
    <col min="384" max="384" width="9.19921875" bestFit="1" customWidth="1"/>
    <col min="385" max="385" width="6.296875" bestFit="1" customWidth="1"/>
    <col min="386" max="386" width="9.19921875" bestFit="1" customWidth="1"/>
    <col min="387" max="387" width="6.296875" bestFit="1" customWidth="1"/>
    <col min="388" max="388" width="9.19921875" bestFit="1" customWidth="1"/>
    <col min="389" max="389" width="6.296875" bestFit="1" customWidth="1"/>
    <col min="390" max="390" width="9.19921875" bestFit="1" customWidth="1"/>
    <col min="391" max="391" width="6.296875" bestFit="1" customWidth="1"/>
    <col min="392" max="392" width="9.19921875" bestFit="1" customWidth="1"/>
    <col min="393" max="393" width="8.3984375" bestFit="1" customWidth="1"/>
    <col min="394" max="394" width="9.19921875" bestFit="1" customWidth="1"/>
    <col min="395" max="395" width="6.296875" bestFit="1" customWidth="1"/>
    <col min="396" max="396" width="9.19921875" bestFit="1" customWidth="1"/>
    <col min="397" max="397" width="6.296875" bestFit="1" customWidth="1"/>
    <col min="398" max="398" width="9.19921875" bestFit="1" customWidth="1"/>
    <col min="399" max="399" width="6.296875" bestFit="1" customWidth="1"/>
    <col min="400" max="400" width="9.19921875" bestFit="1" customWidth="1"/>
    <col min="401" max="401" width="6.296875" bestFit="1" customWidth="1"/>
    <col min="402" max="402" width="9.19921875" bestFit="1" customWidth="1"/>
    <col min="403" max="403" width="6.296875" bestFit="1" customWidth="1"/>
    <col min="404" max="404" width="9.19921875" bestFit="1" customWidth="1"/>
    <col min="405" max="405" width="6.296875" bestFit="1" customWidth="1"/>
    <col min="406" max="406" width="9.19921875" bestFit="1" customWidth="1"/>
    <col min="407" max="407" width="6.296875" bestFit="1" customWidth="1"/>
    <col min="408" max="408" width="9.19921875" bestFit="1" customWidth="1"/>
    <col min="409" max="409" width="8.3984375" bestFit="1" customWidth="1"/>
    <col min="410" max="410" width="9.19921875" bestFit="1" customWidth="1"/>
    <col min="411" max="411" width="8.3984375" bestFit="1" customWidth="1"/>
    <col min="412" max="412" width="9.19921875" bestFit="1" customWidth="1"/>
    <col min="413" max="413" width="6.296875" bestFit="1" customWidth="1"/>
    <col min="414" max="414" width="9.19921875" bestFit="1" customWidth="1"/>
    <col min="415" max="415" width="6.296875" bestFit="1" customWidth="1"/>
    <col min="416" max="416" width="9.19921875" bestFit="1" customWidth="1"/>
    <col min="417" max="417" width="6.296875" bestFit="1" customWidth="1"/>
    <col min="418" max="418" width="9.19921875" bestFit="1" customWidth="1"/>
    <col min="419" max="419" width="6.296875" bestFit="1" customWidth="1"/>
    <col min="420" max="420" width="9.19921875" bestFit="1" customWidth="1"/>
    <col min="421" max="421" width="8.3984375" bestFit="1" customWidth="1"/>
    <col min="422" max="422" width="9.19921875" bestFit="1" customWidth="1"/>
    <col min="423" max="423" width="6.296875" bestFit="1" customWidth="1"/>
    <col min="424" max="424" width="9.19921875" bestFit="1" customWidth="1"/>
    <col min="425" max="425" width="6.296875" bestFit="1" customWidth="1"/>
    <col min="426" max="426" width="9.19921875" bestFit="1" customWidth="1"/>
    <col min="427" max="427" width="6.296875" bestFit="1" customWidth="1"/>
    <col min="428" max="428" width="9.19921875" bestFit="1" customWidth="1"/>
    <col min="429" max="429" width="6.296875" bestFit="1" customWidth="1"/>
    <col min="430" max="430" width="9.19921875" bestFit="1" customWidth="1"/>
    <col min="431" max="431" width="6.296875" bestFit="1" customWidth="1"/>
    <col min="432" max="432" width="9.19921875" bestFit="1" customWidth="1"/>
    <col min="433" max="433" width="6.296875" bestFit="1" customWidth="1"/>
    <col min="434" max="434" width="9.19921875" bestFit="1" customWidth="1"/>
    <col min="435" max="435" width="6.296875" bestFit="1" customWidth="1"/>
    <col min="436" max="436" width="9.19921875" bestFit="1" customWidth="1"/>
    <col min="437" max="437" width="6.296875" bestFit="1" customWidth="1"/>
    <col min="438" max="438" width="9.19921875" bestFit="1" customWidth="1"/>
    <col min="439" max="439" width="6.296875" bestFit="1" customWidth="1"/>
    <col min="440" max="440" width="9.19921875" bestFit="1" customWidth="1"/>
    <col min="441" max="441" width="6.296875" bestFit="1" customWidth="1"/>
    <col min="442" max="442" width="9.19921875" bestFit="1" customWidth="1"/>
    <col min="443" max="443" width="6.296875" bestFit="1" customWidth="1"/>
    <col min="444" max="444" width="9.19921875" bestFit="1" customWidth="1"/>
    <col min="445" max="445" width="6.296875" bestFit="1" customWidth="1"/>
    <col min="446" max="446" width="9.19921875" bestFit="1" customWidth="1"/>
    <col min="447" max="447" width="6.296875" bestFit="1" customWidth="1"/>
    <col min="448" max="448" width="9.19921875" bestFit="1" customWidth="1"/>
    <col min="449" max="449" width="6.296875" bestFit="1" customWidth="1"/>
    <col min="450" max="450" width="9.19921875" bestFit="1" customWidth="1"/>
    <col min="451" max="451" width="6.296875" bestFit="1" customWidth="1"/>
    <col min="452" max="452" width="9.19921875" bestFit="1" customWidth="1"/>
    <col min="453" max="453" width="6.296875" bestFit="1" customWidth="1"/>
    <col min="454" max="454" width="9.19921875" bestFit="1" customWidth="1"/>
    <col min="455" max="455" width="6.296875" bestFit="1" customWidth="1"/>
    <col min="456" max="456" width="9.19921875" bestFit="1" customWidth="1"/>
    <col min="457" max="457" width="6.296875" bestFit="1" customWidth="1"/>
    <col min="458" max="458" width="9.19921875" bestFit="1" customWidth="1"/>
    <col min="459" max="459" width="6.296875" bestFit="1" customWidth="1"/>
    <col min="460" max="460" width="9.19921875" bestFit="1" customWidth="1"/>
    <col min="461" max="461" width="6.296875" bestFit="1" customWidth="1"/>
    <col min="462" max="462" width="9.19921875" bestFit="1" customWidth="1"/>
    <col min="463" max="463" width="6.296875" bestFit="1" customWidth="1"/>
    <col min="464" max="464" width="9.19921875" bestFit="1" customWidth="1"/>
    <col min="465" max="465" width="8.3984375" bestFit="1" customWidth="1"/>
    <col min="466" max="466" width="9.19921875" bestFit="1" customWidth="1"/>
    <col min="467" max="467" width="6.296875" bestFit="1" customWidth="1"/>
    <col min="468" max="468" width="9.19921875" bestFit="1" customWidth="1"/>
    <col min="469" max="469" width="6.296875" bestFit="1" customWidth="1"/>
    <col min="470" max="470" width="9.19921875" bestFit="1" customWidth="1"/>
    <col min="471" max="471" width="6.296875" bestFit="1" customWidth="1"/>
    <col min="472" max="472" width="9.19921875" bestFit="1" customWidth="1"/>
    <col min="473" max="473" width="6.296875" bestFit="1" customWidth="1"/>
    <col min="474" max="474" width="9.19921875" bestFit="1" customWidth="1"/>
    <col min="475" max="475" width="6.296875" bestFit="1" customWidth="1"/>
    <col min="476" max="476" width="9.19921875" bestFit="1" customWidth="1"/>
    <col min="477" max="477" width="6.296875" bestFit="1" customWidth="1"/>
    <col min="478" max="478" width="9.19921875" bestFit="1" customWidth="1"/>
    <col min="479" max="479" width="6.296875" bestFit="1" customWidth="1"/>
    <col min="480" max="480" width="9.19921875" bestFit="1" customWidth="1"/>
    <col min="481" max="481" width="6.296875" bestFit="1" customWidth="1"/>
    <col min="482" max="482" width="9.19921875" bestFit="1" customWidth="1"/>
    <col min="483" max="483" width="6.296875" bestFit="1" customWidth="1"/>
    <col min="484" max="484" width="9.19921875" bestFit="1" customWidth="1"/>
    <col min="485" max="485" width="8.3984375" bestFit="1" customWidth="1"/>
    <col min="486" max="486" width="9.19921875" bestFit="1" customWidth="1"/>
    <col min="487" max="487" width="6.296875" bestFit="1" customWidth="1"/>
    <col min="488" max="488" width="9.19921875" bestFit="1" customWidth="1"/>
    <col min="489" max="489" width="6.296875" bestFit="1" customWidth="1"/>
    <col min="490" max="490" width="9.19921875" bestFit="1" customWidth="1"/>
    <col min="491" max="491" width="6.296875" bestFit="1" customWidth="1"/>
    <col min="492" max="492" width="9.19921875" bestFit="1" customWidth="1"/>
    <col min="493" max="493" width="6.296875" bestFit="1" customWidth="1"/>
    <col min="494" max="494" width="9.19921875" bestFit="1" customWidth="1"/>
    <col min="495" max="495" width="6.296875" bestFit="1" customWidth="1"/>
    <col min="496" max="496" width="9.19921875" bestFit="1" customWidth="1"/>
    <col min="497" max="497" width="6.296875" bestFit="1" customWidth="1"/>
    <col min="498" max="498" width="9.19921875" bestFit="1" customWidth="1"/>
    <col min="499" max="499" width="6.296875" bestFit="1" customWidth="1"/>
    <col min="500" max="500" width="9.19921875" bestFit="1" customWidth="1"/>
    <col min="501" max="501" width="6.296875" bestFit="1" customWidth="1"/>
    <col min="502" max="502" width="9.19921875" bestFit="1" customWidth="1"/>
    <col min="503" max="503" width="6.296875" bestFit="1" customWidth="1"/>
    <col min="504" max="504" width="9.19921875" bestFit="1" customWidth="1"/>
    <col min="505" max="505" width="6.296875" bestFit="1" customWidth="1"/>
    <col min="506" max="506" width="9.19921875" bestFit="1" customWidth="1"/>
    <col min="507" max="507" width="6.296875" bestFit="1" customWidth="1"/>
    <col min="508" max="508" width="9.19921875" bestFit="1" customWidth="1"/>
    <col min="509" max="509" width="6.296875" bestFit="1" customWidth="1"/>
    <col min="510" max="510" width="9.19921875" bestFit="1" customWidth="1"/>
    <col min="511" max="511" width="6.296875" bestFit="1" customWidth="1"/>
    <col min="512" max="512" width="9.19921875" bestFit="1" customWidth="1"/>
    <col min="513" max="513" width="8.3984375" bestFit="1" customWidth="1"/>
    <col min="514" max="514" width="9.19921875" bestFit="1" customWidth="1"/>
    <col min="515" max="515" width="8.3984375" bestFit="1" customWidth="1"/>
    <col min="516" max="516" width="9.19921875" bestFit="1" customWidth="1"/>
    <col min="517" max="517" width="8.3984375" bestFit="1" customWidth="1"/>
    <col min="518" max="518" width="9.19921875" bestFit="1" customWidth="1"/>
    <col min="519" max="519" width="8.3984375" bestFit="1" customWidth="1"/>
    <col min="520" max="520" width="9.19921875" bestFit="1" customWidth="1"/>
    <col min="521" max="521" width="6.296875" bestFit="1" customWidth="1"/>
    <col min="522" max="522" width="9.19921875" bestFit="1" customWidth="1"/>
    <col min="523" max="523" width="6.296875" bestFit="1" customWidth="1"/>
    <col min="524" max="524" width="9.19921875" bestFit="1" customWidth="1"/>
    <col min="525" max="525" width="6.296875" bestFit="1" customWidth="1"/>
    <col min="526" max="526" width="9.19921875" bestFit="1" customWidth="1"/>
    <col min="527" max="527" width="6.296875" bestFit="1" customWidth="1"/>
    <col min="528" max="528" width="9.19921875" bestFit="1" customWidth="1"/>
    <col min="529" max="529" width="6.296875" bestFit="1" customWidth="1"/>
    <col min="530" max="530" width="9.19921875" bestFit="1" customWidth="1"/>
    <col min="531" max="531" width="6.296875" bestFit="1" customWidth="1"/>
    <col min="532" max="532" width="9.19921875" bestFit="1" customWidth="1"/>
    <col min="533" max="533" width="8.3984375" bestFit="1" customWidth="1"/>
    <col min="534" max="534" width="9.19921875" bestFit="1" customWidth="1"/>
    <col min="535" max="535" width="6.296875" bestFit="1" customWidth="1"/>
    <col min="536" max="536" width="9.19921875" bestFit="1" customWidth="1"/>
    <col min="537" max="537" width="6.296875" bestFit="1" customWidth="1"/>
    <col min="538" max="538" width="9.19921875" bestFit="1" customWidth="1"/>
    <col min="539" max="539" width="8.3984375" bestFit="1" customWidth="1"/>
    <col min="540" max="540" width="9.19921875" bestFit="1" customWidth="1"/>
    <col min="541" max="541" width="8.3984375" bestFit="1" customWidth="1"/>
    <col min="542" max="542" width="9.19921875" bestFit="1" customWidth="1"/>
    <col min="543" max="543" width="6.296875" bestFit="1" customWidth="1"/>
    <col min="544" max="544" width="9.19921875" bestFit="1" customWidth="1"/>
    <col min="545" max="545" width="6.296875" bestFit="1" customWidth="1"/>
    <col min="546" max="546" width="9.19921875" bestFit="1" customWidth="1"/>
    <col min="547" max="547" width="6.296875" bestFit="1" customWidth="1"/>
    <col min="548" max="548" width="9.19921875" bestFit="1" customWidth="1"/>
    <col min="549" max="549" width="6.296875" bestFit="1" customWidth="1"/>
    <col min="550" max="550" width="9.19921875" bestFit="1" customWidth="1"/>
    <col min="551" max="551" width="6.296875" bestFit="1" customWidth="1"/>
    <col min="552" max="552" width="9.19921875" bestFit="1" customWidth="1"/>
    <col min="553" max="553" width="6.296875" bestFit="1" customWidth="1"/>
    <col min="554" max="554" width="9.19921875" bestFit="1" customWidth="1"/>
    <col min="555" max="555" width="6.296875" bestFit="1" customWidth="1"/>
    <col min="556" max="556" width="9.19921875" bestFit="1" customWidth="1"/>
    <col min="557" max="557" width="8.3984375" bestFit="1" customWidth="1"/>
    <col min="558" max="558" width="9.19921875" bestFit="1" customWidth="1"/>
    <col min="559" max="559" width="6.296875" bestFit="1" customWidth="1"/>
    <col min="560" max="560" width="9.19921875" bestFit="1" customWidth="1"/>
    <col min="561" max="561" width="6.296875" bestFit="1" customWidth="1"/>
    <col min="562" max="562" width="9.19921875" bestFit="1" customWidth="1"/>
    <col min="563" max="563" width="6.296875" bestFit="1" customWidth="1"/>
    <col min="564" max="564" width="9.19921875" bestFit="1" customWidth="1"/>
    <col min="565" max="565" width="6.296875" bestFit="1" customWidth="1"/>
    <col min="566" max="566" width="9.19921875" bestFit="1" customWidth="1"/>
    <col min="567" max="567" width="6.296875" bestFit="1" customWidth="1"/>
    <col min="568" max="568" width="9.19921875" bestFit="1" customWidth="1"/>
    <col min="569" max="569" width="6.296875" bestFit="1" customWidth="1"/>
    <col min="570" max="570" width="9.19921875" bestFit="1" customWidth="1"/>
    <col min="571" max="571" width="6.296875" bestFit="1" customWidth="1"/>
    <col min="572" max="572" width="9.19921875" bestFit="1" customWidth="1"/>
    <col min="573" max="573" width="6.296875" bestFit="1" customWidth="1"/>
    <col min="574" max="574" width="9.19921875" bestFit="1" customWidth="1"/>
    <col min="575" max="575" width="6.296875" bestFit="1" customWidth="1"/>
    <col min="576" max="576" width="9.19921875" bestFit="1" customWidth="1"/>
    <col min="577" max="577" width="6.296875" bestFit="1" customWidth="1"/>
    <col min="578" max="578" width="9.19921875" bestFit="1" customWidth="1"/>
    <col min="579" max="579" width="6.296875" bestFit="1" customWidth="1"/>
    <col min="580" max="580" width="9.19921875" bestFit="1" customWidth="1"/>
    <col min="581" max="581" width="6.296875" bestFit="1" customWidth="1"/>
    <col min="582" max="582" width="9.19921875" bestFit="1" customWidth="1"/>
    <col min="583" max="583" width="6.296875" bestFit="1" customWidth="1"/>
    <col min="584" max="584" width="9.19921875" bestFit="1" customWidth="1"/>
    <col min="585" max="585" width="6.296875" bestFit="1" customWidth="1"/>
    <col min="586" max="586" width="9.19921875" bestFit="1" customWidth="1"/>
    <col min="587" max="587" width="8.3984375" bestFit="1" customWidth="1"/>
    <col min="588" max="588" width="9.19921875" bestFit="1" customWidth="1"/>
    <col min="589" max="589" width="6.296875" bestFit="1" customWidth="1"/>
    <col min="590" max="590" width="9.19921875" bestFit="1" customWidth="1"/>
    <col min="591" max="591" width="6.296875" bestFit="1" customWidth="1"/>
    <col min="592" max="592" width="9.19921875" bestFit="1" customWidth="1"/>
    <col min="593" max="593" width="6.296875" bestFit="1" customWidth="1"/>
    <col min="594" max="594" width="9.19921875" bestFit="1" customWidth="1"/>
    <col min="595" max="595" width="6.296875" bestFit="1" customWidth="1"/>
    <col min="596" max="596" width="9.19921875" bestFit="1" customWidth="1"/>
    <col min="597" max="597" width="6.296875" bestFit="1" customWidth="1"/>
    <col min="598" max="598" width="9.19921875" bestFit="1" customWidth="1"/>
    <col min="599" max="599" width="6.296875" bestFit="1" customWidth="1"/>
    <col min="600" max="600" width="9.19921875" bestFit="1" customWidth="1"/>
    <col min="601" max="601" width="6.296875" bestFit="1" customWidth="1"/>
    <col min="602" max="602" width="9.19921875" bestFit="1" customWidth="1"/>
    <col min="603" max="603" width="6.296875" bestFit="1" customWidth="1"/>
    <col min="604" max="604" width="9.19921875" bestFit="1" customWidth="1"/>
    <col min="605" max="605" width="6.296875" bestFit="1" customWidth="1"/>
    <col min="606" max="606" width="9.19921875" bestFit="1" customWidth="1"/>
    <col min="607" max="607" width="6.296875" bestFit="1" customWidth="1"/>
    <col min="608" max="608" width="9.19921875" bestFit="1" customWidth="1"/>
    <col min="609" max="609" width="6.296875" bestFit="1" customWidth="1"/>
    <col min="610" max="610" width="9.19921875" bestFit="1" customWidth="1"/>
    <col min="611" max="611" width="6.296875" bestFit="1" customWidth="1"/>
    <col min="612" max="612" width="9.19921875" bestFit="1" customWidth="1"/>
    <col min="613" max="613" width="6.296875" bestFit="1" customWidth="1"/>
    <col min="614" max="614" width="9.19921875" bestFit="1" customWidth="1"/>
    <col min="615" max="615" width="8.3984375" bestFit="1" customWidth="1"/>
    <col min="616" max="616" width="9.19921875" bestFit="1" customWidth="1"/>
    <col min="617" max="617" width="6.296875" bestFit="1" customWidth="1"/>
    <col min="618" max="618" width="9.19921875" bestFit="1" customWidth="1"/>
    <col min="619" max="619" width="6.296875" bestFit="1" customWidth="1"/>
    <col min="620" max="620" width="9.19921875" bestFit="1" customWidth="1"/>
    <col min="621" max="621" width="6.296875" bestFit="1" customWidth="1"/>
    <col min="622" max="622" width="9.19921875" bestFit="1" customWidth="1"/>
    <col min="623" max="623" width="6.296875" bestFit="1" customWidth="1"/>
    <col min="624" max="624" width="9.19921875" bestFit="1" customWidth="1"/>
    <col min="625" max="625" width="6.296875" bestFit="1" customWidth="1"/>
    <col min="626" max="626" width="9.19921875" bestFit="1" customWidth="1"/>
    <col min="627" max="627" width="6.296875" bestFit="1" customWidth="1"/>
    <col min="628" max="628" width="9.19921875" bestFit="1" customWidth="1"/>
    <col min="629" max="629" width="6.296875" bestFit="1" customWidth="1"/>
    <col min="630" max="630" width="9.19921875" bestFit="1" customWidth="1"/>
    <col min="631" max="631" width="6.296875" bestFit="1" customWidth="1"/>
    <col min="632" max="632" width="9.19921875" bestFit="1" customWidth="1"/>
    <col min="633" max="633" width="6.296875" bestFit="1" customWidth="1"/>
    <col min="634" max="634" width="9.19921875" bestFit="1" customWidth="1"/>
    <col min="635" max="635" width="8.3984375" bestFit="1" customWidth="1"/>
    <col min="636" max="636" width="9.19921875" bestFit="1" customWidth="1"/>
    <col min="637" max="637" width="6.296875" bestFit="1" customWidth="1"/>
    <col min="638" max="638" width="9.19921875" bestFit="1" customWidth="1"/>
    <col min="639" max="639" width="6.296875" bestFit="1" customWidth="1"/>
    <col min="640" max="640" width="9.19921875" bestFit="1" customWidth="1"/>
    <col min="641" max="641" width="6.296875" bestFit="1" customWidth="1"/>
    <col min="642" max="642" width="9.19921875" bestFit="1" customWidth="1"/>
    <col min="643" max="643" width="6.296875" bestFit="1" customWidth="1"/>
    <col min="644" max="644" width="9.19921875" bestFit="1" customWidth="1"/>
    <col min="645" max="645" width="8.3984375" bestFit="1" customWidth="1"/>
    <col min="646" max="646" width="9.19921875" bestFit="1" customWidth="1"/>
    <col min="647" max="647" width="6.296875" bestFit="1" customWidth="1"/>
    <col min="648" max="648" width="9.19921875" bestFit="1" customWidth="1"/>
    <col min="649" max="649" width="8.3984375" bestFit="1" customWidth="1"/>
    <col min="650" max="650" width="9.19921875" bestFit="1" customWidth="1"/>
    <col min="651" max="651" width="6.296875" bestFit="1" customWidth="1"/>
    <col min="652" max="652" width="9.19921875" bestFit="1" customWidth="1"/>
    <col min="653" max="653" width="6.296875" bestFit="1" customWidth="1"/>
    <col min="654" max="654" width="9.19921875" bestFit="1" customWidth="1"/>
    <col min="655" max="655" width="6.296875" bestFit="1" customWidth="1"/>
    <col min="656" max="656" width="9.19921875" bestFit="1" customWidth="1"/>
    <col min="657" max="657" width="6.296875" bestFit="1" customWidth="1"/>
    <col min="658" max="658" width="9.19921875" bestFit="1" customWidth="1"/>
    <col min="659" max="659" width="6.296875" bestFit="1" customWidth="1"/>
    <col min="660" max="660" width="9.19921875" bestFit="1" customWidth="1"/>
    <col min="661" max="661" width="8.3984375" bestFit="1" customWidth="1"/>
    <col min="662" max="662" width="9.19921875" bestFit="1" customWidth="1"/>
    <col min="663" max="663" width="6.296875" bestFit="1" customWidth="1"/>
    <col min="664" max="664" width="9.19921875" bestFit="1" customWidth="1"/>
    <col min="665" max="665" width="6.296875" bestFit="1" customWidth="1"/>
    <col min="666" max="666" width="9.19921875" bestFit="1" customWidth="1"/>
    <col min="667" max="667" width="8.3984375" bestFit="1" customWidth="1"/>
    <col min="668" max="668" width="9.19921875" bestFit="1" customWidth="1"/>
    <col min="669" max="669" width="6.296875" bestFit="1" customWidth="1"/>
    <col min="670" max="670" width="9.19921875" bestFit="1" customWidth="1"/>
    <col min="671" max="671" width="8.3984375" bestFit="1" customWidth="1"/>
    <col min="672" max="672" width="9.19921875" bestFit="1" customWidth="1"/>
    <col min="673" max="673" width="6.296875" bestFit="1" customWidth="1"/>
    <col min="674" max="674" width="9.19921875" bestFit="1" customWidth="1"/>
    <col min="675" max="675" width="6.296875" bestFit="1" customWidth="1"/>
    <col min="676" max="676" width="9.19921875" bestFit="1" customWidth="1"/>
    <col min="677" max="677" width="6.296875" bestFit="1" customWidth="1"/>
    <col min="678" max="678" width="9.19921875" bestFit="1" customWidth="1"/>
    <col min="679" max="679" width="8.3984375" bestFit="1" customWidth="1"/>
    <col min="680" max="680" width="9.19921875" bestFit="1" customWidth="1"/>
    <col min="681" max="681" width="6.296875" bestFit="1" customWidth="1"/>
    <col min="682" max="682" width="9.19921875" bestFit="1" customWidth="1"/>
    <col min="683" max="683" width="6.296875" bestFit="1" customWidth="1"/>
    <col min="684" max="684" width="9.19921875" bestFit="1" customWidth="1"/>
    <col min="685" max="685" width="6.296875" bestFit="1" customWidth="1"/>
    <col min="686" max="686" width="9.19921875" bestFit="1" customWidth="1"/>
    <col min="687" max="687" width="6.296875" bestFit="1" customWidth="1"/>
    <col min="688" max="688" width="9.19921875" bestFit="1" customWidth="1"/>
    <col min="689" max="689" width="6.296875" bestFit="1" customWidth="1"/>
    <col min="690" max="690" width="9.19921875" bestFit="1" customWidth="1"/>
    <col min="691" max="691" width="6.296875" bestFit="1" customWidth="1"/>
    <col min="692" max="692" width="9.19921875" bestFit="1" customWidth="1"/>
    <col min="693" max="693" width="6.296875" bestFit="1" customWidth="1"/>
    <col min="694" max="694" width="9.19921875" bestFit="1" customWidth="1"/>
    <col min="695" max="695" width="6.296875" bestFit="1" customWidth="1"/>
    <col min="696" max="696" width="9.19921875" bestFit="1" customWidth="1"/>
    <col min="697" max="697" width="6.296875" bestFit="1" customWidth="1"/>
    <col min="698" max="698" width="9.19921875" bestFit="1" customWidth="1"/>
    <col min="699" max="699" width="6.296875" bestFit="1" customWidth="1"/>
    <col min="700" max="700" width="9.19921875" bestFit="1" customWidth="1"/>
    <col min="701" max="701" width="6.296875" bestFit="1" customWidth="1"/>
    <col min="702" max="702" width="9.19921875" bestFit="1" customWidth="1"/>
    <col min="703" max="703" width="6.296875" bestFit="1" customWidth="1"/>
    <col min="704" max="704" width="9.19921875" bestFit="1" customWidth="1"/>
    <col min="705" max="705" width="6.296875" bestFit="1" customWidth="1"/>
    <col min="706" max="706" width="9.19921875" bestFit="1" customWidth="1"/>
    <col min="707" max="707" width="6.296875" bestFit="1" customWidth="1"/>
    <col min="708" max="708" width="9.19921875" bestFit="1" customWidth="1"/>
    <col min="709" max="709" width="6.296875" bestFit="1" customWidth="1"/>
    <col min="710" max="710" width="9.19921875" bestFit="1" customWidth="1"/>
    <col min="711" max="711" width="6.296875" bestFit="1" customWidth="1"/>
    <col min="712" max="712" width="9.19921875" bestFit="1" customWidth="1"/>
    <col min="713" max="713" width="6.296875" bestFit="1" customWidth="1"/>
    <col min="714" max="714" width="9.19921875" bestFit="1" customWidth="1"/>
    <col min="715" max="715" width="6.296875" bestFit="1" customWidth="1"/>
    <col min="716" max="716" width="9.19921875" bestFit="1" customWidth="1"/>
    <col min="717" max="717" width="6.296875" bestFit="1" customWidth="1"/>
    <col min="718" max="718" width="9.19921875" bestFit="1" customWidth="1"/>
    <col min="719" max="719" width="6.296875" bestFit="1" customWidth="1"/>
    <col min="720" max="720" width="9.19921875" bestFit="1" customWidth="1"/>
    <col min="721" max="721" width="6.296875" bestFit="1" customWidth="1"/>
    <col min="722" max="722" width="9.19921875" bestFit="1" customWidth="1"/>
    <col min="723" max="723" width="6.296875" bestFit="1" customWidth="1"/>
    <col min="724" max="724" width="9.19921875" bestFit="1" customWidth="1"/>
    <col min="725" max="725" width="6.296875" bestFit="1" customWidth="1"/>
    <col min="726" max="726" width="9.19921875" bestFit="1" customWidth="1"/>
    <col min="727" max="727" width="6.296875" bestFit="1" customWidth="1"/>
    <col min="728" max="728" width="9.19921875" bestFit="1" customWidth="1"/>
    <col min="729" max="729" width="6.296875" bestFit="1" customWidth="1"/>
    <col min="730" max="730" width="9.19921875" bestFit="1" customWidth="1"/>
    <col min="731" max="731" width="6.296875" bestFit="1" customWidth="1"/>
    <col min="732" max="732" width="9.19921875" bestFit="1" customWidth="1"/>
    <col min="733" max="733" width="6.296875" bestFit="1" customWidth="1"/>
    <col min="734" max="734" width="9.19921875" bestFit="1" customWidth="1"/>
    <col min="735" max="735" width="6.296875" bestFit="1" customWidth="1"/>
    <col min="736" max="736" width="9.19921875" bestFit="1" customWidth="1"/>
    <col min="737" max="737" width="6.296875" bestFit="1" customWidth="1"/>
    <col min="738" max="738" width="9.19921875" bestFit="1" customWidth="1"/>
    <col min="739" max="739" width="6.296875" bestFit="1" customWidth="1"/>
    <col min="740" max="740" width="9.19921875" bestFit="1" customWidth="1"/>
    <col min="741" max="741" width="6.296875" bestFit="1" customWidth="1"/>
    <col min="742" max="742" width="9.19921875" bestFit="1" customWidth="1"/>
    <col min="743" max="743" width="6.296875" bestFit="1" customWidth="1"/>
    <col min="744" max="744" width="9.19921875" bestFit="1" customWidth="1"/>
    <col min="745" max="745" width="6.296875" bestFit="1" customWidth="1"/>
    <col min="746" max="746" width="9.19921875" bestFit="1" customWidth="1"/>
    <col min="747" max="747" width="6.296875" bestFit="1" customWidth="1"/>
    <col min="748" max="748" width="9.19921875" bestFit="1" customWidth="1"/>
    <col min="749" max="749" width="6.296875" bestFit="1" customWidth="1"/>
    <col min="750" max="750" width="9.19921875" bestFit="1" customWidth="1"/>
    <col min="751" max="751" width="6.296875" bestFit="1" customWidth="1"/>
    <col min="752" max="752" width="9.19921875" bestFit="1" customWidth="1"/>
    <col min="753" max="753" width="8.3984375" bestFit="1" customWidth="1"/>
    <col min="754" max="754" width="9.19921875" bestFit="1" customWidth="1"/>
    <col min="755" max="755" width="6.296875" bestFit="1" customWidth="1"/>
    <col min="756" max="756" width="9.19921875" bestFit="1" customWidth="1"/>
    <col min="757" max="757" width="6.296875" bestFit="1" customWidth="1"/>
    <col min="758" max="758" width="9.19921875" bestFit="1" customWidth="1"/>
    <col min="759" max="759" width="6.296875" bestFit="1" customWidth="1"/>
    <col min="760" max="760" width="9.19921875" bestFit="1" customWidth="1"/>
    <col min="761" max="761" width="6.296875" bestFit="1" customWidth="1"/>
    <col min="762" max="762" width="9.19921875" bestFit="1" customWidth="1"/>
    <col min="763" max="763" width="6.296875" bestFit="1" customWidth="1"/>
    <col min="764" max="764" width="9.19921875" bestFit="1" customWidth="1"/>
    <col min="765" max="765" width="6.296875" bestFit="1" customWidth="1"/>
    <col min="766" max="766" width="9.19921875" bestFit="1" customWidth="1"/>
    <col min="767" max="767" width="6.296875" bestFit="1" customWidth="1"/>
    <col min="768" max="768" width="9.19921875" bestFit="1" customWidth="1"/>
    <col min="769" max="769" width="6.296875" bestFit="1" customWidth="1"/>
    <col min="770" max="770" width="9.19921875" bestFit="1" customWidth="1"/>
    <col min="771" max="771" width="8.3984375" bestFit="1" customWidth="1"/>
    <col min="772" max="772" width="9.19921875" bestFit="1" customWidth="1"/>
    <col min="773" max="773" width="6.296875" bestFit="1" customWidth="1"/>
    <col min="774" max="774" width="9.19921875" bestFit="1" customWidth="1"/>
    <col min="775" max="775" width="8.3984375" bestFit="1" customWidth="1"/>
    <col min="776" max="776" width="9.19921875" bestFit="1" customWidth="1"/>
    <col min="777" max="777" width="6.296875" bestFit="1" customWidth="1"/>
    <col min="778" max="778" width="9.19921875" bestFit="1" customWidth="1"/>
    <col min="779" max="779" width="6.296875" bestFit="1" customWidth="1"/>
    <col min="780" max="780" width="9.19921875" bestFit="1" customWidth="1"/>
    <col min="781" max="781" width="6.296875" bestFit="1" customWidth="1"/>
    <col min="782" max="782" width="9.19921875" bestFit="1" customWidth="1"/>
    <col min="783" max="783" width="6.296875" bestFit="1" customWidth="1"/>
    <col min="784" max="784" width="9.19921875" bestFit="1" customWidth="1"/>
    <col min="785" max="785" width="6.296875" bestFit="1" customWidth="1"/>
    <col min="786" max="786" width="9.19921875" bestFit="1" customWidth="1"/>
    <col min="787" max="787" width="6.296875" bestFit="1" customWidth="1"/>
    <col min="788" max="788" width="9.19921875" bestFit="1" customWidth="1"/>
    <col min="789" max="789" width="6.296875" bestFit="1" customWidth="1"/>
    <col min="790" max="790" width="9.19921875" bestFit="1" customWidth="1"/>
    <col min="791" max="791" width="8.3984375" bestFit="1" customWidth="1"/>
    <col min="792" max="792" width="9.19921875" bestFit="1" customWidth="1"/>
    <col min="793" max="793" width="6.296875" bestFit="1" customWidth="1"/>
    <col min="794" max="794" width="9.19921875" bestFit="1" customWidth="1"/>
    <col min="795" max="795" width="6.296875" bestFit="1" customWidth="1"/>
    <col min="796" max="796" width="9.19921875" bestFit="1" customWidth="1"/>
    <col min="797" max="797" width="6.296875" bestFit="1" customWidth="1"/>
    <col min="798" max="798" width="9.19921875" bestFit="1" customWidth="1"/>
    <col min="799" max="799" width="6.296875" bestFit="1" customWidth="1"/>
    <col min="800" max="800" width="9.19921875" bestFit="1" customWidth="1"/>
    <col min="801" max="801" width="6.296875" bestFit="1" customWidth="1"/>
    <col min="802" max="802" width="9.19921875" bestFit="1" customWidth="1"/>
    <col min="803" max="803" width="6.296875" bestFit="1" customWidth="1"/>
    <col min="804" max="804" width="9.19921875" bestFit="1" customWidth="1"/>
    <col min="805" max="805" width="6.296875" bestFit="1" customWidth="1"/>
    <col min="806" max="806" width="9.19921875" bestFit="1" customWidth="1"/>
    <col min="807" max="807" width="6.296875" bestFit="1" customWidth="1"/>
    <col min="808" max="808" width="9.19921875" bestFit="1" customWidth="1"/>
    <col min="809" max="809" width="6.296875" bestFit="1" customWidth="1"/>
    <col min="810" max="810" width="9.19921875" bestFit="1" customWidth="1"/>
    <col min="811" max="811" width="6.296875" bestFit="1" customWidth="1"/>
    <col min="812" max="812" width="9.19921875" bestFit="1" customWidth="1"/>
    <col min="813" max="813" width="6.296875" bestFit="1" customWidth="1"/>
    <col min="814" max="814" width="9.19921875" bestFit="1" customWidth="1"/>
    <col min="815" max="815" width="6.296875" bestFit="1" customWidth="1"/>
    <col min="816" max="816" width="9.19921875" bestFit="1" customWidth="1"/>
    <col min="817" max="817" width="6.296875" bestFit="1" customWidth="1"/>
    <col min="818" max="818" width="9.19921875" bestFit="1" customWidth="1"/>
    <col min="819" max="819" width="6.296875" bestFit="1" customWidth="1"/>
    <col min="820" max="820" width="9.19921875" bestFit="1" customWidth="1"/>
    <col min="821" max="821" width="6.296875" bestFit="1" customWidth="1"/>
    <col min="822" max="822" width="9.19921875" bestFit="1" customWidth="1"/>
    <col min="823" max="823" width="6.296875" bestFit="1" customWidth="1"/>
    <col min="824" max="824" width="9.19921875" bestFit="1" customWidth="1"/>
    <col min="825" max="825" width="6.296875" bestFit="1" customWidth="1"/>
    <col min="826" max="826" width="9.19921875" bestFit="1" customWidth="1"/>
    <col min="827" max="827" width="6.296875" bestFit="1" customWidth="1"/>
    <col min="828" max="828" width="9.19921875" bestFit="1" customWidth="1"/>
    <col min="829" max="829" width="6.296875" bestFit="1" customWidth="1"/>
    <col min="830" max="830" width="9.19921875" bestFit="1" customWidth="1"/>
    <col min="831" max="831" width="6.296875" bestFit="1" customWidth="1"/>
    <col min="832" max="832" width="9.19921875" bestFit="1" customWidth="1"/>
    <col min="833" max="833" width="6.296875" bestFit="1" customWidth="1"/>
    <col min="834" max="834" width="9.19921875" bestFit="1" customWidth="1"/>
    <col min="835" max="835" width="6.296875" bestFit="1" customWidth="1"/>
    <col min="836" max="836" width="9.19921875" bestFit="1" customWidth="1"/>
    <col min="837" max="837" width="8.3984375" bestFit="1" customWidth="1"/>
    <col min="838" max="838" width="9.19921875" bestFit="1" customWidth="1"/>
    <col min="839" max="839" width="7.296875" bestFit="1" customWidth="1"/>
    <col min="840" max="840" width="10.19921875" bestFit="1" customWidth="1"/>
    <col min="841" max="841" width="7.296875" bestFit="1" customWidth="1"/>
    <col min="842" max="842" width="10.19921875" bestFit="1" customWidth="1"/>
    <col min="843" max="843" width="7.296875" bestFit="1" customWidth="1"/>
    <col min="844" max="844" width="10.19921875" bestFit="1" customWidth="1"/>
    <col min="845" max="845" width="9.19921875" bestFit="1" customWidth="1"/>
    <col min="846" max="846" width="10.19921875" bestFit="1" customWidth="1"/>
    <col min="847" max="847" width="9.19921875" bestFit="1" customWidth="1"/>
    <col min="848" max="848" width="10.19921875" bestFit="1" customWidth="1"/>
    <col min="849" max="849" width="9.19921875" bestFit="1" customWidth="1"/>
    <col min="850" max="850" width="10.19921875" bestFit="1" customWidth="1"/>
    <col min="851" max="851" width="9.19921875" bestFit="1" customWidth="1"/>
    <col min="852" max="852" width="10.19921875" bestFit="1" customWidth="1"/>
    <col min="853" max="853" width="9.19921875" bestFit="1" customWidth="1"/>
    <col min="854" max="854" width="10.19921875" bestFit="1" customWidth="1"/>
    <col min="855" max="855" width="9.19921875" bestFit="1" customWidth="1"/>
    <col min="856" max="856" width="10.19921875" bestFit="1" customWidth="1"/>
    <col min="857" max="857" width="9.19921875" bestFit="1" customWidth="1"/>
    <col min="858" max="858" width="10.19921875" bestFit="1" customWidth="1"/>
    <col min="859" max="859" width="9.19921875" bestFit="1" customWidth="1"/>
    <col min="860" max="860" width="10.19921875" bestFit="1" customWidth="1"/>
    <col min="861" max="861" width="9.19921875" bestFit="1" customWidth="1"/>
    <col min="862" max="862" width="10.19921875" bestFit="1" customWidth="1"/>
    <col min="863" max="863" width="9.19921875" bestFit="1" customWidth="1"/>
    <col min="864" max="864" width="10.19921875" bestFit="1" customWidth="1"/>
    <col min="865" max="865" width="9.19921875" bestFit="1" customWidth="1"/>
    <col min="866" max="866" width="10.19921875" bestFit="1" customWidth="1"/>
    <col min="867" max="867" width="9.19921875" bestFit="1" customWidth="1"/>
    <col min="868" max="868" width="10.19921875" bestFit="1" customWidth="1"/>
    <col min="869" max="869" width="9.19921875" bestFit="1" customWidth="1"/>
    <col min="870" max="870" width="10.19921875" bestFit="1" customWidth="1"/>
    <col min="871" max="871" width="9.19921875" bestFit="1" customWidth="1"/>
    <col min="872" max="872" width="10.19921875" bestFit="1" customWidth="1"/>
    <col min="873" max="873" width="9.19921875" bestFit="1" customWidth="1"/>
    <col min="874" max="874" width="10.19921875" bestFit="1" customWidth="1"/>
    <col min="875" max="875" width="9.19921875" bestFit="1" customWidth="1"/>
    <col min="876" max="876" width="10.19921875" bestFit="1" customWidth="1"/>
    <col min="877" max="877" width="9.19921875" bestFit="1" customWidth="1"/>
    <col min="878" max="878" width="10.19921875" bestFit="1" customWidth="1"/>
    <col min="879" max="879" width="9.19921875" bestFit="1" customWidth="1"/>
    <col min="880" max="880" width="10.19921875" bestFit="1" customWidth="1"/>
    <col min="881" max="881" width="9.19921875" bestFit="1" customWidth="1"/>
    <col min="882" max="882" width="10.19921875" bestFit="1" customWidth="1"/>
    <col min="883" max="883" width="9.19921875" bestFit="1" customWidth="1"/>
    <col min="884" max="884" width="10.19921875" bestFit="1" customWidth="1"/>
    <col min="885" max="885" width="9.19921875" bestFit="1" customWidth="1"/>
    <col min="886" max="886" width="10.19921875" bestFit="1" customWidth="1"/>
    <col min="887" max="887" width="9.19921875" bestFit="1" customWidth="1"/>
    <col min="888" max="888" width="10.19921875" bestFit="1" customWidth="1"/>
    <col min="889" max="889" width="9.19921875" bestFit="1" customWidth="1"/>
    <col min="890" max="890" width="10.19921875" bestFit="1" customWidth="1"/>
    <col min="891" max="891" width="9.19921875" bestFit="1" customWidth="1"/>
    <col min="892" max="892" width="10.19921875" bestFit="1" customWidth="1"/>
    <col min="893" max="893" width="9.19921875" bestFit="1" customWidth="1"/>
    <col min="894" max="894" width="10.19921875" bestFit="1" customWidth="1"/>
    <col min="895" max="895" width="9.19921875" bestFit="1" customWidth="1"/>
    <col min="896" max="896" width="10.19921875" bestFit="1" customWidth="1"/>
    <col min="897" max="897" width="9.19921875" bestFit="1" customWidth="1"/>
    <col min="898" max="898" width="10.19921875" bestFit="1" customWidth="1"/>
    <col min="899" max="899" width="9.19921875" bestFit="1" customWidth="1"/>
    <col min="900" max="900" width="10.19921875" bestFit="1" customWidth="1"/>
    <col min="901" max="901" width="9.19921875" bestFit="1" customWidth="1"/>
    <col min="902" max="902" width="10.19921875" bestFit="1" customWidth="1"/>
    <col min="903" max="903" width="9.19921875" bestFit="1" customWidth="1"/>
    <col min="904" max="904" width="10.19921875" bestFit="1" customWidth="1"/>
    <col min="905" max="905" width="9.19921875" bestFit="1" customWidth="1"/>
    <col min="906" max="906" width="10.19921875" bestFit="1" customWidth="1"/>
    <col min="907" max="907" width="9.19921875" bestFit="1" customWidth="1"/>
    <col min="908" max="908" width="10.19921875" bestFit="1" customWidth="1"/>
    <col min="909" max="909" width="9.19921875" bestFit="1" customWidth="1"/>
    <col min="910" max="910" width="10.19921875" bestFit="1" customWidth="1"/>
    <col min="911" max="911" width="9.19921875" bestFit="1" customWidth="1"/>
    <col min="912" max="912" width="10.19921875" bestFit="1" customWidth="1"/>
    <col min="913" max="913" width="9.19921875" bestFit="1" customWidth="1"/>
    <col min="914" max="914" width="10.19921875" bestFit="1" customWidth="1"/>
    <col min="915" max="915" width="9.19921875" bestFit="1" customWidth="1"/>
    <col min="916" max="916" width="10.19921875" bestFit="1" customWidth="1"/>
    <col min="917" max="917" width="9.19921875" bestFit="1" customWidth="1"/>
    <col min="918" max="918" width="10.19921875" bestFit="1" customWidth="1"/>
    <col min="919" max="919" width="9.19921875" bestFit="1" customWidth="1"/>
    <col min="920" max="920" width="10.19921875" bestFit="1" customWidth="1"/>
    <col min="921" max="921" width="9.19921875" bestFit="1" customWidth="1"/>
    <col min="922" max="922" width="10.19921875" bestFit="1" customWidth="1"/>
    <col min="923" max="923" width="9.19921875" bestFit="1" customWidth="1"/>
    <col min="924" max="924" width="10.19921875" bestFit="1" customWidth="1"/>
    <col min="925" max="925" width="9.19921875" bestFit="1" customWidth="1"/>
    <col min="926" max="926" width="10.19921875" bestFit="1" customWidth="1"/>
    <col min="927" max="927" width="9.19921875" bestFit="1" customWidth="1"/>
    <col min="928" max="928" width="10.19921875" bestFit="1" customWidth="1"/>
    <col min="929" max="929" width="9.19921875" bestFit="1" customWidth="1"/>
    <col min="930" max="930" width="10.19921875" bestFit="1" customWidth="1"/>
    <col min="931" max="931" width="9.19921875" bestFit="1" customWidth="1"/>
    <col min="932" max="932" width="10.19921875" bestFit="1" customWidth="1"/>
    <col min="933" max="933" width="9.19921875" bestFit="1" customWidth="1"/>
    <col min="934" max="934" width="10.19921875" bestFit="1" customWidth="1"/>
    <col min="935" max="935" width="9.19921875" bestFit="1" customWidth="1"/>
    <col min="936" max="936" width="10.19921875" bestFit="1" customWidth="1"/>
    <col min="937" max="937" width="9.19921875" bestFit="1" customWidth="1"/>
    <col min="938" max="938" width="10.19921875" bestFit="1" customWidth="1"/>
    <col min="939" max="939" width="9.19921875" bestFit="1" customWidth="1"/>
    <col min="940" max="940" width="10.19921875" bestFit="1" customWidth="1"/>
    <col min="941" max="941" width="9.19921875" bestFit="1" customWidth="1"/>
    <col min="942" max="942" width="10.19921875" bestFit="1" customWidth="1"/>
    <col min="943" max="943" width="9.19921875" bestFit="1" customWidth="1"/>
    <col min="944" max="944" width="10.19921875" bestFit="1" customWidth="1"/>
    <col min="945" max="945" width="9.19921875" bestFit="1" customWidth="1"/>
    <col min="946" max="946" width="10.19921875" bestFit="1" customWidth="1"/>
    <col min="947" max="947" width="9.19921875" bestFit="1" customWidth="1"/>
    <col min="948" max="948" width="10.19921875" bestFit="1" customWidth="1"/>
    <col min="949" max="949" width="9.19921875" bestFit="1" customWidth="1"/>
    <col min="950" max="950" width="10.19921875" bestFit="1" customWidth="1"/>
    <col min="951" max="951" width="9.19921875" bestFit="1" customWidth="1"/>
    <col min="952" max="952" width="10.19921875" bestFit="1" customWidth="1"/>
    <col min="953" max="953" width="9.19921875" bestFit="1" customWidth="1"/>
    <col min="954" max="954" width="10.19921875" bestFit="1" customWidth="1"/>
    <col min="955" max="955" width="9.19921875" bestFit="1" customWidth="1"/>
    <col min="956" max="956" width="10.19921875" bestFit="1" customWidth="1"/>
    <col min="957" max="957" width="9.19921875" bestFit="1" customWidth="1"/>
    <col min="958" max="958" width="10.19921875" bestFit="1" customWidth="1"/>
    <col min="959" max="959" width="9.19921875" bestFit="1" customWidth="1"/>
    <col min="960" max="960" width="10.19921875" bestFit="1" customWidth="1"/>
    <col min="961" max="961" width="9.19921875" bestFit="1" customWidth="1"/>
    <col min="962" max="962" width="10.19921875" bestFit="1" customWidth="1"/>
    <col min="963" max="963" width="9.19921875" bestFit="1" customWidth="1"/>
    <col min="964" max="964" width="10.19921875" bestFit="1" customWidth="1"/>
    <col min="965" max="965" width="9.19921875" bestFit="1" customWidth="1"/>
    <col min="966" max="966" width="10.19921875" bestFit="1" customWidth="1"/>
    <col min="967" max="967" width="9.19921875" bestFit="1" customWidth="1"/>
    <col min="968" max="968" width="10.19921875" bestFit="1" customWidth="1"/>
    <col min="969" max="969" width="9.19921875" bestFit="1" customWidth="1"/>
    <col min="970" max="970" width="10.19921875" bestFit="1" customWidth="1"/>
    <col min="971" max="971" width="9.19921875" bestFit="1" customWidth="1"/>
    <col min="972" max="972" width="10.19921875" bestFit="1" customWidth="1"/>
    <col min="973" max="973" width="9.19921875" bestFit="1" customWidth="1"/>
    <col min="974" max="974" width="10.19921875" bestFit="1" customWidth="1"/>
    <col min="975" max="975" width="9.19921875" bestFit="1" customWidth="1"/>
    <col min="976" max="976" width="10.19921875" bestFit="1" customWidth="1"/>
    <col min="977" max="977" width="9.19921875" bestFit="1" customWidth="1"/>
    <col min="978" max="978" width="10.19921875" bestFit="1" customWidth="1"/>
    <col min="979" max="979" width="9.19921875" bestFit="1" customWidth="1"/>
    <col min="980" max="980" width="10.19921875" bestFit="1" customWidth="1"/>
    <col min="981" max="981" width="9.19921875" bestFit="1" customWidth="1"/>
    <col min="982" max="982" width="10.19921875" bestFit="1" customWidth="1"/>
    <col min="983" max="983" width="9.19921875" bestFit="1" customWidth="1"/>
    <col min="984" max="984" width="10.19921875" bestFit="1" customWidth="1"/>
    <col min="985" max="985" width="9.19921875" bestFit="1" customWidth="1"/>
    <col min="986" max="986" width="10.19921875" bestFit="1" customWidth="1"/>
    <col min="987" max="987" width="9.19921875" bestFit="1" customWidth="1"/>
    <col min="988" max="988" width="10.19921875" bestFit="1" customWidth="1"/>
    <col min="989" max="989" width="9.19921875" bestFit="1" customWidth="1"/>
    <col min="990" max="990" width="10.19921875" bestFit="1" customWidth="1"/>
    <col min="991" max="991" width="9.19921875" bestFit="1" customWidth="1"/>
    <col min="992" max="992" width="10.19921875" bestFit="1" customWidth="1"/>
    <col min="993" max="993" width="9.19921875" bestFit="1" customWidth="1"/>
    <col min="994" max="994" width="10.19921875" bestFit="1" customWidth="1"/>
    <col min="995" max="995" width="9.19921875" bestFit="1" customWidth="1"/>
    <col min="996" max="996" width="10.19921875" bestFit="1" customWidth="1"/>
    <col min="997" max="997" width="9.19921875" bestFit="1" customWidth="1"/>
    <col min="998" max="998" width="10.19921875" bestFit="1" customWidth="1"/>
    <col min="999" max="999" width="9.19921875" bestFit="1" customWidth="1"/>
    <col min="1000" max="1000" width="10.19921875" bestFit="1" customWidth="1"/>
    <col min="1001" max="1001" width="9.19921875" bestFit="1" customWidth="1"/>
    <col min="1002" max="1002" width="10.19921875" bestFit="1" customWidth="1"/>
    <col min="1003" max="1003" width="9.19921875" bestFit="1" customWidth="1"/>
    <col min="1004" max="1004" width="10.19921875" bestFit="1" customWidth="1"/>
    <col min="1005" max="1005" width="9.19921875" bestFit="1" customWidth="1"/>
    <col min="1006" max="1006" width="10.19921875" bestFit="1" customWidth="1"/>
    <col min="1007" max="1007" width="9.19921875" bestFit="1" customWidth="1"/>
    <col min="1008" max="1008" width="10.19921875" bestFit="1" customWidth="1"/>
    <col min="1009" max="1009" width="9.19921875" bestFit="1" customWidth="1"/>
    <col min="1010" max="1010" width="10.19921875" bestFit="1" customWidth="1"/>
    <col min="1011" max="1011" width="9.19921875" bestFit="1" customWidth="1"/>
    <col min="1012" max="1012" width="10.19921875" bestFit="1" customWidth="1"/>
    <col min="1013" max="1013" width="9.19921875" bestFit="1" customWidth="1"/>
    <col min="1014" max="1014" width="10.19921875" bestFit="1" customWidth="1"/>
    <col min="1015" max="1015" width="9.19921875" bestFit="1" customWidth="1"/>
    <col min="1016" max="1016" width="10.19921875" bestFit="1" customWidth="1"/>
    <col min="1017" max="1017" width="9.19921875" bestFit="1" customWidth="1"/>
    <col min="1018" max="1018" width="10.19921875" bestFit="1" customWidth="1"/>
    <col min="1019" max="1019" width="9.19921875" bestFit="1" customWidth="1"/>
    <col min="1020" max="1020" width="10.19921875" bestFit="1" customWidth="1"/>
    <col min="1021" max="1021" width="9.19921875" bestFit="1" customWidth="1"/>
    <col min="1022" max="1022" width="10.19921875" bestFit="1" customWidth="1"/>
    <col min="1023" max="1023" width="9.19921875" bestFit="1" customWidth="1"/>
    <col min="1024" max="1024" width="10.19921875" bestFit="1" customWidth="1"/>
    <col min="1025" max="1025" width="9.19921875" bestFit="1" customWidth="1"/>
    <col min="1026" max="1026" width="10.19921875" bestFit="1" customWidth="1"/>
    <col min="1027" max="1027" width="9.19921875" bestFit="1" customWidth="1"/>
    <col min="1028" max="1028" width="10.19921875" bestFit="1" customWidth="1"/>
    <col min="1029" max="1029" width="9.19921875" bestFit="1" customWidth="1"/>
    <col min="1030" max="1030" width="10.19921875" bestFit="1" customWidth="1"/>
    <col min="1031" max="1031" width="9.19921875" bestFit="1" customWidth="1"/>
    <col min="1032" max="1032" width="10.19921875" bestFit="1" customWidth="1"/>
    <col min="1033" max="1033" width="9.19921875" bestFit="1" customWidth="1"/>
    <col min="1034" max="1034" width="10.19921875" bestFit="1" customWidth="1"/>
    <col min="1035" max="1035" width="9.19921875" bestFit="1" customWidth="1"/>
    <col min="1036" max="1036" width="10.19921875" bestFit="1" customWidth="1"/>
    <col min="1037" max="1037" width="9.19921875" bestFit="1" customWidth="1"/>
    <col min="1038" max="1038" width="10.19921875" bestFit="1" customWidth="1"/>
    <col min="1039" max="1039" width="9.19921875" bestFit="1" customWidth="1"/>
    <col min="1040" max="1040" width="10.19921875" bestFit="1" customWidth="1"/>
    <col min="1041" max="1041" width="9.19921875" bestFit="1" customWidth="1"/>
    <col min="1042" max="1042" width="10.19921875" bestFit="1" customWidth="1"/>
    <col min="1043" max="1043" width="9.19921875" bestFit="1" customWidth="1"/>
    <col min="1044" max="1044" width="10.19921875" bestFit="1" customWidth="1"/>
    <col min="1045" max="1045" width="9.19921875" bestFit="1" customWidth="1"/>
    <col min="1046" max="1046" width="10.19921875" bestFit="1" customWidth="1"/>
    <col min="1047" max="1047" width="9.19921875" bestFit="1" customWidth="1"/>
    <col min="1048" max="1048" width="10.19921875" bestFit="1" customWidth="1"/>
    <col min="1049" max="1049" width="9.19921875" bestFit="1" customWidth="1"/>
    <col min="1050" max="1050" width="10.19921875" bestFit="1" customWidth="1"/>
    <col min="1051" max="1051" width="9.19921875" bestFit="1" customWidth="1"/>
    <col min="1052" max="1052" width="10.19921875" bestFit="1" customWidth="1"/>
    <col min="1053" max="1053" width="9.19921875" bestFit="1" customWidth="1"/>
    <col min="1054" max="1054" width="10.19921875" bestFit="1" customWidth="1"/>
    <col min="1055" max="1055" width="9.19921875" bestFit="1" customWidth="1"/>
    <col min="1056" max="1056" width="10.19921875" bestFit="1" customWidth="1"/>
    <col min="1057" max="1057" width="9.19921875" bestFit="1" customWidth="1"/>
    <col min="1058" max="1058" width="10.19921875" bestFit="1" customWidth="1"/>
    <col min="1059" max="1059" width="9.19921875" bestFit="1" customWidth="1"/>
    <col min="1060" max="1060" width="10.19921875" bestFit="1" customWidth="1"/>
    <col min="1061" max="1061" width="9.19921875" bestFit="1" customWidth="1"/>
    <col min="1062" max="1062" width="10.19921875" bestFit="1" customWidth="1"/>
    <col min="1063" max="1063" width="9.19921875" bestFit="1" customWidth="1"/>
    <col min="1064" max="1064" width="10.19921875" bestFit="1" customWidth="1"/>
    <col min="1065" max="1065" width="9.19921875" bestFit="1" customWidth="1"/>
    <col min="1066" max="1066" width="10.19921875" bestFit="1" customWidth="1"/>
    <col min="1067" max="1067" width="9.19921875" bestFit="1" customWidth="1"/>
    <col min="1068" max="1068" width="10.19921875" bestFit="1" customWidth="1"/>
    <col min="1069" max="1069" width="9.19921875" bestFit="1" customWidth="1"/>
    <col min="1070" max="1070" width="10.19921875" bestFit="1" customWidth="1"/>
    <col min="1071" max="1071" width="9.19921875" bestFit="1" customWidth="1"/>
    <col min="1072" max="1072" width="10.19921875" bestFit="1" customWidth="1"/>
    <col min="1073" max="1073" width="9.19921875" bestFit="1" customWidth="1"/>
    <col min="1074" max="1074" width="10.19921875" bestFit="1" customWidth="1"/>
    <col min="1075" max="1075" width="9.19921875" bestFit="1" customWidth="1"/>
    <col min="1076" max="1076" width="10.19921875" bestFit="1" customWidth="1"/>
    <col min="1077" max="1077" width="9.19921875" bestFit="1" customWidth="1"/>
    <col min="1078" max="1078" width="10.19921875" bestFit="1" customWidth="1"/>
    <col min="1079" max="1079" width="9.19921875" bestFit="1" customWidth="1"/>
    <col min="1080" max="1080" width="10.19921875" bestFit="1" customWidth="1"/>
    <col min="1081" max="1081" width="9.19921875" bestFit="1" customWidth="1"/>
    <col min="1082" max="1082" width="10.19921875" bestFit="1" customWidth="1"/>
    <col min="1083" max="1083" width="9.19921875" bestFit="1" customWidth="1"/>
    <col min="1084" max="1084" width="10.19921875" bestFit="1" customWidth="1"/>
    <col min="1085" max="1085" width="9.19921875" bestFit="1" customWidth="1"/>
    <col min="1086" max="1086" width="10.19921875" bestFit="1" customWidth="1"/>
    <col min="1087" max="1087" width="9.19921875" bestFit="1" customWidth="1"/>
    <col min="1088" max="1088" width="10.19921875" bestFit="1" customWidth="1"/>
    <col min="1089" max="1089" width="9.19921875" bestFit="1" customWidth="1"/>
    <col min="1090" max="1090" width="10.19921875" bestFit="1" customWidth="1"/>
    <col min="1091" max="1091" width="9.19921875" bestFit="1" customWidth="1"/>
    <col min="1092" max="1092" width="10.19921875" bestFit="1" customWidth="1"/>
    <col min="1093" max="1093" width="9.19921875" bestFit="1" customWidth="1"/>
    <col min="1094" max="1094" width="10.19921875" bestFit="1" customWidth="1"/>
    <col min="1095" max="1095" width="9.19921875" bestFit="1" customWidth="1"/>
    <col min="1096" max="1096" width="10.19921875" bestFit="1" customWidth="1"/>
    <col min="1097" max="1097" width="9.19921875" bestFit="1" customWidth="1"/>
    <col min="1098" max="1098" width="10.19921875" bestFit="1" customWidth="1"/>
    <col min="1099" max="1099" width="9.19921875" bestFit="1" customWidth="1"/>
    <col min="1100" max="1100" width="10.19921875" bestFit="1" customWidth="1"/>
    <col min="1101" max="1101" width="9.19921875" bestFit="1" customWidth="1"/>
    <col min="1102" max="1102" width="10.19921875" bestFit="1" customWidth="1"/>
    <col min="1103" max="1103" width="9.19921875" bestFit="1" customWidth="1"/>
    <col min="1104" max="1104" width="10.19921875" bestFit="1" customWidth="1"/>
    <col min="1105" max="1105" width="9.19921875" bestFit="1" customWidth="1"/>
    <col min="1106" max="1106" width="10.19921875" bestFit="1" customWidth="1"/>
    <col min="1107" max="1107" width="9.19921875" bestFit="1" customWidth="1"/>
    <col min="1108" max="1108" width="10.19921875" bestFit="1" customWidth="1"/>
    <col min="1109" max="1109" width="9.19921875" bestFit="1" customWidth="1"/>
    <col min="1110" max="1110" width="10.19921875" bestFit="1" customWidth="1"/>
    <col min="1111" max="1111" width="9.19921875" bestFit="1" customWidth="1"/>
    <col min="1112" max="1112" width="10.19921875" bestFit="1" customWidth="1"/>
    <col min="1113" max="1113" width="9.19921875" bestFit="1" customWidth="1"/>
    <col min="1114" max="1114" width="10.19921875" bestFit="1" customWidth="1"/>
    <col min="1115" max="1115" width="9.19921875" bestFit="1" customWidth="1"/>
    <col min="1116" max="1116" width="10.19921875" bestFit="1" customWidth="1"/>
    <col min="1117" max="1117" width="9.19921875" bestFit="1" customWidth="1"/>
    <col min="1118" max="1118" width="10.19921875" bestFit="1" customWidth="1"/>
    <col min="1119" max="1119" width="9.19921875" bestFit="1" customWidth="1"/>
    <col min="1120" max="1120" width="10.19921875" bestFit="1" customWidth="1"/>
    <col min="1121" max="1121" width="9.19921875" bestFit="1" customWidth="1"/>
    <col min="1122" max="1122" width="10.19921875" bestFit="1" customWidth="1"/>
    <col min="1123" max="1123" width="9.19921875" bestFit="1" customWidth="1"/>
    <col min="1124" max="1124" width="10.19921875" bestFit="1" customWidth="1"/>
    <col min="1125" max="1125" width="9.19921875" bestFit="1" customWidth="1"/>
    <col min="1126" max="1126" width="10.19921875" bestFit="1" customWidth="1"/>
    <col min="1127" max="1127" width="9.19921875" bestFit="1" customWidth="1"/>
    <col min="1128" max="1128" width="10.19921875" bestFit="1" customWidth="1"/>
    <col min="1129" max="1129" width="9.19921875" bestFit="1" customWidth="1"/>
    <col min="1130" max="1130" width="10.19921875" bestFit="1" customWidth="1"/>
    <col min="1131" max="1131" width="9.19921875" bestFit="1" customWidth="1"/>
    <col min="1132" max="1132" width="10.19921875" bestFit="1" customWidth="1"/>
    <col min="1133" max="1133" width="9.19921875" bestFit="1" customWidth="1"/>
    <col min="1134" max="1134" width="10.19921875" bestFit="1" customWidth="1"/>
    <col min="1135" max="1135" width="9.19921875" bestFit="1" customWidth="1"/>
    <col min="1136" max="1136" width="10.19921875" bestFit="1" customWidth="1"/>
    <col min="1137" max="1137" width="9.19921875" bestFit="1" customWidth="1"/>
    <col min="1138" max="1138" width="10.19921875" bestFit="1" customWidth="1"/>
    <col min="1139" max="1139" width="9.19921875" bestFit="1" customWidth="1"/>
    <col min="1140" max="1140" width="10.19921875" bestFit="1" customWidth="1"/>
    <col min="1141" max="1141" width="9.19921875" bestFit="1" customWidth="1"/>
    <col min="1142" max="1142" width="10.19921875" bestFit="1" customWidth="1"/>
    <col min="1143" max="1143" width="9.19921875" bestFit="1" customWidth="1"/>
    <col min="1144" max="1144" width="10.19921875" bestFit="1" customWidth="1"/>
    <col min="1145" max="1145" width="9.19921875" bestFit="1" customWidth="1"/>
    <col min="1146" max="1146" width="10.19921875" bestFit="1" customWidth="1"/>
    <col min="1147" max="1147" width="9.19921875" bestFit="1" customWidth="1"/>
    <col min="1148" max="1148" width="10.19921875" bestFit="1" customWidth="1"/>
    <col min="1149" max="1149" width="9.19921875" bestFit="1" customWidth="1"/>
    <col min="1150" max="1150" width="10.19921875" bestFit="1" customWidth="1"/>
    <col min="1151" max="1151" width="9.19921875" bestFit="1" customWidth="1"/>
    <col min="1152" max="1152" width="10.19921875" bestFit="1" customWidth="1"/>
    <col min="1153" max="1153" width="9.19921875" bestFit="1" customWidth="1"/>
    <col min="1154" max="1154" width="10.19921875" bestFit="1" customWidth="1"/>
    <col min="1155" max="1155" width="9.19921875" bestFit="1" customWidth="1"/>
    <col min="1156" max="1156" width="10.19921875" bestFit="1" customWidth="1"/>
    <col min="1157" max="1157" width="9.19921875" bestFit="1" customWidth="1"/>
    <col min="1158" max="1158" width="10.19921875" bestFit="1" customWidth="1"/>
    <col min="1159" max="1159" width="9.19921875" bestFit="1" customWidth="1"/>
    <col min="1160" max="1160" width="10.19921875" bestFit="1" customWidth="1"/>
    <col min="1161" max="1161" width="9.19921875" bestFit="1" customWidth="1"/>
    <col min="1162" max="1162" width="10.19921875" bestFit="1" customWidth="1"/>
    <col min="1163" max="1163" width="9.19921875" bestFit="1" customWidth="1"/>
    <col min="1164" max="1164" width="10.19921875" bestFit="1" customWidth="1"/>
    <col min="1165" max="1165" width="9.19921875" bestFit="1" customWidth="1"/>
    <col min="1166" max="1166" width="10.19921875" bestFit="1" customWidth="1"/>
    <col min="1167" max="1167" width="9.19921875" bestFit="1" customWidth="1"/>
    <col min="1168" max="1168" width="10.19921875" bestFit="1" customWidth="1"/>
    <col min="1169" max="1169" width="9.19921875" bestFit="1" customWidth="1"/>
    <col min="1170" max="1170" width="10.19921875" bestFit="1" customWidth="1"/>
    <col min="1171" max="1171" width="9.19921875" bestFit="1" customWidth="1"/>
    <col min="1172" max="1172" width="10.19921875" bestFit="1" customWidth="1"/>
    <col min="1173" max="1173" width="9.19921875" bestFit="1" customWidth="1"/>
    <col min="1174" max="1174" width="10.19921875" bestFit="1" customWidth="1"/>
    <col min="1175" max="1175" width="9.19921875" bestFit="1" customWidth="1"/>
    <col min="1176" max="1176" width="10.19921875" bestFit="1" customWidth="1"/>
    <col min="1177" max="1177" width="9.19921875" bestFit="1" customWidth="1"/>
    <col min="1178" max="1178" width="10.19921875" bestFit="1" customWidth="1"/>
    <col min="1179" max="1179" width="9.19921875" bestFit="1" customWidth="1"/>
    <col min="1180" max="1180" width="10.19921875" bestFit="1" customWidth="1"/>
    <col min="1181" max="1181" width="9.19921875" bestFit="1" customWidth="1"/>
    <col min="1182" max="1182" width="10.19921875" bestFit="1" customWidth="1"/>
    <col min="1183" max="1183" width="9.19921875" bestFit="1" customWidth="1"/>
    <col min="1184" max="1184" width="10.19921875" bestFit="1" customWidth="1"/>
    <col min="1185" max="1185" width="9.19921875" bestFit="1" customWidth="1"/>
    <col min="1186" max="1186" width="10.19921875" bestFit="1" customWidth="1"/>
    <col min="1187" max="1187" width="9.19921875" bestFit="1" customWidth="1"/>
    <col min="1188" max="1188" width="10.19921875" bestFit="1" customWidth="1"/>
    <col min="1189" max="1189" width="9.19921875" bestFit="1" customWidth="1"/>
    <col min="1190" max="1190" width="10.19921875" bestFit="1" customWidth="1"/>
    <col min="1191" max="1191" width="9.19921875" bestFit="1" customWidth="1"/>
    <col min="1192" max="1192" width="10.19921875" bestFit="1" customWidth="1"/>
    <col min="1193" max="1193" width="9.19921875" bestFit="1" customWidth="1"/>
    <col min="1194" max="1194" width="10.19921875" bestFit="1" customWidth="1"/>
    <col min="1195" max="1195" width="9.19921875" bestFit="1" customWidth="1"/>
    <col min="1196" max="1196" width="10.19921875" bestFit="1" customWidth="1"/>
    <col min="1197" max="1197" width="9.19921875" bestFit="1" customWidth="1"/>
    <col min="1198" max="1198" width="10.19921875" bestFit="1" customWidth="1"/>
    <col min="1199" max="1199" width="9.19921875" bestFit="1" customWidth="1"/>
    <col min="1200" max="1200" width="10.19921875" bestFit="1" customWidth="1"/>
    <col min="1201" max="1201" width="9.19921875" bestFit="1" customWidth="1"/>
    <col min="1202" max="1202" width="10.19921875" bestFit="1" customWidth="1"/>
    <col min="1203" max="1203" width="9.19921875" bestFit="1" customWidth="1"/>
    <col min="1204" max="1204" width="10.19921875" bestFit="1" customWidth="1"/>
    <col min="1205" max="1205" width="9.19921875" bestFit="1" customWidth="1"/>
    <col min="1206" max="1206" width="10.19921875" bestFit="1" customWidth="1"/>
    <col min="1207" max="1207" width="9.19921875" bestFit="1" customWidth="1"/>
    <col min="1208" max="1208" width="10.19921875" bestFit="1" customWidth="1"/>
    <col min="1209" max="1209" width="9.19921875" bestFit="1" customWidth="1"/>
    <col min="1210" max="1210" width="10.19921875" bestFit="1" customWidth="1"/>
    <col min="1211" max="1211" width="9.19921875" bestFit="1" customWidth="1"/>
    <col min="1212" max="1212" width="10.19921875" bestFit="1" customWidth="1"/>
    <col min="1213" max="1213" width="9.19921875" bestFit="1" customWidth="1"/>
    <col min="1214" max="1214" width="10.19921875" bestFit="1" customWidth="1"/>
    <col min="1215" max="1215" width="9.19921875" bestFit="1" customWidth="1"/>
    <col min="1216" max="1216" width="10.19921875" bestFit="1" customWidth="1"/>
    <col min="1217" max="1217" width="9.19921875" bestFit="1" customWidth="1"/>
    <col min="1218" max="1218" width="10.19921875" bestFit="1" customWidth="1"/>
    <col min="1219" max="1219" width="9.19921875" bestFit="1" customWidth="1"/>
    <col min="1220" max="1220" width="10.19921875" bestFit="1" customWidth="1"/>
    <col min="1221" max="1221" width="9.19921875" bestFit="1" customWidth="1"/>
    <col min="1222" max="1222" width="10.19921875" bestFit="1" customWidth="1"/>
    <col min="1223" max="1223" width="9.19921875" bestFit="1" customWidth="1"/>
    <col min="1224" max="1224" width="10.19921875" bestFit="1" customWidth="1"/>
    <col min="1225" max="1225" width="9.19921875" bestFit="1" customWidth="1"/>
    <col min="1226" max="1226" width="10.19921875" bestFit="1" customWidth="1"/>
    <col min="1227" max="1227" width="9.19921875" bestFit="1" customWidth="1"/>
    <col min="1228" max="1228" width="10.19921875" bestFit="1" customWidth="1"/>
    <col min="1229" max="1229" width="9.19921875" bestFit="1" customWidth="1"/>
    <col min="1230" max="1230" width="10.19921875" bestFit="1" customWidth="1"/>
    <col min="1231" max="1231" width="9.19921875" bestFit="1" customWidth="1"/>
    <col min="1232" max="1232" width="10.19921875" bestFit="1" customWidth="1"/>
    <col min="1233" max="1233" width="9.19921875" bestFit="1" customWidth="1"/>
    <col min="1234" max="1234" width="10.19921875" bestFit="1" customWidth="1"/>
    <col min="1235" max="1235" width="9.19921875" bestFit="1" customWidth="1"/>
    <col min="1236" max="1236" width="10.19921875" bestFit="1" customWidth="1"/>
    <col min="1237" max="1237" width="9.19921875" bestFit="1" customWidth="1"/>
    <col min="1238" max="1238" width="10.19921875" bestFit="1" customWidth="1"/>
    <col min="1239" max="1239" width="9.19921875" bestFit="1" customWidth="1"/>
    <col min="1240" max="1240" width="10.19921875" bestFit="1" customWidth="1"/>
    <col min="1241" max="1241" width="9.19921875" bestFit="1" customWidth="1"/>
    <col min="1242" max="1242" width="10.19921875" bestFit="1" customWidth="1"/>
    <col min="1243" max="1243" width="9.19921875" bestFit="1" customWidth="1"/>
    <col min="1244" max="1244" width="10.19921875" bestFit="1" customWidth="1"/>
    <col min="1245" max="1245" width="9.19921875" bestFit="1" customWidth="1"/>
    <col min="1246" max="1246" width="10.19921875" bestFit="1" customWidth="1"/>
    <col min="1247" max="1247" width="9.19921875" bestFit="1" customWidth="1"/>
    <col min="1248" max="1248" width="10.19921875" bestFit="1" customWidth="1"/>
    <col min="1249" max="1249" width="9.19921875" bestFit="1" customWidth="1"/>
    <col min="1250" max="1250" width="10.19921875" bestFit="1" customWidth="1"/>
    <col min="1251" max="1251" width="9.19921875" bestFit="1" customWidth="1"/>
    <col min="1252" max="1252" width="10.19921875" bestFit="1" customWidth="1"/>
    <col min="1253" max="1253" width="9.19921875" bestFit="1" customWidth="1"/>
    <col min="1254" max="1254" width="10.19921875" bestFit="1" customWidth="1"/>
    <col min="1255" max="1255" width="9.19921875" bestFit="1" customWidth="1"/>
    <col min="1256" max="1256" width="10.19921875" bestFit="1" customWidth="1"/>
    <col min="1257" max="1257" width="9.19921875" bestFit="1" customWidth="1"/>
    <col min="1258" max="1258" width="10.19921875" bestFit="1" customWidth="1"/>
    <col min="1259" max="1259" width="9.19921875" bestFit="1" customWidth="1"/>
    <col min="1260" max="1260" width="10.19921875" bestFit="1" customWidth="1"/>
    <col min="1261" max="1261" width="9.19921875" bestFit="1" customWidth="1"/>
    <col min="1262" max="1262" width="10.19921875" bestFit="1" customWidth="1"/>
    <col min="1263" max="1263" width="9.19921875" bestFit="1" customWidth="1"/>
    <col min="1264" max="1264" width="10.19921875" bestFit="1" customWidth="1"/>
    <col min="1265" max="1265" width="9.19921875" bestFit="1" customWidth="1"/>
    <col min="1266" max="1266" width="10.19921875" bestFit="1" customWidth="1"/>
    <col min="1267" max="1267" width="9.19921875" bestFit="1" customWidth="1"/>
    <col min="1268" max="1268" width="10.19921875" bestFit="1" customWidth="1"/>
    <col min="1269" max="1269" width="9.19921875" bestFit="1" customWidth="1"/>
    <col min="1270" max="1270" width="10.19921875" bestFit="1" customWidth="1"/>
    <col min="1271" max="1271" width="9.19921875" bestFit="1" customWidth="1"/>
    <col min="1272" max="1272" width="10.19921875" bestFit="1" customWidth="1"/>
    <col min="1273" max="1273" width="9.19921875" bestFit="1" customWidth="1"/>
    <col min="1274" max="1274" width="10.19921875" bestFit="1" customWidth="1"/>
    <col min="1275" max="1275" width="9.19921875" bestFit="1" customWidth="1"/>
    <col min="1276" max="1276" width="10.19921875" bestFit="1" customWidth="1"/>
    <col min="1277" max="1277" width="9.19921875" bestFit="1" customWidth="1"/>
    <col min="1278" max="1278" width="10.19921875" bestFit="1" customWidth="1"/>
    <col min="1279" max="1279" width="9.19921875" bestFit="1" customWidth="1"/>
    <col min="1280" max="1280" width="10.19921875" bestFit="1" customWidth="1"/>
    <col min="1281" max="1281" width="9.19921875" bestFit="1" customWidth="1"/>
    <col min="1282" max="1282" width="10.19921875" bestFit="1" customWidth="1"/>
    <col min="1283" max="1283" width="9.19921875" bestFit="1" customWidth="1"/>
    <col min="1284" max="1284" width="10.19921875" bestFit="1" customWidth="1"/>
    <col min="1285" max="1285" width="9.19921875" bestFit="1" customWidth="1"/>
    <col min="1286" max="1286" width="10.19921875" bestFit="1" customWidth="1"/>
    <col min="1287" max="1287" width="9.19921875" bestFit="1" customWidth="1"/>
    <col min="1288" max="1288" width="10.19921875" bestFit="1" customWidth="1"/>
    <col min="1289" max="1289" width="9.19921875" bestFit="1" customWidth="1"/>
    <col min="1290" max="1290" width="10.19921875" bestFit="1" customWidth="1"/>
    <col min="1291" max="1291" width="9.19921875" bestFit="1" customWidth="1"/>
    <col min="1292" max="1292" width="10.19921875" bestFit="1" customWidth="1"/>
    <col min="1293" max="1293" width="9.19921875" bestFit="1" customWidth="1"/>
    <col min="1294" max="1294" width="10.19921875" bestFit="1" customWidth="1"/>
    <col min="1295" max="1295" width="9.19921875" bestFit="1" customWidth="1"/>
    <col min="1296" max="1296" width="10.19921875" bestFit="1" customWidth="1"/>
    <col min="1297" max="1297" width="9.19921875" bestFit="1" customWidth="1"/>
    <col min="1298" max="1298" width="10.19921875" bestFit="1" customWidth="1"/>
    <col min="1299" max="1299" width="9.19921875" bestFit="1" customWidth="1"/>
    <col min="1300" max="1300" width="10.19921875" bestFit="1" customWidth="1"/>
    <col min="1301" max="1301" width="9.19921875" bestFit="1" customWidth="1"/>
    <col min="1302" max="1302" width="10.19921875" bestFit="1" customWidth="1"/>
    <col min="1303" max="1303" width="9.19921875" bestFit="1" customWidth="1"/>
    <col min="1304" max="1304" width="10.19921875" bestFit="1" customWidth="1"/>
    <col min="1305" max="1305" width="9.19921875" bestFit="1" customWidth="1"/>
    <col min="1306" max="1306" width="10.19921875" bestFit="1" customWidth="1"/>
    <col min="1307" max="1307" width="9.19921875" bestFit="1" customWidth="1"/>
    <col min="1308" max="1308" width="10.19921875" bestFit="1" customWidth="1"/>
    <col min="1309" max="1309" width="9.19921875" bestFit="1" customWidth="1"/>
    <col min="1310" max="1310" width="10.19921875" bestFit="1" customWidth="1"/>
    <col min="1311" max="1311" width="9.19921875" bestFit="1" customWidth="1"/>
    <col min="1312" max="1312" width="10.19921875" bestFit="1" customWidth="1"/>
    <col min="1313" max="1313" width="9.19921875" bestFit="1" customWidth="1"/>
    <col min="1314" max="1314" width="10.19921875" bestFit="1" customWidth="1"/>
    <col min="1315" max="1315" width="9.19921875" bestFit="1" customWidth="1"/>
    <col min="1316" max="1316" width="10.19921875" bestFit="1" customWidth="1"/>
    <col min="1317" max="1317" width="9.19921875" bestFit="1" customWidth="1"/>
    <col min="1318" max="1318" width="10.19921875" bestFit="1" customWidth="1"/>
    <col min="1319" max="1319" width="9.19921875" bestFit="1" customWidth="1"/>
    <col min="1320" max="1320" width="10.19921875" bestFit="1" customWidth="1"/>
    <col min="1321" max="1321" width="9.19921875" bestFit="1" customWidth="1"/>
    <col min="1322" max="1322" width="10.19921875" bestFit="1" customWidth="1"/>
    <col min="1323" max="1323" width="9.19921875" bestFit="1" customWidth="1"/>
    <col min="1324" max="1324" width="10.19921875" bestFit="1" customWidth="1"/>
    <col min="1325" max="1325" width="9.19921875" bestFit="1" customWidth="1"/>
    <col min="1326" max="1326" width="10.19921875" bestFit="1" customWidth="1"/>
    <col min="1327" max="1327" width="9.19921875" bestFit="1" customWidth="1"/>
    <col min="1328" max="1328" width="10.19921875" bestFit="1" customWidth="1"/>
    <col min="1329" max="1329" width="9.19921875" bestFit="1" customWidth="1"/>
    <col min="1330" max="1330" width="10.19921875" bestFit="1" customWidth="1"/>
    <col min="1331" max="1331" width="9.19921875" bestFit="1" customWidth="1"/>
    <col min="1332" max="1332" width="10.19921875" bestFit="1" customWidth="1"/>
    <col min="1333" max="1333" width="9.19921875" bestFit="1" customWidth="1"/>
    <col min="1334" max="1334" width="10.19921875" bestFit="1" customWidth="1"/>
    <col min="1335" max="1335" width="9.19921875" bestFit="1" customWidth="1"/>
    <col min="1336" max="1336" width="10.19921875" bestFit="1" customWidth="1"/>
    <col min="1337" max="1337" width="9.19921875" bestFit="1" customWidth="1"/>
    <col min="1338" max="1338" width="10.19921875" bestFit="1" customWidth="1"/>
    <col min="1339" max="1339" width="9.19921875" bestFit="1" customWidth="1"/>
    <col min="1340" max="1340" width="10.19921875" bestFit="1" customWidth="1"/>
    <col min="1341" max="1341" width="9.19921875" bestFit="1" customWidth="1"/>
    <col min="1342" max="1342" width="10.19921875" bestFit="1" customWidth="1"/>
    <col min="1343" max="1343" width="9.19921875" bestFit="1" customWidth="1"/>
    <col min="1344" max="1344" width="10.19921875" bestFit="1" customWidth="1"/>
    <col min="1345" max="1345" width="9.19921875" bestFit="1" customWidth="1"/>
    <col min="1346" max="1346" width="10.19921875" bestFit="1" customWidth="1"/>
    <col min="1347" max="1347" width="9.19921875" bestFit="1" customWidth="1"/>
    <col min="1348" max="1348" width="10.19921875" bestFit="1" customWidth="1"/>
    <col min="1349" max="1349" width="9.19921875" bestFit="1" customWidth="1"/>
    <col min="1350" max="1350" width="10.19921875" bestFit="1" customWidth="1"/>
    <col min="1351" max="1351" width="9.19921875" bestFit="1" customWidth="1"/>
    <col min="1352" max="1352" width="10.19921875" bestFit="1" customWidth="1"/>
    <col min="1353" max="1353" width="9.19921875" bestFit="1" customWidth="1"/>
    <col min="1354" max="1354" width="10.19921875" bestFit="1" customWidth="1"/>
    <col min="1355" max="1355" width="9.19921875" bestFit="1" customWidth="1"/>
    <col min="1356" max="1356" width="10.19921875" bestFit="1" customWidth="1"/>
    <col min="1357" max="1357" width="9.19921875" bestFit="1" customWidth="1"/>
    <col min="1358" max="1358" width="10.19921875" bestFit="1" customWidth="1"/>
    <col min="1359" max="1359" width="9.19921875" bestFit="1" customWidth="1"/>
    <col min="1360" max="1360" width="10.19921875" bestFit="1" customWidth="1"/>
    <col min="1361" max="1361" width="9.19921875" bestFit="1" customWidth="1"/>
    <col min="1362" max="1362" width="10.19921875" bestFit="1" customWidth="1"/>
    <col min="1363" max="1363" width="9.19921875" bestFit="1" customWidth="1"/>
    <col min="1364" max="1364" width="10.19921875" bestFit="1" customWidth="1"/>
    <col min="1365" max="1365" width="9.19921875" bestFit="1" customWidth="1"/>
    <col min="1366" max="1366" width="10.19921875" bestFit="1" customWidth="1"/>
    <col min="1367" max="1367" width="9.19921875" bestFit="1" customWidth="1"/>
    <col min="1368" max="1368" width="10.19921875" bestFit="1" customWidth="1"/>
    <col min="1369" max="1369" width="9.19921875" bestFit="1" customWidth="1"/>
    <col min="1370" max="1370" width="10.19921875" bestFit="1" customWidth="1"/>
    <col min="1371" max="1371" width="9.19921875" bestFit="1" customWidth="1"/>
    <col min="1372" max="1372" width="10.19921875" bestFit="1" customWidth="1"/>
    <col min="1373" max="1373" width="9.19921875" bestFit="1" customWidth="1"/>
    <col min="1374" max="1374" width="10.19921875" bestFit="1" customWidth="1"/>
    <col min="1375" max="1375" width="9.19921875" bestFit="1" customWidth="1"/>
    <col min="1376" max="1376" width="10.19921875" bestFit="1" customWidth="1"/>
    <col min="1377" max="1377" width="9.19921875" bestFit="1" customWidth="1"/>
    <col min="1378" max="1378" width="10.19921875" bestFit="1" customWidth="1"/>
    <col min="1379" max="1379" width="9.19921875" bestFit="1" customWidth="1"/>
    <col min="1380" max="1380" width="10.19921875" bestFit="1" customWidth="1"/>
    <col min="1381" max="1381" width="9.19921875" bestFit="1" customWidth="1"/>
    <col min="1382" max="1382" width="10.19921875" bestFit="1" customWidth="1"/>
    <col min="1383" max="1383" width="9.19921875" bestFit="1" customWidth="1"/>
    <col min="1384" max="1384" width="10.19921875" bestFit="1" customWidth="1"/>
    <col min="1385" max="1385" width="9.19921875" bestFit="1" customWidth="1"/>
    <col min="1386" max="1386" width="10.19921875" bestFit="1" customWidth="1"/>
    <col min="1387" max="1387" width="9.19921875" bestFit="1" customWidth="1"/>
    <col min="1388" max="1388" width="10.19921875" bestFit="1" customWidth="1"/>
    <col min="1389" max="1389" width="9.19921875" bestFit="1" customWidth="1"/>
    <col min="1390" max="1390" width="10.19921875" bestFit="1" customWidth="1"/>
    <col min="1391" max="1391" width="9.19921875" bestFit="1" customWidth="1"/>
    <col min="1392" max="1392" width="10.19921875" bestFit="1" customWidth="1"/>
    <col min="1393" max="1393" width="9.19921875" bestFit="1" customWidth="1"/>
    <col min="1394" max="1394" width="10.19921875" bestFit="1" customWidth="1"/>
    <col min="1395" max="1395" width="9.19921875" bestFit="1" customWidth="1"/>
    <col min="1396" max="1396" width="10.19921875" bestFit="1" customWidth="1"/>
    <col min="1397" max="1397" width="9.19921875" bestFit="1" customWidth="1"/>
    <col min="1398" max="1398" width="10.19921875" bestFit="1" customWidth="1"/>
    <col min="1399" max="1399" width="9.19921875" bestFit="1" customWidth="1"/>
    <col min="1400" max="1400" width="10.19921875" bestFit="1" customWidth="1"/>
    <col min="1401" max="1401" width="9.19921875" bestFit="1" customWidth="1"/>
    <col min="1402" max="1402" width="10.19921875" bestFit="1" customWidth="1"/>
    <col min="1403" max="1403" width="9.19921875" bestFit="1" customWidth="1"/>
    <col min="1404" max="1404" width="10.19921875" bestFit="1" customWidth="1"/>
    <col min="1405" max="1405" width="9.19921875" bestFit="1" customWidth="1"/>
    <col min="1406" max="1406" width="10.19921875" bestFit="1" customWidth="1"/>
    <col min="1407" max="1407" width="9.19921875" bestFit="1" customWidth="1"/>
    <col min="1408" max="1408" width="10.19921875" bestFit="1" customWidth="1"/>
    <col min="1409" max="1409" width="9.19921875" bestFit="1" customWidth="1"/>
    <col min="1410" max="1410" width="10.19921875" bestFit="1" customWidth="1"/>
    <col min="1411" max="1411" width="9.19921875" bestFit="1" customWidth="1"/>
    <col min="1412" max="1412" width="10.19921875" bestFit="1" customWidth="1"/>
    <col min="1413" max="1413" width="9.19921875" bestFit="1" customWidth="1"/>
    <col min="1414" max="1414" width="10.19921875" bestFit="1" customWidth="1"/>
    <col min="1415" max="1415" width="9.19921875" bestFit="1" customWidth="1"/>
    <col min="1416" max="1416" width="10.19921875" bestFit="1" customWidth="1"/>
    <col min="1417" max="1417" width="9.19921875" bestFit="1" customWidth="1"/>
    <col min="1418" max="1418" width="10.19921875" bestFit="1" customWidth="1"/>
    <col min="1419" max="1419" width="9.19921875" bestFit="1" customWidth="1"/>
    <col min="1420" max="1420" width="10.19921875" bestFit="1" customWidth="1"/>
    <col min="1421" max="1421" width="9.19921875" bestFit="1" customWidth="1"/>
    <col min="1422" max="1422" width="10.19921875" bestFit="1" customWidth="1"/>
    <col min="1423" max="1423" width="9.19921875" bestFit="1" customWidth="1"/>
    <col min="1424" max="1424" width="10.19921875" bestFit="1" customWidth="1"/>
    <col min="1425" max="1425" width="9.19921875" bestFit="1" customWidth="1"/>
    <col min="1426" max="1426" width="10.19921875" bestFit="1" customWidth="1"/>
    <col min="1427" max="1427" width="9.19921875" bestFit="1" customWidth="1"/>
    <col min="1428" max="1428" width="10.19921875" bestFit="1" customWidth="1"/>
    <col min="1429" max="1429" width="9.19921875" bestFit="1" customWidth="1"/>
    <col min="1430" max="1430" width="10.19921875" bestFit="1" customWidth="1"/>
    <col min="1431" max="1431" width="9.19921875" bestFit="1" customWidth="1"/>
    <col min="1432" max="1432" width="10.19921875" bestFit="1" customWidth="1"/>
    <col min="1433" max="1433" width="9.19921875" bestFit="1" customWidth="1"/>
    <col min="1434" max="1434" width="10.19921875" bestFit="1" customWidth="1"/>
    <col min="1435" max="1435" width="9.19921875" bestFit="1" customWidth="1"/>
    <col min="1436" max="1436" width="10.19921875" bestFit="1" customWidth="1"/>
    <col min="1437" max="1437" width="9.19921875" bestFit="1" customWidth="1"/>
    <col min="1438" max="1438" width="10.19921875" bestFit="1" customWidth="1"/>
    <col min="1439" max="1439" width="9.19921875" bestFit="1" customWidth="1"/>
    <col min="1440" max="1440" width="10.19921875" bestFit="1" customWidth="1"/>
    <col min="1441" max="1441" width="9.19921875" bestFit="1" customWidth="1"/>
    <col min="1442" max="1442" width="10.19921875" bestFit="1" customWidth="1"/>
    <col min="1443" max="1443" width="9.19921875" bestFit="1" customWidth="1"/>
    <col min="1444" max="1444" width="10.19921875" bestFit="1" customWidth="1"/>
    <col min="1445" max="1445" width="9.19921875" bestFit="1" customWidth="1"/>
    <col min="1446" max="1446" width="10.19921875" bestFit="1" customWidth="1"/>
    <col min="1447" max="1447" width="9.19921875" bestFit="1" customWidth="1"/>
    <col min="1448" max="1448" width="10.19921875" bestFit="1" customWidth="1"/>
    <col min="1449" max="1449" width="9.19921875" bestFit="1" customWidth="1"/>
    <col min="1450" max="1450" width="10.19921875" bestFit="1" customWidth="1"/>
    <col min="1451" max="1451" width="9.19921875" bestFit="1" customWidth="1"/>
    <col min="1452" max="1452" width="10.19921875" bestFit="1" customWidth="1"/>
    <col min="1453" max="1453" width="9.19921875" bestFit="1" customWidth="1"/>
    <col min="1454" max="1454" width="10.19921875" bestFit="1" customWidth="1"/>
    <col min="1455" max="1455" width="9.19921875" bestFit="1" customWidth="1"/>
    <col min="1456" max="1456" width="10.19921875" bestFit="1" customWidth="1"/>
    <col min="1457" max="1457" width="9.19921875" bestFit="1" customWidth="1"/>
    <col min="1458" max="1458" width="10.19921875" bestFit="1" customWidth="1"/>
    <col min="1459" max="1459" width="9.19921875" bestFit="1" customWidth="1"/>
    <col min="1460" max="1460" width="10.19921875" bestFit="1" customWidth="1"/>
    <col min="1461" max="1461" width="9.19921875" bestFit="1" customWidth="1"/>
    <col min="1462" max="1462" width="10.19921875" bestFit="1" customWidth="1"/>
    <col min="1463" max="1463" width="9.19921875" bestFit="1" customWidth="1"/>
    <col min="1464" max="1464" width="10.19921875" bestFit="1" customWidth="1"/>
    <col min="1465" max="1465" width="9.19921875" bestFit="1" customWidth="1"/>
    <col min="1466" max="1466" width="10.19921875" bestFit="1" customWidth="1"/>
    <col min="1467" max="1467" width="9.19921875" bestFit="1" customWidth="1"/>
    <col min="1468" max="1468" width="10.19921875" bestFit="1" customWidth="1"/>
    <col min="1469" max="1469" width="9.19921875" bestFit="1" customWidth="1"/>
    <col min="1470" max="1470" width="10.19921875" bestFit="1" customWidth="1"/>
    <col min="1471" max="1471" width="9.19921875" bestFit="1" customWidth="1"/>
    <col min="1472" max="1472" width="10.19921875" bestFit="1" customWidth="1"/>
    <col min="1473" max="1473" width="9.19921875" bestFit="1" customWidth="1"/>
    <col min="1474" max="1474" width="10.19921875" bestFit="1" customWidth="1"/>
    <col min="1475" max="1475" width="9.19921875" bestFit="1" customWidth="1"/>
    <col min="1476" max="1476" width="10.19921875" bestFit="1" customWidth="1"/>
    <col min="1477" max="1477" width="9.19921875" bestFit="1" customWidth="1"/>
    <col min="1478" max="1478" width="10.19921875" bestFit="1" customWidth="1"/>
    <col min="1479" max="1479" width="9.19921875" bestFit="1" customWidth="1"/>
    <col min="1480" max="1480" width="10.19921875" bestFit="1" customWidth="1"/>
    <col min="1481" max="1481" width="9.19921875" bestFit="1" customWidth="1"/>
    <col min="1482" max="1482" width="10.19921875" bestFit="1" customWidth="1"/>
    <col min="1483" max="1483" width="9.19921875" bestFit="1" customWidth="1"/>
    <col min="1484" max="1484" width="10.19921875" bestFit="1" customWidth="1"/>
    <col min="1485" max="1485" width="9.19921875" bestFit="1" customWidth="1"/>
    <col min="1486" max="1486" width="10.19921875" bestFit="1" customWidth="1"/>
    <col min="1487" max="1487" width="9.19921875" bestFit="1" customWidth="1"/>
    <col min="1488" max="1488" width="10.19921875" bestFit="1" customWidth="1"/>
    <col min="1489" max="1489" width="9.19921875" bestFit="1" customWidth="1"/>
    <col min="1490" max="1490" width="10.19921875" bestFit="1" customWidth="1"/>
    <col min="1491" max="1491" width="9.19921875" bestFit="1" customWidth="1"/>
    <col min="1492" max="1492" width="10.19921875" bestFit="1" customWidth="1"/>
    <col min="1493" max="1493" width="9.19921875" bestFit="1" customWidth="1"/>
    <col min="1494" max="1494" width="10.19921875" bestFit="1" customWidth="1"/>
    <col min="1495" max="1495" width="9.19921875" bestFit="1" customWidth="1"/>
    <col min="1496" max="1496" width="10.19921875" bestFit="1" customWidth="1"/>
    <col min="1497" max="1497" width="9.19921875" bestFit="1" customWidth="1"/>
    <col min="1498" max="1498" width="10.19921875" bestFit="1" customWidth="1"/>
    <col min="1499" max="1499" width="9.19921875" bestFit="1" customWidth="1"/>
    <col min="1500" max="1500" width="10.19921875" bestFit="1" customWidth="1"/>
    <col min="1501" max="1501" width="9.19921875" bestFit="1" customWidth="1"/>
    <col min="1502" max="1502" width="10.19921875" bestFit="1" customWidth="1"/>
    <col min="1503" max="1503" width="9.19921875" bestFit="1" customWidth="1"/>
    <col min="1504" max="1504" width="10.19921875" bestFit="1" customWidth="1"/>
    <col min="1505" max="1505" width="9.19921875" bestFit="1" customWidth="1"/>
    <col min="1506" max="1506" width="10.19921875" bestFit="1" customWidth="1"/>
    <col min="1507" max="1507" width="9.19921875" bestFit="1" customWidth="1"/>
    <col min="1508" max="1508" width="10.19921875" bestFit="1" customWidth="1"/>
    <col min="1509" max="1509" width="9.19921875" bestFit="1" customWidth="1"/>
    <col min="1510" max="1510" width="10.19921875" bestFit="1" customWidth="1"/>
    <col min="1511" max="1511" width="9.19921875" bestFit="1" customWidth="1"/>
    <col min="1512" max="1512" width="10.19921875" bestFit="1" customWidth="1"/>
    <col min="1513" max="1513" width="9.19921875" bestFit="1" customWidth="1"/>
    <col min="1514" max="1514" width="10.19921875" bestFit="1" customWidth="1"/>
    <col min="1515" max="1515" width="9.19921875" bestFit="1" customWidth="1"/>
    <col min="1516" max="1516" width="10.19921875" bestFit="1" customWidth="1"/>
    <col min="1517" max="1517" width="9.19921875" bestFit="1" customWidth="1"/>
    <col min="1518" max="1518" width="10.19921875" bestFit="1" customWidth="1"/>
    <col min="1519" max="1519" width="9.19921875" bestFit="1" customWidth="1"/>
    <col min="1520" max="1520" width="10.19921875" bestFit="1" customWidth="1"/>
    <col min="1521" max="1521" width="9.19921875" bestFit="1" customWidth="1"/>
    <col min="1522" max="1522" width="10.19921875" bestFit="1" customWidth="1"/>
    <col min="1523" max="1523" width="9.19921875" bestFit="1" customWidth="1"/>
    <col min="1524" max="1524" width="10.19921875" bestFit="1" customWidth="1"/>
    <col min="1525" max="1525" width="9.19921875" bestFit="1" customWidth="1"/>
    <col min="1526" max="1526" width="10.19921875" bestFit="1" customWidth="1"/>
    <col min="1527" max="1527" width="9.19921875" bestFit="1" customWidth="1"/>
    <col min="1528" max="1528" width="10.19921875" bestFit="1" customWidth="1"/>
    <col min="1529" max="1529" width="9.19921875" bestFit="1" customWidth="1"/>
    <col min="1530" max="1530" width="10.19921875" bestFit="1" customWidth="1"/>
    <col min="1531" max="1531" width="9.19921875" bestFit="1" customWidth="1"/>
    <col min="1532" max="1532" width="10.19921875" bestFit="1" customWidth="1"/>
    <col min="1533" max="1533" width="9.19921875" bestFit="1" customWidth="1"/>
    <col min="1534" max="1534" width="10.19921875" bestFit="1" customWidth="1"/>
    <col min="1535" max="1535" width="9.19921875" bestFit="1" customWidth="1"/>
    <col min="1536" max="1536" width="10.19921875" bestFit="1" customWidth="1"/>
    <col min="1537" max="1537" width="9.19921875" bestFit="1" customWidth="1"/>
    <col min="1538" max="1538" width="10.19921875" bestFit="1" customWidth="1"/>
    <col min="1539" max="1539" width="9.19921875" bestFit="1" customWidth="1"/>
    <col min="1540" max="1540" width="10.19921875" bestFit="1" customWidth="1"/>
    <col min="1541" max="1541" width="9.19921875" bestFit="1" customWidth="1"/>
    <col min="1542" max="1542" width="10.19921875" bestFit="1" customWidth="1"/>
    <col min="1543" max="1543" width="9.19921875" bestFit="1" customWidth="1"/>
    <col min="1544" max="1544" width="10.19921875" bestFit="1" customWidth="1"/>
    <col min="1545" max="1545" width="9.19921875" bestFit="1" customWidth="1"/>
    <col min="1546" max="1546" width="10.19921875" bestFit="1" customWidth="1"/>
    <col min="1547" max="1547" width="9.19921875" bestFit="1" customWidth="1"/>
    <col min="1548" max="1548" width="10.19921875" bestFit="1" customWidth="1"/>
    <col min="1549" max="1549" width="9.19921875" bestFit="1" customWidth="1"/>
    <col min="1550" max="1550" width="10.19921875" bestFit="1" customWidth="1"/>
    <col min="1551" max="1551" width="9.19921875" bestFit="1" customWidth="1"/>
    <col min="1552" max="1552" width="10.19921875" bestFit="1" customWidth="1"/>
    <col min="1553" max="1553" width="9.19921875" bestFit="1" customWidth="1"/>
    <col min="1554" max="1554" width="10.19921875" bestFit="1" customWidth="1"/>
    <col min="1555" max="1555" width="9.19921875" bestFit="1" customWidth="1"/>
    <col min="1556" max="1556" width="10.19921875" bestFit="1" customWidth="1"/>
    <col min="1557" max="1557" width="9.19921875" bestFit="1" customWidth="1"/>
    <col min="1558" max="1558" width="10.19921875" bestFit="1" customWidth="1"/>
    <col min="1559" max="1559" width="9.19921875" bestFit="1" customWidth="1"/>
    <col min="1560" max="1560" width="10.19921875" bestFit="1" customWidth="1"/>
    <col min="1561" max="1561" width="9.19921875" bestFit="1" customWidth="1"/>
    <col min="1562" max="1562" width="10.19921875" bestFit="1" customWidth="1"/>
    <col min="1563" max="1563" width="9.19921875" bestFit="1" customWidth="1"/>
    <col min="1564" max="1564" width="10.19921875" bestFit="1" customWidth="1"/>
    <col min="1565" max="1565" width="9.19921875" bestFit="1" customWidth="1"/>
    <col min="1566" max="1566" width="10.19921875" bestFit="1" customWidth="1"/>
    <col min="1567" max="1567" width="9.19921875" bestFit="1" customWidth="1"/>
    <col min="1568" max="1568" width="10.19921875" bestFit="1" customWidth="1"/>
    <col min="1569" max="1569" width="9.19921875" bestFit="1" customWidth="1"/>
    <col min="1570" max="1570" width="10.19921875" bestFit="1" customWidth="1"/>
    <col min="1571" max="1571" width="9.19921875" bestFit="1" customWidth="1"/>
    <col min="1572" max="1572" width="10.19921875" bestFit="1" customWidth="1"/>
    <col min="1573" max="1573" width="9.19921875" bestFit="1" customWidth="1"/>
    <col min="1574" max="1574" width="10.19921875" bestFit="1" customWidth="1"/>
    <col min="1575" max="1575" width="9.19921875" bestFit="1" customWidth="1"/>
    <col min="1576" max="1576" width="10.19921875" bestFit="1" customWidth="1"/>
    <col min="1577" max="1577" width="9.19921875" bestFit="1" customWidth="1"/>
    <col min="1578" max="1578" width="10.19921875" bestFit="1" customWidth="1"/>
    <col min="1579" max="1579" width="9.19921875" bestFit="1" customWidth="1"/>
    <col min="1580" max="1580" width="10.19921875" bestFit="1" customWidth="1"/>
    <col min="1581" max="1581" width="9.19921875" bestFit="1" customWidth="1"/>
    <col min="1582" max="1582" width="10.19921875" bestFit="1" customWidth="1"/>
    <col min="1583" max="1583" width="9.19921875" bestFit="1" customWidth="1"/>
    <col min="1584" max="1584" width="10.19921875" bestFit="1" customWidth="1"/>
    <col min="1585" max="1585" width="9.19921875" bestFit="1" customWidth="1"/>
    <col min="1586" max="1586" width="10.19921875" bestFit="1" customWidth="1"/>
    <col min="1587" max="1587" width="9.19921875" bestFit="1" customWidth="1"/>
    <col min="1588" max="1588" width="10.19921875" bestFit="1" customWidth="1"/>
    <col min="1589" max="1589" width="9.19921875" bestFit="1" customWidth="1"/>
    <col min="1590" max="1590" width="10.19921875" bestFit="1" customWidth="1"/>
    <col min="1591" max="1591" width="9.19921875" bestFit="1" customWidth="1"/>
    <col min="1592" max="1592" width="10.19921875" bestFit="1" customWidth="1"/>
    <col min="1593" max="1593" width="9.19921875" bestFit="1" customWidth="1"/>
    <col min="1594" max="1594" width="10.19921875" bestFit="1" customWidth="1"/>
    <col min="1595" max="1595" width="9.19921875" bestFit="1" customWidth="1"/>
    <col min="1596" max="1596" width="10.19921875" bestFit="1" customWidth="1"/>
    <col min="1597" max="1597" width="9.19921875" bestFit="1" customWidth="1"/>
    <col min="1598" max="1598" width="10.19921875" bestFit="1" customWidth="1"/>
    <col min="1599" max="1599" width="9.19921875" bestFit="1" customWidth="1"/>
    <col min="1600" max="1600" width="10.19921875" bestFit="1" customWidth="1"/>
    <col min="1601" max="1601" width="9.19921875" bestFit="1" customWidth="1"/>
    <col min="1602" max="1602" width="10.19921875" bestFit="1" customWidth="1"/>
    <col min="1603" max="1603" width="9.19921875" bestFit="1" customWidth="1"/>
    <col min="1604" max="1604" width="10.19921875" bestFit="1" customWidth="1"/>
    <col min="1605" max="1605" width="9.19921875" bestFit="1" customWidth="1"/>
    <col min="1606" max="1606" width="10.19921875" bestFit="1" customWidth="1"/>
    <col min="1607" max="1607" width="9.19921875" bestFit="1" customWidth="1"/>
    <col min="1608" max="1608" width="10.19921875" bestFit="1" customWidth="1"/>
    <col min="1609" max="1609" width="9.19921875" bestFit="1" customWidth="1"/>
    <col min="1610" max="1610" width="10.19921875" bestFit="1" customWidth="1"/>
    <col min="1611" max="1611" width="9.19921875" bestFit="1" customWidth="1"/>
    <col min="1612" max="1612" width="10.19921875" bestFit="1" customWidth="1"/>
    <col min="1613" max="1613" width="9.19921875" bestFit="1" customWidth="1"/>
    <col min="1614" max="1614" width="10.19921875" bestFit="1" customWidth="1"/>
    <col min="1615" max="1615" width="9.19921875" bestFit="1" customWidth="1"/>
    <col min="1616" max="1616" width="10.19921875" bestFit="1" customWidth="1"/>
    <col min="1617" max="1617" width="9.19921875" bestFit="1" customWidth="1"/>
    <col min="1618" max="1618" width="10.19921875" bestFit="1" customWidth="1"/>
    <col min="1619" max="1619" width="9.19921875" bestFit="1" customWidth="1"/>
    <col min="1620" max="1620" width="10.19921875" bestFit="1" customWidth="1"/>
    <col min="1621" max="1621" width="9.19921875" bestFit="1" customWidth="1"/>
    <col min="1622" max="1622" width="10.19921875" bestFit="1" customWidth="1"/>
    <col min="1623" max="1623" width="9.19921875" bestFit="1" customWidth="1"/>
    <col min="1624" max="1624" width="10.19921875" bestFit="1" customWidth="1"/>
    <col min="1625" max="1625" width="9.19921875" bestFit="1" customWidth="1"/>
    <col min="1626" max="1626" width="10.19921875" bestFit="1" customWidth="1"/>
    <col min="1627" max="1627" width="9.19921875" bestFit="1" customWidth="1"/>
    <col min="1628" max="1628" width="10.19921875" bestFit="1" customWidth="1"/>
    <col min="1629" max="1629" width="9.19921875" bestFit="1" customWidth="1"/>
    <col min="1630" max="1630" width="10.19921875" bestFit="1" customWidth="1"/>
    <col min="1631" max="1631" width="9.19921875" bestFit="1" customWidth="1"/>
    <col min="1632" max="1632" width="10.19921875" bestFit="1" customWidth="1"/>
    <col min="1633" max="1633" width="9.19921875" bestFit="1" customWidth="1"/>
    <col min="1634" max="1634" width="10.19921875" bestFit="1" customWidth="1"/>
    <col min="1635" max="1635" width="9.19921875" bestFit="1" customWidth="1"/>
    <col min="1636" max="1636" width="10.19921875" bestFit="1" customWidth="1"/>
    <col min="1637" max="1637" width="9.19921875" bestFit="1" customWidth="1"/>
    <col min="1638" max="1638" width="10.19921875" bestFit="1" customWidth="1"/>
    <col min="1639" max="1639" width="9.19921875" bestFit="1" customWidth="1"/>
    <col min="1640" max="1640" width="10.19921875" bestFit="1" customWidth="1"/>
    <col min="1641" max="1641" width="9.19921875" bestFit="1" customWidth="1"/>
    <col min="1642" max="1642" width="10.19921875" bestFit="1" customWidth="1"/>
    <col min="1643" max="1643" width="9.19921875" bestFit="1" customWidth="1"/>
    <col min="1644" max="1644" width="10.19921875" bestFit="1" customWidth="1"/>
    <col min="1645" max="1645" width="9.19921875" bestFit="1" customWidth="1"/>
    <col min="1646" max="1646" width="10.19921875" bestFit="1" customWidth="1"/>
    <col min="1647" max="1647" width="9.19921875" bestFit="1" customWidth="1"/>
    <col min="1648" max="1648" width="10.19921875" bestFit="1" customWidth="1"/>
    <col min="1649" max="1649" width="9.19921875" bestFit="1" customWidth="1"/>
    <col min="1650" max="1650" width="10.19921875" bestFit="1" customWidth="1"/>
    <col min="1651" max="1651" width="9.19921875" bestFit="1" customWidth="1"/>
    <col min="1652" max="1652" width="10.19921875" bestFit="1" customWidth="1"/>
    <col min="1653" max="1653" width="9.19921875" bestFit="1" customWidth="1"/>
    <col min="1654" max="1654" width="10.19921875" bestFit="1" customWidth="1"/>
    <col min="1655" max="1655" width="9.19921875" bestFit="1" customWidth="1"/>
    <col min="1656" max="1656" width="10.19921875" bestFit="1" customWidth="1"/>
    <col min="1657" max="1657" width="9.19921875" bestFit="1" customWidth="1"/>
    <col min="1658" max="1658" width="10.19921875" bestFit="1" customWidth="1"/>
    <col min="1659" max="1659" width="9.19921875" bestFit="1" customWidth="1"/>
    <col min="1660" max="1660" width="10.19921875" bestFit="1" customWidth="1"/>
    <col min="1661" max="1661" width="9.19921875" bestFit="1" customWidth="1"/>
    <col min="1662" max="1662" width="10.19921875" bestFit="1" customWidth="1"/>
    <col min="1663" max="1663" width="9.19921875" bestFit="1" customWidth="1"/>
    <col min="1664" max="1664" width="10.19921875" bestFit="1" customWidth="1"/>
    <col min="1665" max="1665" width="9.19921875" bestFit="1" customWidth="1"/>
    <col min="1666" max="1666" width="10.19921875" bestFit="1" customWidth="1"/>
    <col min="1667" max="1667" width="9.19921875" bestFit="1" customWidth="1"/>
    <col min="1668" max="1668" width="10.19921875" bestFit="1" customWidth="1"/>
    <col min="1669" max="1669" width="9.19921875" bestFit="1" customWidth="1"/>
    <col min="1670" max="1670" width="10.19921875" bestFit="1" customWidth="1"/>
    <col min="1671" max="1671" width="9.19921875" bestFit="1" customWidth="1"/>
    <col min="1672" max="1672" width="10.19921875" bestFit="1" customWidth="1"/>
    <col min="1673" max="1673" width="9.19921875" bestFit="1" customWidth="1"/>
    <col min="1674" max="1674" width="10.19921875" bestFit="1" customWidth="1"/>
    <col min="1675" max="1675" width="9.19921875" bestFit="1" customWidth="1"/>
    <col min="1676" max="1676" width="10.19921875" bestFit="1" customWidth="1"/>
    <col min="1677" max="1677" width="9.19921875" bestFit="1" customWidth="1"/>
    <col min="1678" max="1678" width="10.19921875" bestFit="1" customWidth="1"/>
    <col min="1679" max="1679" width="9.19921875" bestFit="1" customWidth="1"/>
    <col min="1680" max="1680" width="10.19921875" bestFit="1" customWidth="1"/>
    <col min="1681" max="1681" width="9.19921875" bestFit="1" customWidth="1"/>
    <col min="1682" max="1682" width="10.19921875" bestFit="1" customWidth="1"/>
    <col min="1683" max="1683" width="9.19921875" bestFit="1" customWidth="1"/>
    <col min="1684" max="1684" width="10.19921875" bestFit="1" customWidth="1"/>
    <col min="1685" max="1685" width="9.19921875" bestFit="1" customWidth="1"/>
    <col min="1686" max="1686" width="10.19921875" bestFit="1" customWidth="1"/>
    <col min="1687" max="1687" width="9.19921875" bestFit="1" customWidth="1"/>
    <col min="1688" max="1688" width="10.19921875" bestFit="1" customWidth="1"/>
    <col min="1689" max="1689" width="9.19921875" bestFit="1" customWidth="1"/>
    <col min="1690" max="1690" width="10.19921875" bestFit="1" customWidth="1"/>
    <col min="1691" max="1691" width="9.19921875" bestFit="1" customWidth="1"/>
    <col min="1692" max="1692" width="10.19921875" bestFit="1" customWidth="1"/>
    <col min="1693" max="1693" width="9.19921875" bestFit="1" customWidth="1"/>
    <col min="1694" max="1694" width="10.19921875" bestFit="1" customWidth="1"/>
    <col min="1695" max="1695" width="9.19921875" bestFit="1" customWidth="1"/>
    <col min="1696" max="1696" width="10.19921875" bestFit="1" customWidth="1"/>
    <col min="1697" max="1697" width="9.19921875" bestFit="1" customWidth="1"/>
    <col min="1698" max="1698" width="10.19921875" bestFit="1" customWidth="1"/>
    <col min="1699" max="1699" width="9.19921875" bestFit="1" customWidth="1"/>
    <col min="1700" max="1700" width="10.19921875" bestFit="1" customWidth="1"/>
    <col min="1701" max="1701" width="9.19921875" bestFit="1" customWidth="1"/>
    <col min="1702" max="1702" width="10.19921875" bestFit="1" customWidth="1"/>
    <col min="1703" max="1703" width="9.19921875" bestFit="1" customWidth="1"/>
    <col min="1704" max="1704" width="10.19921875" bestFit="1" customWidth="1"/>
    <col min="1705" max="1705" width="9.19921875" bestFit="1" customWidth="1"/>
    <col min="1706" max="1706" width="10.19921875" bestFit="1" customWidth="1"/>
    <col min="1707" max="1707" width="9.19921875" bestFit="1" customWidth="1"/>
    <col min="1708" max="1708" width="10.19921875" bestFit="1" customWidth="1"/>
    <col min="1709" max="1709" width="9.19921875" bestFit="1" customWidth="1"/>
    <col min="1710" max="1710" width="10.19921875" bestFit="1" customWidth="1"/>
    <col min="1711" max="1711" width="9.19921875" bestFit="1" customWidth="1"/>
    <col min="1712" max="1712" width="10.19921875" bestFit="1" customWidth="1"/>
    <col min="1713" max="1713" width="9.19921875" bestFit="1" customWidth="1"/>
    <col min="1714" max="1714" width="10.19921875" bestFit="1" customWidth="1"/>
    <col min="1715" max="1715" width="9.19921875" bestFit="1" customWidth="1"/>
    <col min="1716" max="1716" width="10.19921875" bestFit="1" customWidth="1"/>
    <col min="1717" max="1717" width="9.19921875" bestFit="1" customWidth="1"/>
    <col min="1718" max="1718" width="10.19921875" bestFit="1" customWidth="1"/>
    <col min="1719" max="1719" width="9.19921875" bestFit="1" customWidth="1"/>
    <col min="1720" max="1720" width="10.19921875" bestFit="1" customWidth="1"/>
    <col min="1721" max="1721" width="9.19921875" bestFit="1" customWidth="1"/>
    <col min="1722" max="1722" width="10.19921875" bestFit="1" customWidth="1"/>
    <col min="1723" max="1723" width="9.19921875" bestFit="1" customWidth="1"/>
    <col min="1724" max="1724" width="10.19921875" bestFit="1" customWidth="1"/>
    <col min="1725" max="1725" width="9.19921875" bestFit="1" customWidth="1"/>
    <col min="1726" max="1726" width="10.19921875" bestFit="1" customWidth="1"/>
    <col min="1727" max="1727" width="9.19921875" bestFit="1" customWidth="1"/>
    <col min="1728" max="1728" width="10.19921875" bestFit="1" customWidth="1"/>
    <col min="1729" max="1729" width="9.19921875" bestFit="1" customWidth="1"/>
    <col min="1730" max="1730" width="10.19921875" bestFit="1" customWidth="1"/>
    <col min="1731" max="1731" width="9.19921875" bestFit="1" customWidth="1"/>
    <col min="1732" max="1732" width="10.19921875" bestFit="1" customWidth="1"/>
    <col min="1733" max="1733" width="9.19921875" bestFit="1" customWidth="1"/>
    <col min="1734" max="1734" width="10.19921875" bestFit="1" customWidth="1"/>
    <col min="1735" max="1735" width="9.19921875" bestFit="1" customWidth="1"/>
    <col min="1736" max="1736" width="10.19921875" bestFit="1" customWidth="1"/>
    <col min="1737" max="1737" width="9.19921875" bestFit="1" customWidth="1"/>
    <col min="1738" max="1738" width="10.19921875" bestFit="1" customWidth="1"/>
    <col min="1739" max="1739" width="9.19921875" bestFit="1" customWidth="1"/>
    <col min="1740" max="1740" width="10.19921875" bestFit="1" customWidth="1"/>
    <col min="1741" max="1741" width="9.19921875" bestFit="1" customWidth="1"/>
    <col min="1742" max="1742" width="10.19921875" bestFit="1" customWidth="1"/>
    <col min="1743" max="1743" width="9.19921875" bestFit="1" customWidth="1"/>
    <col min="1744" max="1744" width="10.19921875" bestFit="1" customWidth="1"/>
    <col min="1745" max="1745" width="9.19921875" bestFit="1" customWidth="1"/>
    <col min="1746" max="1746" width="10.19921875" bestFit="1" customWidth="1"/>
    <col min="1747" max="1747" width="9.19921875" bestFit="1" customWidth="1"/>
    <col min="1748" max="1748" width="10.19921875" bestFit="1" customWidth="1"/>
    <col min="1749" max="1749" width="9.19921875" bestFit="1" customWidth="1"/>
    <col min="1750" max="1750" width="10.19921875" bestFit="1" customWidth="1"/>
    <col min="1751" max="1751" width="9.19921875" bestFit="1" customWidth="1"/>
    <col min="1752" max="1752" width="10.19921875" bestFit="1" customWidth="1"/>
    <col min="1753" max="1753" width="9.19921875" bestFit="1" customWidth="1"/>
    <col min="1754" max="1754" width="10.19921875" bestFit="1" customWidth="1"/>
    <col min="1755" max="1755" width="9.19921875" bestFit="1" customWidth="1"/>
    <col min="1756" max="1756" width="10.19921875" bestFit="1" customWidth="1"/>
    <col min="1757" max="1757" width="9.19921875" bestFit="1" customWidth="1"/>
    <col min="1758" max="1758" width="10.19921875" bestFit="1" customWidth="1"/>
    <col min="1759" max="1759" width="9.19921875" bestFit="1" customWidth="1"/>
    <col min="1760" max="1760" width="10.19921875" bestFit="1" customWidth="1"/>
    <col min="1761" max="1761" width="9.19921875" bestFit="1" customWidth="1"/>
    <col min="1762" max="1762" width="10.19921875" bestFit="1" customWidth="1"/>
    <col min="1763" max="1763" width="9.19921875" bestFit="1" customWidth="1"/>
    <col min="1764" max="1764" width="10.19921875" bestFit="1" customWidth="1"/>
    <col min="1765" max="1765" width="9.19921875" bestFit="1" customWidth="1"/>
    <col min="1766" max="1766" width="10.19921875" bestFit="1" customWidth="1"/>
    <col min="1767" max="1767" width="9.19921875" bestFit="1" customWidth="1"/>
    <col min="1768" max="1768" width="10.19921875" bestFit="1" customWidth="1"/>
    <col min="1769" max="1769" width="9.19921875" bestFit="1" customWidth="1"/>
    <col min="1770" max="1770" width="10.19921875" bestFit="1" customWidth="1"/>
    <col min="1771" max="1771" width="9.19921875" bestFit="1" customWidth="1"/>
    <col min="1772" max="1772" width="10.19921875" bestFit="1" customWidth="1"/>
    <col min="1773" max="1773" width="9.19921875" bestFit="1" customWidth="1"/>
    <col min="1774" max="1774" width="10.19921875" bestFit="1" customWidth="1"/>
    <col min="1775" max="1775" width="9.19921875" bestFit="1" customWidth="1"/>
    <col min="1776" max="1776" width="10.19921875" bestFit="1" customWidth="1"/>
    <col min="1777" max="1777" width="9.19921875" bestFit="1" customWidth="1"/>
    <col min="1778" max="1778" width="10.19921875" bestFit="1" customWidth="1"/>
    <col min="1779" max="1779" width="9.19921875" bestFit="1" customWidth="1"/>
    <col min="1780" max="1780" width="10.19921875" bestFit="1" customWidth="1"/>
    <col min="1781" max="1781" width="9.19921875" bestFit="1" customWidth="1"/>
    <col min="1782" max="1782" width="10.19921875" bestFit="1" customWidth="1"/>
    <col min="1783" max="1783" width="9.19921875" bestFit="1" customWidth="1"/>
    <col min="1784" max="1784" width="10.19921875" bestFit="1" customWidth="1"/>
    <col min="1785" max="1785" width="9.19921875" bestFit="1" customWidth="1"/>
    <col min="1786" max="1786" width="10.19921875" bestFit="1" customWidth="1"/>
    <col min="1787" max="1787" width="9.19921875" bestFit="1" customWidth="1"/>
    <col min="1788" max="1788" width="10.19921875" bestFit="1" customWidth="1"/>
    <col min="1789" max="1789" width="9.19921875" bestFit="1" customWidth="1"/>
    <col min="1790" max="1790" width="10.19921875" bestFit="1" customWidth="1"/>
    <col min="1791" max="1791" width="9.19921875" bestFit="1" customWidth="1"/>
    <col min="1792" max="1792" width="10.19921875" bestFit="1" customWidth="1"/>
    <col min="1793" max="1793" width="9.19921875" bestFit="1" customWidth="1"/>
    <col min="1794" max="1794" width="10.19921875" bestFit="1" customWidth="1"/>
    <col min="1795" max="1795" width="9.19921875" bestFit="1" customWidth="1"/>
    <col min="1796" max="1796" width="10.19921875" bestFit="1" customWidth="1"/>
    <col min="1797" max="1797" width="9.19921875" bestFit="1" customWidth="1"/>
    <col min="1798" max="1798" width="10.19921875" bestFit="1" customWidth="1"/>
    <col min="1799" max="1799" width="9.19921875" bestFit="1" customWidth="1"/>
    <col min="1800" max="1800" width="10.19921875" bestFit="1" customWidth="1"/>
    <col min="1801" max="1801" width="9.19921875" bestFit="1" customWidth="1"/>
    <col min="1802" max="1802" width="10.19921875" bestFit="1" customWidth="1"/>
    <col min="1803" max="1803" width="9.19921875" bestFit="1" customWidth="1"/>
    <col min="1804" max="1804" width="10.19921875" bestFit="1" customWidth="1"/>
    <col min="1805" max="1805" width="9.19921875" bestFit="1" customWidth="1"/>
    <col min="1806" max="1806" width="10.19921875" bestFit="1" customWidth="1"/>
    <col min="1807" max="1807" width="9.19921875" bestFit="1" customWidth="1"/>
    <col min="1808" max="1808" width="10.19921875" bestFit="1" customWidth="1"/>
    <col min="1809" max="1809" width="9.19921875" bestFit="1" customWidth="1"/>
    <col min="1810" max="1810" width="10.19921875" bestFit="1" customWidth="1"/>
    <col min="1811" max="1811" width="9.19921875" bestFit="1" customWidth="1"/>
    <col min="1812" max="1812" width="10.19921875" bestFit="1" customWidth="1"/>
    <col min="1813" max="1813" width="9.19921875" bestFit="1" customWidth="1"/>
    <col min="1814" max="1814" width="10.19921875" bestFit="1" customWidth="1"/>
    <col min="1815" max="1815" width="9.19921875" bestFit="1" customWidth="1"/>
    <col min="1816" max="1816" width="10.19921875" bestFit="1" customWidth="1"/>
    <col min="1817" max="1817" width="9.19921875" bestFit="1" customWidth="1"/>
    <col min="1818" max="1818" width="10.19921875" bestFit="1" customWidth="1"/>
    <col min="1819" max="1819" width="9.19921875" bestFit="1" customWidth="1"/>
    <col min="1820" max="1820" width="10.19921875" bestFit="1" customWidth="1"/>
    <col min="1821" max="1821" width="9.19921875" bestFit="1" customWidth="1"/>
    <col min="1822" max="1822" width="10.19921875" bestFit="1" customWidth="1"/>
    <col min="1823" max="1823" width="9.19921875" bestFit="1" customWidth="1"/>
    <col min="1824" max="1824" width="10.19921875" bestFit="1" customWidth="1"/>
    <col min="1825" max="1825" width="9.19921875" bestFit="1" customWidth="1"/>
    <col min="1826" max="1826" width="10.19921875" bestFit="1" customWidth="1"/>
    <col min="1827" max="1827" width="9.19921875" bestFit="1" customWidth="1"/>
    <col min="1828" max="1828" width="10.19921875" bestFit="1" customWidth="1"/>
    <col min="1829" max="1829" width="9.19921875" bestFit="1" customWidth="1"/>
    <col min="1830" max="1830" width="10.19921875" bestFit="1" customWidth="1"/>
    <col min="1831" max="1831" width="9.19921875" bestFit="1" customWidth="1"/>
    <col min="1832" max="1832" width="10.19921875" bestFit="1" customWidth="1"/>
    <col min="1833" max="1833" width="9.19921875" bestFit="1" customWidth="1"/>
    <col min="1834" max="1834" width="10.19921875" bestFit="1" customWidth="1"/>
    <col min="1835" max="1835" width="9.19921875" bestFit="1" customWidth="1"/>
    <col min="1836" max="1836" width="10.19921875" bestFit="1" customWidth="1"/>
    <col min="1837" max="1837" width="9.19921875" bestFit="1" customWidth="1"/>
    <col min="1838" max="1838" width="10.19921875" bestFit="1" customWidth="1"/>
    <col min="1839" max="1839" width="9.19921875" bestFit="1" customWidth="1"/>
    <col min="1840" max="1840" width="10.19921875" bestFit="1" customWidth="1"/>
    <col min="1841" max="1841" width="9.19921875" bestFit="1" customWidth="1"/>
    <col min="1842" max="1842" width="10.19921875" bestFit="1" customWidth="1"/>
    <col min="1843" max="1843" width="9.19921875" bestFit="1" customWidth="1"/>
    <col min="1844" max="1844" width="10.19921875" bestFit="1" customWidth="1"/>
    <col min="1845" max="1845" width="9.19921875" bestFit="1" customWidth="1"/>
    <col min="1846" max="1846" width="10.19921875" bestFit="1" customWidth="1"/>
    <col min="1847" max="1847" width="9.19921875" bestFit="1" customWidth="1"/>
    <col min="1848" max="1848" width="10.19921875" bestFit="1" customWidth="1"/>
    <col min="1849" max="1849" width="9.19921875" bestFit="1" customWidth="1"/>
    <col min="1850" max="1850" width="10.19921875" bestFit="1" customWidth="1"/>
    <col min="1851" max="1851" width="9.19921875" bestFit="1" customWidth="1"/>
    <col min="1852" max="1852" width="10.19921875" bestFit="1" customWidth="1"/>
    <col min="1853" max="1853" width="9.19921875" bestFit="1" customWidth="1"/>
    <col min="1854" max="1854" width="10.19921875" bestFit="1" customWidth="1"/>
    <col min="1855" max="1855" width="9.19921875" bestFit="1" customWidth="1"/>
    <col min="1856" max="1856" width="10.19921875" bestFit="1" customWidth="1"/>
    <col min="1857" max="1857" width="9.19921875" bestFit="1" customWidth="1"/>
    <col min="1858" max="1858" width="10.19921875" bestFit="1" customWidth="1"/>
    <col min="1859" max="1859" width="9.19921875" bestFit="1" customWidth="1"/>
    <col min="1860" max="1860" width="10.19921875" bestFit="1" customWidth="1"/>
    <col min="1861" max="1861" width="9.19921875" bestFit="1" customWidth="1"/>
    <col min="1862" max="1862" width="10.19921875" bestFit="1" customWidth="1"/>
    <col min="1863" max="1863" width="9.19921875" bestFit="1" customWidth="1"/>
    <col min="1864" max="1864" width="10.19921875" bestFit="1" customWidth="1"/>
    <col min="1865" max="1865" width="9.19921875" bestFit="1" customWidth="1"/>
    <col min="1866" max="1866" width="10.19921875" bestFit="1" customWidth="1"/>
    <col min="1867" max="1867" width="9.19921875" bestFit="1" customWidth="1"/>
    <col min="1868" max="1868" width="10.19921875" bestFit="1" customWidth="1"/>
    <col min="1869" max="1869" width="9.19921875" bestFit="1" customWidth="1"/>
    <col min="1870" max="1870" width="10.19921875" bestFit="1" customWidth="1"/>
    <col min="1871" max="1871" width="9.19921875" bestFit="1" customWidth="1"/>
    <col min="1872" max="1872" width="10.19921875" bestFit="1" customWidth="1"/>
    <col min="1873" max="1873" width="9.19921875" bestFit="1" customWidth="1"/>
    <col min="1874" max="1874" width="10.19921875" bestFit="1" customWidth="1"/>
    <col min="1875" max="1875" width="9.19921875" bestFit="1" customWidth="1"/>
    <col min="1876" max="1876" width="10.19921875" bestFit="1" customWidth="1"/>
    <col min="1877" max="1877" width="9.19921875" bestFit="1" customWidth="1"/>
    <col min="1878" max="1878" width="10.19921875" bestFit="1" customWidth="1"/>
    <col min="1879" max="1879" width="9.19921875" bestFit="1" customWidth="1"/>
    <col min="1880" max="1880" width="10.19921875" bestFit="1" customWidth="1"/>
    <col min="1881" max="1881" width="9.19921875" bestFit="1" customWidth="1"/>
    <col min="1882" max="1882" width="10.19921875" bestFit="1" customWidth="1"/>
    <col min="1883" max="1883" width="9.19921875" bestFit="1" customWidth="1"/>
    <col min="1884" max="1884" width="10.19921875" bestFit="1" customWidth="1"/>
    <col min="1885" max="1885" width="9.19921875" bestFit="1" customWidth="1"/>
    <col min="1886" max="1886" width="10.19921875" bestFit="1" customWidth="1"/>
    <col min="1887" max="1887" width="9.19921875" bestFit="1" customWidth="1"/>
    <col min="1888" max="1888" width="10.19921875" bestFit="1" customWidth="1"/>
    <col min="1889" max="1889" width="9.19921875" bestFit="1" customWidth="1"/>
    <col min="1890" max="1890" width="10.19921875" bestFit="1" customWidth="1"/>
    <col min="1891" max="1891" width="9.19921875" bestFit="1" customWidth="1"/>
    <col min="1892" max="1892" width="10.19921875" bestFit="1" customWidth="1"/>
    <col min="1893" max="1893" width="9.19921875" bestFit="1" customWidth="1"/>
    <col min="1894" max="1894" width="10.19921875" bestFit="1" customWidth="1"/>
    <col min="1895" max="1895" width="9.19921875" bestFit="1" customWidth="1"/>
    <col min="1896" max="1896" width="10.19921875" bestFit="1" customWidth="1"/>
    <col min="1897" max="1897" width="9.19921875" bestFit="1" customWidth="1"/>
    <col min="1898" max="1898" width="10.19921875" bestFit="1" customWidth="1"/>
    <col min="1899" max="1899" width="9.19921875" bestFit="1" customWidth="1"/>
    <col min="1900" max="1900" width="10.19921875" bestFit="1" customWidth="1"/>
    <col min="1901" max="1901" width="9.19921875" bestFit="1" customWidth="1"/>
    <col min="1902" max="1902" width="10.19921875" bestFit="1" customWidth="1"/>
    <col min="1903" max="1903" width="9.19921875" bestFit="1" customWidth="1"/>
    <col min="1904" max="1904" width="10.19921875" bestFit="1" customWidth="1"/>
    <col min="1905" max="1905" width="9.19921875" bestFit="1" customWidth="1"/>
    <col min="1906" max="1906" width="10.19921875" bestFit="1" customWidth="1"/>
    <col min="1907" max="1907" width="9.19921875" bestFit="1" customWidth="1"/>
    <col min="1908" max="1908" width="10.19921875" bestFit="1" customWidth="1"/>
    <col min="1909" max="1909" width="9.19921875" bestFit="1" customWidth="1"/>
    <col min="1910" max="1910" width="10.19921875" bestFit="1" customWidth="1"/>
    <col min="1911" max="1911" width="9.19921875" bestFit="1" customWidth="1"/>
    <col min="1912" max="1912" width="10.19921875" bestFit="1" customWidth="1"/>
    <col min="1913" max="1913" width="9.19921875" bestFit="1" customWidth="1"/>
    <col min="1914" max="1914" width="10.19921875" bestFit="1" customWidth="1"/>
    <col min="1915" max="1915" width="9.19921875" bestFit="1" customWidth="1"/>
    <col min="1916" max="1916" width="10.19921875" bestFit="1" customWidth="1"/>
    <col min="1917" max="1917" width="9.19921875" bestFit="1" customWidth="1"/>
    <col min="1918" max="1918" width="10.19921875" bestFit="1" customWidth="1"/>
    <col min="1919" max="1919" width="9.19921875" bestFit="1" customWidth="1"/>
    <col min="1920" max="1920" width="10.19921875" bestFit="1" customWidth="1"/>
    <col min="1921" max="1921" width="9.19921875" bestFit="1" customWidth="1"/>
    <col min="1922" max="1922" width="10.19921875" bestFit="1" customWidth="1"/>
    <col min="1923" max="1923" width="9.19921875" bestFit="1" customWidth="1"/>
    <col min="1924" max="1924" width="10.19921875" bestFit="1" customWidth="1"/>
    <col min="1925" max="1925" width="9.19921875" bestFit="1" customWidth="1"/>
    <col min="1926" max="1926" width="10.19921875" bestFit="1" customWidth="1"/>
    <col min="1927" max="1927" width="9.19921875" bestFit="1" customWidth="1"/>
    <col min="1928" max="1928" width="11.19921875" bestFit="1" customWidth="1"/>
    <col min="1929" max="1929" width="9.19921875" bestFit="1" customWidth="1"/>
    <col min="1930" max="1930" width="11.19921875" bestFit="1" customWidth="1"/>
    <col min="1931" max="1931" width="9.19921875" bestFit="1" customWidth="1"/>
    <col min="1932" max="1932" width="11.19921875" bestFit="1" customWidth="1"/>
    <col min="1933" max="1933" width="9.19921875" bestFit="1" customWidth="1"/>
    <col min="1934" max="1934" width="11.19921875" bestFit="1" customWidth="1"/>
    <col min="1935" max="1935" width="9.19921875" bestFit="1" customWidth="1"/>
    <col min="1936" max="1936" width="11.19921875" bestFit="1" customWidth="1"/>
    <col min="1937" max="1937" width="9.19921875" bestFit="1" customWidth="1"/>
    <col min="1938" max="1938" width="11.19921875" bestFit="1" customWidth="1"/>
    <col min="1939" max="1939" width="9.19921875" bestFit="1" customWidth="1"/>
    <col min="1940" max="1940" width="11.19921875" bestFit="1" customWidth="1"/>
    <col min="1941" max="1941" width="9.19921875" bestFit="1" customWidth="1"/>
    <col min="1942" max="1942" width="11.19921875" bestFit="1" customWidth="1"/>
    <col min="1943" max="1943" width="9.19921875" bestFit="1" customWidth="1"/>
    <col min="1944" max="1944" width="11.19921875" bestFit="1" customWidth="1"/>
    <col min="1945" max="1945" width="9.19921875" bestFit="1" customWidth="1"/>
    <col min="1946" max="1946" width="11.19921875" bestFit="1" customWidth="1"/>
    <col min="1947" max="1947" width="9.19921875" bestFit="1" customWidth="1"/>
    <col min="1948" max="1948" width="11.19921875" bestFit="1" customWidth="1"/>
    <col min="1949" max="1949" width="9.19921875" bestFit="1" customWidth="1"/>
    <col min="1950" max="1950" width="11.19921875" bestFit="1" customWidth="1"/>
    <col min="1951" max="1951" width="9.19921875" bestFit="1" customWidth="1"/>
    <col min="1952" max="1952" width="11.19921875" bestFit="1" customWidth="1"/>
    <col min="1953" max="1953" width="9.19921875" bestFit="1" customWidth="1"/>
    <col min="1954" max="1954" width="11.19921875" bestFit="1" customWidth="1"/>
    <col min="1955" max="1955" width="9.19921875" bestFit="1" customWidth="1"/>
    <col min="1956" max="1956" width="11.19921875" bestFit="1" customWidth="1"/>
    <col min="1957" max="1957" width="9.19921875" bestFit="1" customWidth="1"/>
    <col min="1958" max="1958" width="11.19921875" bestFit="1" customWidth="1"/>
    <col min="1959" max="1959" width="9.19921875" bestFit="1" customWidth="1"/>
    <col min="1960" max="1960" width="11.19921875" bestFit="1" customWidth="1"/>
    <col min="1961" max="1961" width="9.19921875" bestFit="1" customWidth="1"/>
    <col min="1962" max="1962" width="11.19921875" bestFit="1" customWidth="1"/>
    <col min="1963" max="1963" width="9.19921875" bestFit="1" customWidth="1"/>
    <col min="1964" max="1964" width="11.19921875" bestFit="1" customWidth="1"/>
    <col min="1965" max="1965" width="9.19921875" bestFit="1" customWidth="1"/>
    <col min="1966" max="1966" width="11.19921875" bestFit="1" customWidth="1"/>
    <col min="1967" max="1967" width="9.19921875" bestFit="1" customWidth="1"/>
    <col min="1968" max="1968" width="11.19921875" bestFit="1" customWidth="1"/>
    <col min="1969" max="1969" width="9.19921875" bestFit="1" customWidth="1"/>
    <col min="1970" max="1970" width="11.19921875" bestFit="1" customWidth="1"/>
    <col min="1971" max="1971" width="9.19921875" bestFit="1" customWidth="1"/>
    <col min="1972" max="1972" width="11.19921875" bestFit="1" customWidth="1"/>
    <col min="1973" max="1973" width="9.19921875" bestFit="1" customWidth="1"/>
    <col min="1974" max="1974" width="11.19921875" bestFit="1" customWidth="1"/>
    <col min="1975" max="1975" width="11" bestFit="1" customWidth="1"/>
  </cols>
  <sheetData>
    <row r="2" spans="1:6" x14ac:dyDescent="0.3">
      <c r="A2" s="7" t="s">
        <v>6</v>
      </c>
      <c r="B2" t="s">
        <v>2060</v>
      </c>
    </row>
    <row r="4" spans="1:6" x14ac:dyDescent="0.3">
      <c r="A4" s="7" t="s">
        <v>2070</v>
      </c>
      <c r="B4" s="7" t="s">
        <v>2071</v>
      </c>
    </row>
    <row r="5" spans="1:6" x14ac:dyDescent="0.3">
      <c r="A5" s="7" t="s">
        <v>2072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4" t="s">
        <v>2061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4" t="s">
        <v>2062</v>
      </c>
      <c r="B7">
        <v>4</v>
      </c>
      <c r="C7">
        <v>20</v>
      </c>
      <c r="E7">
        <v>22</v>
      </c>
      <c r="F7">
        <v>46</v>
      </c>
    </row>
    <row r="8" spans="1:6" x14ac:dyDescent="0.3">
      <c r="A8" s="4" t="s">
        <v>2063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4" t="s">
        <v>2064</v>
      </c>
      <c r="E9">
        <v>4</v>
      </c>
      <c r="F9">
        <v>4</v>
      </c>
    </row>
    <row r="10" spans="1:6" x14ac:dyDescent="0.3">
      <c r="A10" s="4" t="s">
        <v>2065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4" t="s">
        <v>2066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4" t="s">
        <v>2067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4" t="s">
        <v>2068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4" t="s">
        <v>2069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4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605B-79C8-4472-AE6A-4E1D0F556C76}">
  <sheetPr codeName="Sheet5"/>
  <dimension ref="A1:F30"/>
  <sheetViews>
    <sheetView zoomScale="73" zoomScaleNormal="115" workbookViewId="0">
      <selection activeCell="G20" sqref="G20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2060</v>
      </c>
    </row>
    <row r="2" spans="1:6" x14ac:dyDescent="0.3">
      <c r="A2" s="7" t="s">
        <v>2029</v>
      </c>
      <c r="B2" t="s">
        <v>2060</v>
      </c>
    </row>
    <row r="4" spans="1:6" x14ac:dyDescent="0.3">
      <c r="A4" s="7" t="s">
        <v>2070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4" t="s">
        <v>2036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4" t="s">
        <v>2059</v>
      </c>
      <c r="E7">
        <v>4</v>
      </c>
      <c r="F7">
        <v>4</v>
      </c>
    </row>
    <row r="8" spans="1:6" x14ac:dyDescent="0.3">
      <c r="A8" s="4" t="s">
        <v>2043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4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4" t="s">
        <v>2053</v>
      </c>
      <c r="C10">
        <v>8</v>
      </c>
      <c r="E10">
        <v>10</v>
      </c>
      <c r="F10">
        <v>18</v>
      </c>
    </row>
    <row r="11" spans="1:6" x14ac:dyDescent="0.3">
      <c r="A11" s="4" t="s">
        <v>2041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4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4" t="s">
        <v>2038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4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4" t="s">
        <v>2056</v>
      </c>
      <c r="C15">
        <v>3</v>
      </c>
      <c r="E15">
        <v>4</v>
      </c>
      <c r="F15">
        <v>7</v>
      </c>
    </row>
    <row r="16" spans="1:6" x14ac:dyDescent="0.3">
      <c r="A16" s="4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4" t="s">
        <v>2044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4" t="s">
        <v>2039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4" t="s">
        <v>2037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4" t="s">
        <v>2055</v>
      </c>
      <c r="C20">
        <v>4</v>
      </c>
      <c r="E20">
        <v>4</v>
      </c>
      <c r="F20">
        <v>8</v>
      </c>
    </row>
    <row r="21" spans="1:6" x14ac:dyDescent="0.3">
      <c r="A21" s="4" t="s">
        <v>2042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4" t="s">
        <v>2051</v>
      </c>
      <c r="C22">
        <v>9</v>
      </c>
      <c r="E22">
        <v>5</v>
      </c>
      <c r="F22">
        <v>14</v>
      </c>
    </row>
    <row r="23" spans="1:6" x14ac:dyDescent="0.3">
      <c r="A23" s="4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4" t="s">
        <v>2047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4" t="s">
        <v>2045</v>
      </c>
      <c r="C25">
        <v>7</v>
      </c>
      <c r="E25">
        <v>14</v>
      </c>
      <c r="F25">
        <v>21</v>
      </c>
    </row>
    <row r="26" spans="1:6" x14ac:dyDescent="0.3">
      <c r="A26" s="4" t="s">
        <v>2046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4" t="s">
        <v>2052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4" t="s">
        <v>2049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4" t="s">
        <v>2058</v>
      </c>
      <c r="E29">
        <v>3</v>
      </c>
      <c r="F29">
        <v>3</v>
      </c>
    </row>
    <row r="30" spans="1:6" x14ac:dyDescent="0.3">
      <c r="A30" s="4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CEB3-926C-4CFA-BC8F-51FEF45BF388}">
  <sheetPr codeName="Sheet6"/>
  <dimension ref="A1:E18"/>
  <sheetViews>
    <sheetView tabSelected="1" zoomScale="65" workbookViewId="0">
      <selection activeCell="Q22" sqref="Q22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14.5" bestFit="1" customWidth="1"/>
    <col min="7" max="9" width="9.69921875" bestFit="1" customWidth="1"/>
    <col min="10" max="11" width="8.69921875" bestFit="1" customWidth="1"/>
    <col min="12" max="18" width="9.69921875" bestFit="1" customWidth="1"/>
    <col min="19" max="20" width="8.69921875" bestFit="1" customWidth="1"/>
    <col min="21" max="30" width="9.69921875" bestFit="1" customWidth="1"/>
    <col min="31" max="33" width="8.69921875" bestFit="1" customWidth="1"/>
    <col min="34" max="42" width="9.69921875" bestFit="1" customWidth="1"/>
    <col min="43" max="45" width="8.69921875" bestFit="1" customWidth="1"/>
    <col min="46" max="50" width="9.69921875" bestFit="1" customWidth="1"/>
    <col min="51" max="54" width="8.69921875" bestFit="1" customWidth="1"/>
    <col min="55" max="63" width="9.69921875" bestFit="1" customWidth="1"/>
    <col min="64" max="65" width="8.69921875" bestFit="1" customWidth="1"/>
    <col min="66" max="74" width="9.69921875" bestFit="1" customWidth="1"/>
    <col min="75" max="82" width="10.69921875" bestFit="1" customWidth="1"/>
    <col min="83" max="84" width="9.69921875" bestFit="1" customWidth="1"/>
    <col min="85" max="88" width="10.69921875" bestFit="1" customWidth="1"/>
    <col min="89" max="90" width="9.69921875" bestFit="1" customWidth="1"/>
    <col min="91" max="95" width="10.69921875" bestFit="1" customWidth="1"/>
    <col min="96" max="100" width="8.69921875" bestFit="1" customWidth="1"/>
    <col min="101" max="108" width="9.69921875" bestFit="1" customWidth="1"/>
    <col min="109" max="109" width="8.69921875" bestFit="1" customWidth="1"/>
    <col min="110" max="115" width="9.69921875" bestFit="1" customWidth="1"/>
    <col min="116" max="118" width="8.69921875" bestFit="1" customWidth="1"/>
    <col min="119" max="121" width="9.69921875" bestFit="1" customWidth="1"/>
    <col min="122" max="125" width="8.69921875" bestFit="1" customWidth="1"/>
    <col min="126" max="128" width="9.69921875" bestFit="1" customWidth="1"/>
    <col min="129" max="133" width="8.69921875" bestFit="1" customWidth="1"/>
    <col min="134" max="145" width="9.69921875" bestFit="1" customWidth="1"/>
    <col min="146" max="148" width="8.69921875" bestFit="1" customWidth="1"/>
    <col min="149" max="152" width="9.69921875" bestFit="1" customWidth="1"/>
    <col min="153" max="154" width="8.69921875" bestFit="1" customWidth="1"/>
    <col min="155" max="160" width="9.69921875" bestFit="1" customWidth="1"/>
    <col min="161" max="161" width="8.69921875" bestFit="1" customWidth="1"/>
    <col min="162" max="168" width="9.69921875" bestFit="1" customWidth="1"/>
    <col min="169" max="173" width="10.69921875" bestFit="1" customWidth="1"/>
    <col min="174" max="174" width="9.69921875" bestFit="1" customWidth="1"/>
    <col min="175" max="181" width="10.69921875" bestFit="1" customWidth="1"/>
    <col min="182" max="184" width="9.69921875" bestFit="1" customWidth="1"/>
    <col min="185" max="190" width="10.69921875" bestFit="1" customWidth="1"/>
    <col min="191" max="192" width="8.69921875" bestFit="1" customWidth="1"/>
    <col min="193" max="196" width="9.69921875" bestFit="1" customWidth="1"/>
    <col min="197" max="198" width="8.69921875" bestFit="1" customWidth="1"/>
    <col min="199" max="204" width="9.69921875" bestFit="1" customWidth="1"/>
    <col min="205" max="206" width="8.69921875" bestFit="1" customWidth="1"/>
    <col min="207" max="213" width="9.69921875" bestFit="1" customWidth="1"/>
    <col min="214" max="215" width="8.69921875" bestFit="1" customWidth="1"/>
    <col min="216" max="220" width="9.69921875" bestFit="1" customWidth="1"/>
    <col min="221" max="225" width="8.69921875" bestFit="1" customWidth="1"/>
    <col min="226" max="227" width="9.69921875" bestFit="1" customWidth="1"/>
    <col min="228" max="228" width="8.69921875" bestFit="1" customWidth="1"/>
    <col min="229" max="232" width="9.69921875" bestFit="1" customWidth="1"/>
    <col min="233" max="233" width="8.69921875" bestFit="1" customWidth="1"/>
    <col min="234" max="237" width="9.69921875" bestFit="1" customWidth="1"/>
    <col min="238" max="238" width="8.69921875" bestFit="1" customWidth="1"/>
    <col min="239" max="242" width="9.69921875" bestFit="1" customWidth="1"/>
    <col min="243" max="244" width="8.69921875" bestFit="1" customWidth="1"/>
    <col min="245" max="249" width="9.69921875" bestFit="1" customWidth="1"/>
    <col min="250" max="257" width="10.69921875" bestFit="1" customWidth="1"/>
    <col min="258" max="260" width="9.69921875" bestFit="1" customWidth="1"/>
    <col min="261" max="262" width="10.69921875" bestFit="1" customWidth="1"/>
    <col min="263" max="264" width="8.69921875" bestFit="1" customWidth="1"/>
    <col min="265" max="265" width="9.69921875" bestFit="1" customWidth="1"/>
    <col min="266" max="268" width="8.69921875" bestFit="1" customWidth="1"/>
    <col min="269" max="272" width="9.69921875" bestFit="1" customWidth="1"/>
    <col min="273" max="277" width="8.69921875" bestFit="1" customWidth="1"/>
    <col min="278" max="281" width="9.69921875" bestFit="1" customWidth="1"/>
    <col min="282" max="284" width="8.69921875" bestFit="1" customWidth="1"/>
    <col min="285" max="285" width="9.69921875" bestFit="1" customWidth="1"/>
    <col min="286" max="287" width="8.69921875" bestFit="1" customWidth="1"/>
    <col min="288" max="293" width="9.69921875" bestFit="1" customWidth="1"/>
    <col min="294" max="294" width="8.69921875" bestFit="1" customWidth="1"/>
    <col min="295" max="299" width="9.69921875" bestFit="1" customWidth="1"/>
    <col min="300" max="300" width="8.69921875" bestFit="1" customWidth="1"/>
    <col min="301" max="308" width="9.69921875" bestFit="1" customWidth="1"/>
    <col min="309" max="311" width="8.69921875" bestFit="1" customWidth="1"/>
    <col min="312" max="315" width="9.69921875" bestFit="1" customWidth="1"/>
    <col min="316" max="316" width="8.69921875" bestFit="1" customWidth="1"/>
    <col min="317" max="323" width="9.69921875" bestFit="1" customWidth="1"/>
    <col min="324" max="335" width="10.69921875" bestFit="1" customWidth="1"/>
    <col min="336" max="336" width="9.69921875" bestFit="1" customWidth="1"/>
    <col min="337" max="341" width="10.69921875" bestFit="1" customWidth="1"/>
    <col min="342" max="343" width="8.69921875" bestFit="1" customWidth="1"/>
    <col min="344" max="361" width="9.69921875" bestFit="1" customWidth="1"/>
    <col min="362" max="363" width="8.69921875" bestFit="1" customWidth="1"/>
    <col min="364" max="367" width="9.69921875" bestFit="1" customWidth="1"/>
    <col min="368" max="370" width="8.69921875" bestFit="1" customWidth="1"/>
    <col min="371" max="376" width="9.69921875" bestFit="1" customWidth="1"/>
    <col min="377" max="380" width="8.69921875" bestFit="1" customWidth="1"/>
    <col min="381" max="385" width="9.69921875" bestFit="1" customWidth="1"/>
    <col min="386" max="388" width="8.69921875" bestFit="1" customWidth="1"/>
    <col min="389" max="395" width="9.69921875" bestFit="1" customWidth="1"/>
    <col min="396" max="397" width="8.69921875" bestFit="1" customWidth="1"/>
    <col min="398" max="399" width="9.69921875" bestFit="1" customWidth="1"/>
    <col min="400" max="400" width="8.69921875" bestFit="1" customWidth="1"/>
    <col min="401" max="411" width="9.69921875" bestFit="1" customWidth="1"/>
    <col min="412" max="415" width="10.69921875" bestFit="1" customWidth="1"/>
    <col min="416" max="418" width="9.69921875" bestFit="1" customWidth="1"/>
    <col min="419" max="422" width="10.69921875" bestFit="1" customWidth="1"/>
    <col min="423" max="423" width="9.69921875" bestFit="1" customWidth="1"/>
    <col min="424" max="431" width="10.69921875" bestFit="1" customWidth="1"/>
    <col min="432" max="434" width="8.69921875" bestFit="1" customWidth="1"/>
    <col min="435" max="440" width="9.69921875" bestFit="1" customWidth="1"/>
    <col min="441" max="442" width="8.69921875" bestFit="1" customWidth="1"/>
    <col min="443" max="449" width="9.69921875" bestFit="1" customWidth="1"/>
    <col min="450" max="450" width="8.69921875" bestFit="1" customWidth="1"/>
    <col min="451" max="451" width="9.69921875" bestFit="1" customWidth="1"/>
    <col min="452" max="452" width="8.69921875" bestFit="1" customWidth="1"/>
    <col min="453" max="458" width="9.69921875" bestFit="1" customWidth="1"/>
    <col min="459" max="459" width="8.69921875" bestFit="1" customWidth="1"/>
    <col min="460" max="464" width="9.69921875" bestFit="1" customWidth="1"/>
    <col min="465" max="467" width="8.69921875" bestFit="1" customWidth="1"/>
    <col min="468" max="474" width="9.69921875" bestFit="1" customWidth="1"/>
    <col min="475" max="478" width="8.69921875" bestFit="1" customWidth="1"/>
    <col min="479" max="483" width="9.69921875" bestFit="1" customWidth="1"/>
    <col min="484" max="484" width="8.69921875" bestFit="1" customWidth="1"/>
    <col min="485" max="492" width="9.69921875" bestFit="1" customWidth="1"/>
    <col min="493" max="493" width="8.69921875" bestFit="1" customWidth="1"/>
    <col min="494" max="503" width="9.69921875" bestFit="1" customWidth="1"/>
    <col min="504" max="507" width="10.69921875" bestFit="1" customWidth="1"/>
    <col min="508" max="508" width="9.69921875" bestFit="1" customWidth="1"/>
    <col min="509" max="514" width="10.69921875" bestFit="1" customWidth="1"/>
    <col min="515" max="516" width="9.69921875" bestFit="1" customWidth="1"/>
    <col min="517" max="520" width="10.69921875" bestFit="1" customWidth="1"/>
    <col min="521" max="525" width="8.69921875" bestFit="1" customWidth="1"/>
    <col min="526" max="529" width="9.69921875" bestFit="1" customWidth="1"/>
    <col min="530" max="532" width="8.69921875" bestFit="1" customWidth="1"/>
    <col min="533" max="537" width="9.69921875" bestFit="1" customWidth="1"/>
    <col min="538" max="543" width="8.69921875" bestFit="1" customWidth="1"/>
    <col min="544" max="549" width="9.69921875" bestFit="1" customWidth="1"/>
    <col min="550" max="551" width="8.69921875" bestFit="1" customWidth="1"/>
    <col min="552" max="553" width="9.69921875" bestFit="1" customWidth="1"/>
    <col min="554" max="554" width="8.69921875" bestFit="1" customWidth="1"/>
    <col min="555" max="565" width="9.69921875" bestFit="1" customWidth="1"/>
    <col min="566" max="568" width="8.69921875" bestFit="1" customWidth="1"/>
    <col min="569" max="573" width="9.69921875" bestFit="1" customWidth="1"/>
    <col min="574" max="578" width="8.69921875" bestFit="1" customWidth="1"/>
    <col min="579" max="583" width="9.69921875" bestFit="1" customWidth="1"/>
    <col min="584" max="584" width="8.69921875" bestFit="1" customWidth="1"/>
    <col min="585" max="586" width="9.69921875" bestFit="1" customWidth="1"/>
    <col min="587" max="587" width="10.69921875" bestFit="1" customWidth="1"/>
    <col min="588" max="590" width="9.69921875" bestFit="1" customWidth="1"/>
    <col min="591" max="596" width="10.69921875" bestFit="1" customWidth="1"/>
    <col min="597" max="598" width="9.69921875" bestFit="1" customWidth="1"/>
    <col min="599" max="605" width="10.69921875" bestFit="1" customWidth="1"/>
    <col min="606" max="609" width="9.69921875" bestFit="1" customWidth="1"/>
    <col min="610" max="610" width="8.69921875" bestFit="1" customWidth="1"/>
    <col min="611" max="618" width="9.69921875" bestFit="1" customWidth="1"/>
    <col min="619" max="621" width="8.69921875" bestFit="1" customWidth="1"/>
    <col min="622" max="632" width="9.69921875" bestFit="1" customWidth="1"/>
    <col min="633" max="634" width="8.69921875" bestFit="1" customWidth="1"/>
    <col min="635" max="641" width="9.69921875" bestFit="1" customWidth="1"/>
    <col min="642" max="642" width="8.69921875" bestFit="1" customWidth="1"/>
    <col min="643" max="649" width="9.69921875" bestFit="1" customWidth="1"/>
    <col min="650" max="650" width="8.69921875" bestFit="1" customWidth="1"/>
    <col min="651" max="658" width="9.69921875" bestFit="1" customWidth="1"/>
    <col min="659" max="661" width="8.69921875" bestFit="1" customWidth="1"/>
    <col min="662" max="667" width="9.69921875" bestFit="1" customWidth="1"/>
    <col min="668" max="669" width="8.69921875" bestFit="1" customWidth="1"/>
    <col min="670" max="677" width="9.69921875" bestFit="1" customWidth="1"/>
    <col min="678" max="681" width="10.69921875" bestFit="1" customWidth="1"/>
    <col min="682" max="684" width="9.69921875" bestFit="1" customWidth="1"/>
    <col min="685" max="691" width="10.69921875" bestFit="1" customWidth="1"/>
    <col min="692" max="692" width="9.69921875" bestFit="1" customWidth="1"/>
    <col min="693" max="698" width="10.69921875" bestFit="1" customWidth="1"/>
    <col min="699" max="701" width="8.69921875" bestFit="1" customWidth="1"/>
    <col min="702" max="706" width="9.69921875" bestFit="1" customWidth="1"/>
    <col min="707" max="709" width="8.69921875" bestFit="1" customWidth="1"/>
    <col min="710" max="714" width="9.69921875" bestFit="1" customWidth="1"/>
    <col min="715" max="717" width="8.69921875" bestFit="1" customWidth="1"/>
    <col min="718" max="721" width="9.69921875" bestFit="1" customWidth="1"/>
    <col min="722" max="725" width="8.69921875" bestFit="1" customWidth="1"/>
    <col min="726" max="730" width="9.69921875" bestFit="1" customWidth="1"/>
    <col min="731" max="733" width="8.69921875" bestFit="1" customWidth="1"/>
    <col min="734" max="738" width="9.69921875" bestFit="1" customWidth="1"/>
    <col min="739" max="740" width="8.69921875" bestFit="1" customWidth="1"/>
    <col min="741" max="745" width="9.69921875" bestFit="1" customWidth="1"/>
    <col min="746" max="746" width="8.69921875" bestFit="1" customWidth="1"/>
    <col min="747" max="760" width="9.69921875" bestFit="1" customWidth="1"/>
    <col min="761" max="763" width="8.69921875" bestFit="1" customWidth="1"/>
    <col min="764" max="771" width="9.69921875" bestFit="1" customWidth="1"/>
    <col min="772" max="774" width="10.69921875" bestFit="1" customWidth="1"/>
    <col min="775" max="776" width="9.69921875" bestFit="1" customWidth="1"/>
    <col min="777" max="780" width="10.69921875" bestFit="1" customWidth="1"/>
    <col min="781" max="782" width="9.69921875" bestFit="1" customWidth="1"/>
    <col min="783" max="786" width="10.69921875" bestFit="1" customWidth="1"/>
    <col min="787" max="787" width="8.69921875" bestFit="1" customWidth="1"/>
    <col min="788" max="798" width="9.69921875" bestFit="1" customWidth="1"/>
    <col min="799" max="800" width="8.69921875" bestFit="1" customWidth="1"/>
    <col min="801" max="804" width="9.69921875" bestFit="1" customWidth="1"/>
    <col min="805" max="806" width="8.69921875" bestFit="1" customWidth="1"/>
    <col min="807" max="812" width="9.69921875" bestFit="1" customWidth="1"/>
    <col min="813" max="815" width="8.69921875" bestFit="1" customWidth="1"/>
    <col min="816" max="823" width="9.69921875" bestFit="1" customWidth="1"/>
    <col min="824" max="826" width="8.69921875" bestFit="1" customWidth="1"/>
    <col min="827" max="829" width="9.69921875" bestFit="1" customWidth="1"/>
    <col min="830" max="830" width="8.69921875" bestFit="1" customWidth="1"/>
    <col min="831" max="836" width="9.69921875" bestFit="1" customWidth="1"/>
    <col min="837" max="840" width="8.69921875" bestFit="1" customWidth="1"/>
    <col min="841" max="844" width="9.69921875" bestFit="1" customWidth="1"/>
    <col min="845" max="846" width="8.69921875" bestFit="1" customWidth="1"/>
    <col min="847" max="848" width="9.69921875" bestFit="1" customWidth="1"/>
    <col min="849" max="850" width="8.69921875" bestFit="1" customWidth="1"/>
    <col min="851" max="854" width="9.69921875" bestFit="1" customWidth="1"/>
    <col min="855" max="868" width="10.69921875" bestFit="1" customWidth="1"/>
    <col min="869" max="870" width="9.69921875" bestFit="1" customWidth="1"/>
    <col min="871" max="878" width="10.69921875" bestFit="1" customWidth="1"/>
    <col min="879" max="880" width="9.69921875" bestFit="1" customWidth="1"/>
    <col min="881" max="881" width="10.8984375" bestFit="1" customWidth="1"/>
  </cols>
  <sheetData>
    <row r="1" spans="1:5" x14ac:dyDescent="0.3">
      <c r="A1" s="7" t="s">
        <v>2029</v>
      </c>
      <c r="B1" t="s">
        <v>2060</v>
      </c>
    </row>
    <row r="2" spans="1:5" x14ac:dyDescent="0.3">
      <c r="A2" s="7" t="s">
        <v>2075</v>
      </c>
      <c r="B2" t="s">
        <v>2060</v>
      </c>
    </row>
    <row r="4" spans="1:5" x14ac:dyDescent="0.3">
      <c r="A4" s="7" t="s">
        <v>2070</v>
      </c>
      <c r="B4" s="7" t="s">
        <v>2035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4" t="s">
        <v>2076</v>
      </c>
      <c r="B6">
        <v>6</v>
      </c>
      <c r="C6">
        <v>36</v>
      </c>
      <c r="D6">
        <v>49</v>
      </c>
      <c r="E6">
        <v>91</v>
      </c>
    </row>
    <row r="7" spans="1:5" x14ac:dyDescent="0.3">
      <c r="A7" s="4" t="s">
        <v>2077</v>
      </c>
      <c r="B7">
        <v>7</v>
      </c>
      <c r="C7">
        <v>28</v>
      </c>
      <c r="D7">
        <v>44</v>
      </c>
      <c r="E7">
        <v>79</v>
      </c>
    </row>
    <row r="8" spans="1:5" x14ac:dyDescent="0.3">
      <c r="A8" s="4" t="s">
        <v>2078</v>
      </c>
      <c r="B8">
        <v>4</v>
      </c>
      <c r="C8">
        <v>33</v>
      </c>
      <c r="D8">
        <v>49</v>
      </c>
      <c r="E8">
        <v>86</v>
      </c>
    </row>
    <row r="9" spans="1:5" x14ac:dyDescent="0.3">
      <c r="A9" s="4" t="s">
        <v>2079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4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4" t="s">
        <v>2081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4" t="s">
        <v>2082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4" t="s">
        <v>2083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4" t="s">
        <v>2084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4" t="s">
        <v>2085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4" t="s">
        <v>2086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4" t="s">
        <v>2087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4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Statistical Analysis Backers</vt:lpstr>
      <vt:lpstr>Goal Analysis</vt:lpstr>
      <vt:lpstr>Pivot Category v Outcome</vt:lpstr>
      <vt:lpstr>Pivot Subcat v Outcome</vt:lpstr>
      <vt:lpstr>Pivot Date v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Walter</cp:lastModifiedBy>
  <dcterms:created xsi:type="dcterms:W3CDTF">2021-09-29T18:52:28Z</dcterms:created>
  <dcterms:modified xsi:type="dcterms:W3CDTF">2024-04-04T21:36:02Z</dcterms:modified>
</cp:coreProperties>
</file>