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C:\Users\Maximiliano Falicoff\Google Drive\Poly\4. Hiver 2021\SSH3201\TP\TP1\"/>
    </mc:Choice>
  </mc:AlternateContent>
  <xr:revisionPtr revIDLastSave="0" documentId="13_ncr:1_{2FBFB5C8-1375-4F52-89E2-30AC8D43F837}" xr6:coauthVersionLast="46" xr6:coauthVersionMax="46" xr10:uidLastSave="{00000000-0000-0000-0000-000000000000}"/>
  <bookViews>
    <workbookView xWindow="38280" yWindow="-120" windowWidth="16440" windowHeight="28440" xr2:uid="{00000000-000D-0000-FFFF-FFFF00000000}"/>
  </bookViews>
  <sheets>
    <sheet name="Exo 1 et 2" sheetId="1" r:id="rId1"/>
    <sheet name="Réponse" sheetId="2" r:id="rId2"/>
    <sheet name="Perso 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KvsqvHDqHSl66rXLzoDvnf+2x+w=="/>
    </ext>
  </extLst>
</workbook>
</file>

<file path=xl/calcChain.xml><?xml version="1.0" encoding="utf-8"?>
<calcChain xmlns="http://schemas.openxmlformats.org/spreadsheetml/2006/main">
  <c r="C66" i="3" l="1"/>
  <c r="D66" i="3" s="1"/>
  <c r="B66" i="3"/>
  <c r="D62" i="3"/>
  <c r="D61" i="3"/>
  <c r="B60" i="3"/>
  <c r="D60" i="3" s="1"/>
  <c r="D59" i="3"/>
  <c r="C59" i="3"/>
  <c r="B59" i="3"/>
  <c r="B48" i="3"/>
  <c r="B47" i="3"/>
  <c r="D45" i="3"/>
  <c r="D43" i="3"/>
  <c r="B49" i="3" s="1"/>
  <c r="D37" i="3"/>
  <c r="D30" i="3"/>
  <c r="H27" i="1"/>
  <c r="G27" i="1"/>
  <c r="H26" i="1"/>
  <c r="G26" i="1"/>
  <c r="H19" i="1"/>
  <c r="G19" i="1"/>
  <c r="H14" i="1"/>
  <c r="G14" i="1"/>
  <c r="H10" i="1"/>
  <c r="G10" i="1"/>
</calcChain>
</file>

<file path=xl/sharedStrings.xml><?xml version="1.0" encoding="utf-8"?>
<sst xmlns="http://schemas.openxmlformats.org/spreadsheetml/2006/main" count="169" uniqueCount="117">
  <si>
    <t>Exercice 1</t>
  </si>
  <si>
    <t>Exercice 2:</t>
  </si>
  <si>
    <r>
      <rPr>
        <sz val="11"/>
        <color theme="1"/>
        <rFont val="Calibri"/>
      </rPr>
      <t xml:space="preserve">On vous présente </t>
    </r>
    <r>
      <rPr>
        <b/>
        <sz val="11"/>
        <color rgb="FFFF0000"/>
        <rFont val="Calibri"/>
      </rPr>
      <t>une partie</t>
    </r>
    <r>
      <rPr>
        <sz val="11"/>
        <color theme="1"/>
        <rFont val="Calibri"/>
      </rPr>
      <t xml:space="preserve"> des soldes comparatifs de la  société X au 31 décembre. Les comptes sont classés par ordre alphabétique et les montants sont en dollar canadien.</t>
    </r>
  </si>
  <si>
    <t>On vous présente les soldes comparatifs des comptes de la société YEP inc. au 31 décembre. Les comptes sont classés par ordre alphabétique et les montants sont en dollar canadien.</t>
  </si>
  <si>
    <t>Amortissement cumulé - Bâtiment</t>
  </si>
  <si>
    <t>Amortissement cumulé - Matériel roulant</t>
  </si>
  <si>
    <t xml:space="preserve">Amortissement cumulé- Machine </t>
  </si>
  <si>
    <t>Bâtiment</t>
  </si>
  <si>
    <t>Capital social</t>
  </si>
  <si>
    <t>Capital- social (ou capital-actions)</t>
  </si>
  <si>
    <t>Charges commerciales et administratives</t>
  </si>
  <si>
    <t>Comptes-clients (nets)</t>
  </si>
  <si>
    <t>Comptes clients (nets)</t>
  </si>
  <si>
    <t>Comptes-fournisseurs</t>
  </si>
  <si>
    <t>Comptes fournisseurs</t>
  </si>
  <si>
    <t>Dividendes</t>
  </si>
  <si>
    <t>-</t>
  </si>
  <si>
    <t>Coût des ventes</t>
  </si>
  <si>
    <t>Emprunt bancaire (court terme)</t>
  </si>
  <si>
    <t>Encaisse</t>
  </si>
  <si>
    <t>Emprunt-échéance 2022</t>
  </si>
  <si>
    <t>Fournitures de bureau</t>
  </si>
  <si>
    <t>Intérêts à payer</t>
  </si>
  <si>
    <t>Machine</t>
  </si>
  <si>
    <t>Intérêts à recevoir</t>
  </si>
  <si>
    <t>Intérêts sur emprunt</t>
  </si>
  <si>
    <t>Loyers payés d'avance</t>
  </si>
  <si>
    <t xml:space="preserve">Intérêts sur placement </t>
  </si>
  <si>
    <t>Matériel roulant</t>
  </si>
  <si>
    <t>Intérêts sur placement à recevoir</t>
  </si>
  <si>
    <t>Obligations à payer (long terme)</t>
  </si>
  <si>
    <t>Loyer payé d'avance</t>
  </si>
  <si>
    <t>Placements temporaires</t>
  </si>
  <si>
    <t>Perte sur disposition de l'ancienne machine</t>
  </si>
  <si>
    <t>Résultats non distribués (RND)</t>
  </si>
  <si>
    <t>Placement à terme (2019)</t>
  </si>
  <si>
    <t>Stocks (inventaires) de marchandises</t>
  </si>
  <si>
    <t>Placement à terme (2021)</t>
  </si>
  <si>
    <t>Terrain</t>
  </si>
  <si>
    <t>Produit des ventes</t>
  </si>
  <si>
    <t xml:space="preserve">TRAVAIL À FAIRE : </t>
  </si>
  <si>
    <t xml:space="preserve">Réparation de la machine  </t>
  </si>
  <si>
    <t xml:space="preserve">Partie 1 : (Pour l'année 2020) </t>
  </si>
  <si>
    <t>Résultat non distribué (début d'exercice)</t>
  </si>
  <si>
    <r>
      <rPr>
        <b/>
        <sz val="11"/>
        <color theme="1"/>
        <rFont val="Calibri"/>
      </rPr>
      <t>A)</t>
    </r>
    <r>
      <rPr>
        <sz val="11"/>
        <color theme="1"/>
        <rFont val="Calibri"/>
      </rPr>
      <t xml:space="preserve"> Calculer le ratio de liquidité générale </t>
    </r>
  </si>
  <si>
    <t>Salaires à payer</t>
  </si>
  <si>
    <r>
      <rPr>
        <b/>
        <sz val="11"/>
        <color theme="1"/>
        <rFont val="Calibri"/>
      </rPr>
      <t>B)</t>
    </r>
    <r>
      <rPr>
        <sz val="11"/>
        <color theme="1"/>
        <rFont val="Calibri"/>
      </rPr>
      <t xml:space="preserve"> Calculer le ratio de liquidité immédiate </t>
    </r>
  </si>
  <si>
    <t>Stocks (inventaires) de matières premières</t>
  </si>
  <si>
    <r>
      <rPr>
        <b/>
        <sz val="11"/>
        <color theme="1"/>
        <rFont val="Calibri"/>
      </rPr>
      <t>C)</t>
    </r>
    <r>
      <rPr>
        <sz val="11"/>
        <color theme="1"/>
        <rFont val="Calibri"/>
      </rPr>
      <t xml:space="preserve"> Calculer le ratio d'endettement</t>
    </r>
  </si>
  <si>
    <t>Partie 2: (pour l’exercice terminé le 31 décembre 2020)</t>
  </si>
  <si>
    <t>Informations supplémentaires :</t>
  </si>
  <si>
    <r>
      <rPr>
        <b/>
        <sz val="12"/>
        <color rgb="FF000000"/>
        <rFont val="Calibri"/>
      </rPr>
      <t>A)</t>
    </r>
    <r>
      <rPr>
        <b/>
        <sz val="7"/>
        <color rgb="FF000000"/>
        <rFont val="Calibri"/>
      </rPr>
      <t xml:space="preserve">     </t>
    </r>
    <r>
      <rPr>
        <sz val="12"/>
        <color rgb="FF000000"/>
        <rFont val="Calibri"/>
      </rPr>
      <t xml:space="preserve">Dressez, </t>
    </r>
    <r>
      <rPr>
        <b/>
        <sz val="12"/>
        <color rgb="FF000000"/>
        <rFont val="Calibri"/>
      </rPr>
      <t>en bonne et due forme</t>
    </r>
    <r>
      <rPr>
        <sz val="12"/>
        <color rgb="FF000000"/>
        <rFont val="Calibri"/>
      </rPr>
      <t>, l’état de variation des capitaux propres</t>
    </r>
    <r>
      <rPr>
        <b/>
        <sz val="12"/>
        <color rgb="FF000000"/>
        <rFont val="Calibri"/>
      </rPr>
      <t>.</t>
    </r>
  </si>
  <si>
    <r>
      <rPr>
        <b/>
        <sz val="12"/>
        <color theme="1"/>
        <rFont val="Times New Roman"/>
      </rPr>
      <t>1)</t>
    </r>
    <r>
      <rPr>
        <sz val="12"/>
        <color theme="1"/>
        <rFont val="Times New Roman"/>
      </rPr>
      <t xml:space="preserve"> Le 1</t>
    </r>
    <r>
      <rPr>
        <vertAlign val="superscript"/>
        <sz val="12"/>
        <color theme="1"/>
        <rFont val="Times New Roman"/>
      </rPr>
      <t>er</t>
    </r>
    <r>
      <rPr>
        <sz val="12"/>
        <color theme="1"/>
        <rFont val="Times New Roman"/>
      </rPr>
      <t xml:space="preserve"> mai, une nouvelle machine a été achetée au prix de 157 000 $ pour remplacer l’ancienne machine de production qui a été vendu à cette même date. La nouvelle machinet s’amortit linéairement à raison de 6 850 $ par année et l’ancienne machine s’amortissait linéairement à raison de 6 000 $ par année.</t>
    </r>
  </si>
  <si>
    <r>
      <rPr>
        <b/>
        <sz val="11"/>
        <color theme="1"/>
        <rFont val="Calibri"/>
      </rPr>
      <t>2)</t>
    </r>
    <r>
      <rPr>
        <sz val="11"/>
        <color theme="1"/>
        <rFont val="Calibri"/>
      </rPr>
      <t xml:space="preserve"> Les placements à terme sont constitués d’obligations de compagnies.</t>
    </r>
  </si>
  <si>
    <r>
      <rPr>
        <b/>
        <sz val="11"/>
        <color theme="1"/>
        <rFont val="Calibri"/>
      </rPr>
      <t>3)</t>
    </r>
    <r>
      <rPr>
        <sz val="11"/>
        <color theme="1"/>
        <rFont val="Calibri"/>
      </rPr>
      <t xml:space="preserve"> Des dividendes ont été déclarés et payés.</t>
    </r>
  </si>
  <si>
    <r>
      <rPr>
        <b/>
        <sz val="11"/>
        <color theme="1"/>
        <rFont val="Calibri"/>
      </rPr>
      <t>4)</t>
    </r>
    <r>
      <rPr>
        <sz val="11"/>
        <color theme="1"/>
        <rFont val="Calibri"/>
      </rPr>
      <t xml:space="preserve"> Les charges commerciales et administratives comprennent toutes les charges qui ne sont pas mentionnées dans les comptes du tableau précédant. Entre autres, l'amortissement est inclus dans les charges commerciales.</t>
    </r>
  </si>
  <si>
    <r>
      <rPr>
        <b/>
        <sz val="11"/>
        <color theme="1"/>
        <rFont val="Calibri"/>
      </rPr>
      <t>5)</t>
    </r>
    <r>
      <rPr>
        <sz val="11"/>
        <color theme="1"/>
        <rFont val="Calibri"/>
      </rPr>
      <t xml:space="preserve"> La compagnie ne paye pas d’impôt</t>
    </r>
  </si>
  <si>
    <t>Arrondir au dollar près.</t>
  </si>
  <si>
    <r>
      <rPr>
        <b/>
        <u/>
        <sz val="12"/>
        <color theme="1"/>
        <rFont val="Calibri"/>
      </rPr>
      <t>TRAVAIL À FAIRE</t>
    </r>
    <r>
      <rPr>
        <b/>
        <u/>
        <sz val="12"/>
        <color theme="1"/>
        <rFont val="Calibri"/>
      </rPr>
      <t> </t>
    </r>
    <r>
      <rPr>
        <u/>
        <sz val="11"/>
        <color theme="1"/>
        <rFont val="Calibri"/>
      </rPr>
      <t>: (pour l’exercice terminé le 31 décembre 2020)</t>
    </r>
  </si>
  <si>
    <r>
      <rPr>
        <b/>
        <sz val="12"/>
        <color theme="1"/>
        <rFont val="Calibri"/>
      </rPr>
      <t>A)</t>
    </r>
    <r>
      <rPr>
        <b/>
        <sz val="7"/>
        <color theme="1"/>
        <rFont val="Calibri"/>
      </rPr>
      <t xml:space="preserve">     </t>
    </r>
    <r>
      <rPr>
        <sz val="11"/>
        <color theme="1"/>
        <rFont val="Calibri"/>
      </rPr>
      <t xml:space="preserve">Dressez, </t>
    </r>
    <r>
      <rPr>
        <b/>
        <sz val="12"/>
        <color theme="1"/>
        <rFont val="Calibri"/>
      </rPr>
      <t>en bonne et due forme</t>
    </r>
    <r>
      <rPr>
        <sz val="11"/>
        <color theme="1"/>
        <rFont val="Calibri"/>
      </rPr>
      <t>, l’état de la situation financière.</t>
    </r>
  </si>
  <si>
    <r>
      <rPr>
        <b/>
        <sz val="12"/>
        <color theme="1"/>
        <rFont val="Calibri"/>
      </rPr>
      <t>B)</t>
    </r>
    <r>
      <rPr>
        <b/>
        <sz val="7"/>
        <color theme="1"/>
        <rFont val="Calibri"/>
      </rPr>
      <t xml:space="preserve">     </t>
    </r>
    <r>
      <rPr>
        <sz val="11"/>
        <color theme="1"/>
        <rFont val="Calibri"/>
      </rPr>
      <t xml:space="preserve">Dressez, </t>
    </r>
    <r>
      <rPr>
        <b/>
        <sz val="12"/>
        <color theme="1"/>
        <rFont val="Calibri"/>
      </rPr>
      <t>en bonne et due forme</t>
    </r>
    <r>
      <rPr>
        <sz val="11"/>
        <color theme="1"/>
        <rFont val="Calibri"/>
      </rPr>
      <t>, l’état des flux de trésorerie selon la méthode indirecte.</t>
    </r>
  </si>
  <si>
    <t>Réponses Exo 2</t>
  </si>
  <si>
    <t>($ CAN)</t>
  </si>
  <si>
    <t>Activités opérationnelles</t>
  </si>
  <si>
    <t>Réponses Exo 1</t>
  </si>
  <si>
    <t>Partie 1</t>
  </si>
  <si>
    <r>
      <rPr>
        <b/>
        <sz val="12"/>
        <color theme="1"/>
        <rFont val="Times New Roman"/>
      </rPr>
      <t>A)</t>
    </r>
    <r>
      <rPr>
        <sz val="12"/>
        <color theme="1"/>
        <rFont val="Times New Roman"/>
      </rPr>
      <t xml:space="preserve"> Calculer le ratio de liquidité générale </t>
    </r>
  </si>
  <si>
    <t>ACTIFS</t>
  </si>
  <si>
    <r>
      <rPr>
        <b/>
        <sz val="12"/>
        <color theme="1"/>
        <rFont val="Times New Roman"/>
      </rPr>
      <t>B)</t>
    </r>
    <r>
      <rPr>
        <sz val="12"/>
        <color theme="1"/>
        <rFont val="Times New Roman"/>
      </rPr>
      <t xml:space="preserve"> Calculer le ratio de liquidité immédiate </t>
    </r>
  </si>
  <si>
    <t>Actifs courants</t>
  </si>
  <si>
    <r>
      <rPr>
        <b/>
        <sz val="12"/>
        <color theme="1"/>
        <rFont val="Times New Roman"/>
      </rPr>
      <t>C)</t>
    </r>
    <r>
      <rPr>
        <sz val="12"/>
        <color theme="1"/>
        <rFont val="Times New Roman"/>
      </rPr>
      <t xml:space="preserve"> Calculer le ratio d'endettement</t>
    </r>
  </si>
  <si>
    <t>Partie 2</t>
  </si>
  <si>
    <t xml:space="preserve">Capital social </t>
  </si>
  <si>
    <t>RND</t>
  </si>
  <si>
    <t xml:space="preserve">Total </t>
  </si>
  <si>
    <t>Total actifs courants</t>
  </si>
  <si>
    <t>Actifs non courants</t>
  </si>
  <si>
    <t>Total des activités opérationnelles</t>
  </si>
  <si>
    <t>Activités d'investissement</t>
  </si>
  <si>
    <t>Total actifs non courants</t>
  </si>
  <si>
    <t>Total des actifs</t>
  </si>
  <si>
    <t>Étudiant 1</t>
  </si>
  <si>
    <t>Étudiant 2</t>
  </si>
  <si>
    <t>PASSIFS ET CAPITAUX PROPRES</t>
  </si>
  <si>
    <t>Nom</t>
  </si>
  <si>
    <t>Passifs courants</t>
  </si>
  <si>
    <t xml:space="preserve">Prénom </t>
  </si>
  <si>
    <t>Total des activités d'investissement</t>
  </si>
  <si>
    <t>Matricule</t>
  </si>
  <si>
    <t xml:space="preserve">Groupe </t>
  </si>
  <si>
    <t>Activités de financement</t>
  </si>
  <si>
    <t>Total Passifs Courants</t>
  </si>
  <si>
    <t>Passifs non courants</t>
  </si>
  <si>
    <t>Étudiant 3</t>
  </si>
  <si>
    <t>Total des activités de financement</t>
  </si>
  <si>
    <t>Total Passifs non courants</t>
  </si>
  <si>
    <t>Capitaux propres</t>
  </si>
  <si>
    <t>Variation de la trésorerie</t>
  </si>
  <si>
    <t>Trésorerie au début</t>
  </si>
  <si>
    <t>Trésorerie à la fin</t>
  </si>
  <si>
    <t>Total Capitaux Propres</t>
  </si>
  <si>
    <t>Total passifs et des capitaux</t>
  </si>
  <si>
    <t>Actifs</t>
  </si>
  <si>
    <t xml:space="preserve">AC </t>
  </si>
  <si>
    <t>ANC</t>
  </si>
  <si>
    <t>Passifs</t>
  </si>
  <si>
    <t>PC</t>
  </si>
  <si>
    <t>PNC</t>
  </si>
  <si>
    <t>Ratio liquidite generale</t>
  </si>
  <si>
    <t>Ratio liquidite immediate</t>
  </si>
  <si>
    <t>ratio endettement</t>
  </si>
  <si>
    <t>Solde au debut</t>
  </si>
  <si>
    <t>Emission actions</t>
  </si>
  <si>
    <t>Dividendes Declares</t>
  </si>
  <si>
    <t>resultat net</t>
  </si>
  <si>
    <t xml:space="preserve">Solde au </t>
  </si>
  <si>
    <t>2020 (debut)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</si>
</sst>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)\ &quot;$&quot;_ ;_ * \(#,##0\)\ &quot;$&quot;_ ;_ * &quot;-&quot;??_)\ &quot;$&quot;_ ;_ @_ "/>
  </numFmts>
  <fonts count="33" x14ac:knownFonts="1">
    <font>
      <sz val="11"/>
      <color theme="1"/>
      <name val="Arial"/>
    </font>
    <font>
      <b/>
      <u/>
      <sz val="11"/>
      <color theme="1"/>
      <name val="Calibri"/>
    </font>
    <font>
      <b/>
      <u/>
      <sz val="11"/>
      <color theme="1"/>
      <name val="Times New Roman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</font>
    <font>
      <sz val="12"/>
      <color rgb="FF000000"/>
      <name val="Times New Roman"/>
    </font>
    <font>
      <sz val="11"/>
      <color theme="1"/>
      <name val="Times New Roman"/>
    </font>
    <font>
      <sz val="12"/>
      <color rgb="FF000000"/>
      <name val="Calibri"/>
    </font>
    <font>
      <b/>
      <u/>
      <sz val="12"/>
      <color rgb="FF000000"/>
      <name val="Times New Roman"/>
    </font>
    <font>
      <sz val="11"/>
      <color theme="1"/>
      <name val="Calibri"/>
    </font>
    <font>
      <b/>
      <u/>
      <sz val="12"/>
      <color theme="1"/>
      <name val="Times New Roman"/>
    </font>
    <font>
      <b/>
      <sz val="12"/>
      <color theme="1"/>
      <name val="Calibri"/>
    </font>
    <font>
      <b/>
      <sz val="12"/>
      <color rgb="FF000000"/>
      <name val="Calibri"/>
    </font>
    <font>
      <sz val="12"/>
      <color theme="1"/>
      <name val="Times New Roman"/>
    </font>
    <font>
      <b/>
      <u/>
      <sz val="12"/>
      <color theme="1"/>
      <name val="Calibri"/>
    </font>
    <font>
      <b/>
      <u/>
      <sz val="11"/>
      <color theme="1"/>
      <name val="Calibri"/>
    </font>
    <font>
      <sz val="11"/>
      <name val="Arial"/>
    </font>
    <font>
      <sz val="12"/>
      <color theme="1"/>
      <name val="Calibri"/>
    </font>
    <font>
      <b/>
      <sz val="12"/>
      <color rgb="FFFF0000"/>
      <name val="Times New Roman"/>
    </font>
    <font>
      <b/>
      <sz val="12"/>
      <color theme="1"/>
      <name val="Times New Roman"/>
    </font>
    <font>
      <sz val="12"/>
      <color theme="0"/>
      <name val="Times New Roman"/>
    </font>
    <font>
      <sz val="12"/>
      <color rgb="FFFF0000"/>
      <name val="Calibri"/>
    </font>
    <font>
      <b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u/>
      <sz val="12"/>
      <color rgb="FF000000"/>
      <name val="Times New Roman"/>
    </font>
    <font>
      <b/>
      <sz val="11"/>
      <color rgb="FFFF0000"/>
      <name val="Calibri"/>
    </font>
    <font>
      <b/>
      <sz val="7"/>
      <color rgb="FF000000"/>
      <name val="Calibri"/>
    </font>
    <font>
      <vertAlign val="superscript"/>
      <sz val="12"/>
      <color theme="1"/>
      <name val="Times New Roman"/>
    </font>
    <font>
      <u/>
      <sz val="11"/>
      <color theme="1"/>
      <name val="Calibri"/>
    </font>
    <font>
      <b/>
      <sz val="7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  <fill>
      <patternFill patternType="solid">
        <fgColor rgb="FF548135"/>
        <bgColor rgb="FF548135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</fills>
  <borders count="3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5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left" wrapText="1"/>
    </xf>
    <xf numFmtId="0" fontId="4" fillId="0" borderId="0" xfId="0" applyFont="1" applyAlignment="1">
      <alignment horizontal="left" wrapText="1"/>
    </xf>
    <xf numFmtId="0" fontId="5" fillId="0" borderId="0" xfId="0" applyFont="1"/>
    <xf numFmtId="0" fontId="6" fillId="0" borderId="1" xfId="0" applyFont="1" applyBorder="1" applyAlignment="1">
      <alignment vertical="center"/>
    </xf>
    <xf numFmtId="164" fontId="6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vertical="center"/>
    </xf>
    <xf numFmtId="164" fontId="3" fillId="0" borderId="1" xfId="0" applyNumberFormat="1" applyFont="1" applyBorder="1"/>
    <xf numFmtId="164" fontId="7" fillId="0" borderId="1" xfId="0" applyNumberFormat="1" applyFont="1" applyBorder="1"/>
    <xf numFmtId="0" fontId="3" fillId="0" borderId="1" xfId="0" applyFont="1" applyBorder="1" applyAlignment="1">
      <alignment horizontal="center"/>
    </xf>
    <xf numFmtId="0" fontId="8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164" fontId="3" fillId="0" borderId="1" xfId="0" applyNumberFormat="1" applyFont="1" applyBorder="1" applyAlignment="1">
      <alignment vertical="center" wrapText="1"/>
    </xf>
    <xf numFmtId="164" fontId="3" fillId="0" borderId="1" xfId="0" applyNumberFormat="1" applyFont="1" applyBorder="1" applyAlignment="1">
      <alignment wrapText="1"/>
    </xf>
    <xf numFmtId="164" fontId="3" fillId="0" borderId="0" xfId="0" applyNumberFormat="1" applyFont="1"/>
    <xf numFmtId="0" fontId="8" fillId="0" borderId="1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10" fillId="0" borderId="0" xfId="0" applyFont="1"/>
    <xf numFmtId="164" fontId="6" fillId="0" borderId="0" xfId="0" applyNumberFormat="1" applyFont="1" applyAlignment="1">
      <alignment horizontal="right" vertical="center"/>
    </xf>
    <xf numFmtId="0" fontId="11" fillId="0" borderId="0" xfId="0" applyFont="1"/>
    <xf numFmtId="0" fontId="12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horizontal="left" vertical="top" wrapText="1"/>
    </xf>
    <xf numFmtId="0" fontId="3" fillId="0" borderId="0" xfId="0" applyFont="1"/>
    <xf numFmtId="0" fontId="15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16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49" fontId="13" fillId="0" borderId="0" xfId="0" applyNumberFormat="1" applyFont="1"/>
    <xf numFmtId="49" fontId="13" fillId="0" borderId="0" xfId="0" applyNumberFormat="1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" fillId="0" borderId="6" xfId="0" applyFont="1" applyBorder="1" applyAlignment="1">
      <alignment horizontal="center"/>
    </xf>
    <xf numFmtId="0" fontId="5" fillId="0" borderId="0" xfId="0" applyFont="1" applyAlignment="1">
      <alignment horizontal="left"/>
    </xf>
    <xf numFmtId="0" fontId="18" fillId="0" borderId="9" xfId="0" applyFont="1" applyBorder="1" applyAlignment="1">
      <alignment horizontal="center"/>
    </xf>
    <xf numFmtId="0" fontId="12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0" fontId="18" fillId="0" borderId="6" xfId="0" applyFont="1" applyBorder="1" applyAlignment="1">
      <alignment horizontal="center"/>
    </xf>
    <xf numFmtId="0" fontId="3" fillId="0" borderId="5" xfId="0" applyFont="1" applyBorder="1"/>
    <xf numFmtId="164" fontId="3" fillId="0" borderId="6" xfId="0" applyNumberFormat="1" applyFont="1" applyBorder="1"/>
    <xf numFmtId="0" fontId="18" fillId="0" borderId="16" xfId="0" applyFont="1" applyBorder="1" applyAlignment="1">
      <alignment horizontal="center"/>
    </xf>
    <xf numFmtId="0" fontId="18" fillId="0" borderId="17" xfId="0" applyFont="1" applyBorder="1" applyAlignment="1">
      <alignment horizontal="center"/>
    </xf>
    <xf numFmtId="0" fontId="19" fillId="0" borderId="13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18" fillId="0" borderId="18" xfId="0" applyFont="1" applyBorder="1"/>
    <xf numFmtId="1" fontId="12" fillId="0" borderId="19" xfId="0" applyNumberFormat="1" applyFont="1" applyBorder="1" applyAlignment="1">
      <alignment horizontal="center" vertical="center"/>
    </xf>
    <xf numFmtId="0" fontId="12" fillId="0" borderId="20" xfId="0" applyFont="1" applyBorder="1" applyAlignment="1">
      <alignment horizontal="center" vertical="center"/>
    </xf>
    <xf numFmtId="0" fontId="14" fillId="0" borderId="5" xfId="0" applyFont="1" applyBorder="1"/>
    <xf numFmtId="0" fontId="21" fillId="2" borderId="21" xfId="0" applyFont="1" applyFill="1" applyBorder="1"/>
    <xf numFmtId="0" fontId="12" fillId="0" borderId="5" xfId="0" applyFont="1" applyBorder="1"/>
    <xf numFmtId="164" fontId="18" fillId="0" borderId="0" xfId="0" applyNumberFormat="1" applyFont="1"/>
    <xf numFmtId="164" fontId="18" fillId="0" borderId="6" xfId="0" applyNumberFormat="1" applyFont="1" applyBorder="1"/>
    <xf numFmtId="0" fontId="14" fillId="0" borderId="7" xfId="0" applyFont="1" applyBorder="1"/>
    <xf numFmtId="0" fontId="21" fillId="2" borderId="22" xfId="0" applyFont="1" applyFill="1" applyBorder="1"/>
    <xf numFmtId="0" fontId="18" fillId="0" borderId="5" xfId="0" applyFont="1" applyBorder="1"/>
    <xf numFmtId="0" fontId="5" fillId="0" borderId="5" xfId="0" applyFont="1" applyBorder="1"/>
    <xf numFmtId="0" fontId="14" fillId="0" borderId="13" xfId="0" applyFont="1" applyBorder="1"/>
    <xf numFmtId="0" fontId="20" fillId="0" borderId="14" xfId="0" applyFont="1" applyBorder="1" applyAlignment="1">
      <alignment horizontal="center" vertical="center" wrapText="1"/>
    </xf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 wrapText="1"/>
    </xf>
    <xf numFmtId="164" fontId="12" fillId="0" borderId="0" xfId="0" applyNumberFormat="1" applyFont="1"/>
    <xf numFmtId="164" fontId="12" fillId="0" borderId="6" xfId="0" applyNumberFormat="1" applyFont="1" applyBorder="1"/>
    <xf numFmtId="0" fontId="20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/>
    </xf>
    <xf numFmtId="0" fontId="20" fillId="0" borderId="6" xfId="0" applyFont="1" applyBorder="1" applyAlignment="1">
      <alignment horizontal="center" vertical="center" wrapText="1"/>
    </xf>
    <xf numFmtId="164" fontId="14" fillId="0" borderId="0" xfId="0" applyNumberFormat="1" applyFont="1"/>
    <xf numFmtId="164" fontId="14" fillId="0" borderId="6" xfId="0" applyNumberFormat="1" applyFont="1" applyBorder="1"/>
    <xf numFmtId="0" fontId="22" fillId="0" borderId="5" xfId="0" applyFont="1" applyBorder="1"/>
    <xf numFmtId="164" fontId="21" fillId="0" borderId="0" xfId="0" applyNumberFormat="1" applyFont="1"/>
    <xf numFmtId="0" fontId="18" fillId="0" borderId="5" xfId="0" applyFont="1" applyBorder="1" applyAlignment="1">
      <alignment horizontal="left"/>
    </xf>
    <xf numFmtId="0" fontId="18" fillId="0" borderId="5" xfId="0" applyFont="1" applyBorder="1" applyAlignment="1">
      <alignment horizontal="right"/>
    </xf>
    <xf numFmtId="0" fontId="20" fillId="0" borderId="7" xfId="0" applyFont="1" applyBorder="1"/>
    <xf numFmtId="164" fontId="20" fillId="0" borderId="8" xfId="0" applyNumberFormat="1" applyFont="1" applyBorder="1"/>
    <xf numFmtId="164" fontId="20" fillId="0" borderId="29" xfId="0" applyNumberFormat="1" applyFont="1" applyBorder="1"/>
    <xf numFmtId="0" fontId="12" fillId="0" borderId="16" xfId="0" applyFont="1" applyBorder="1"/>
    <xf numFmtId="164" fontId="12" fillId="0" borderId="17" xfId="0" applyNumberFormat="1" applyFont="1" applyBorder="1"/>
    <xf numFmtId="164" fontId="12" fillId="0" borderId="9" xfId="0" applyNumberFormat="1" applyFont="1" applyBorder="1"/>
    <xf numFmtId="0" fontId="12" fillId="0" borderId="18" xfId="0" applyFont="1" applyBorder="1"/>
    <xf numFmtId="164" fontId="18" fillId="0" borderId="19" xfId="0" applyNumberFormat="1" applyFont="1" applyBorder="1"/>
    <xf numFmtId="164" fontId="18" fillId="0" borderId="20" xfId="0" applyNumberFormat="1" applyFont="1" applyBorder="1"/>
    <xf numFmtId="0" fontId="3" fillId="0" borderId="13" xfId="0" applyFont="1" applyBorder="1"/>
    <xf numFmtId="164" fontId="3" fillId="0" borderId="14" xfId="0" applyNumberFormat="1" applyFont="1" applyBorder="1"/>
    <xf numFmtId="164" fontId="18" fillId="0" borderId="15" xfId="0" applyNumberFormat="1" applyFont="1" applyBorder="1"/>
    <xf numFmtId="0" fontId="3" fillId="0" borderId="7" xfId="0" applyFont="1" applyBorder="1"/>
    <xf numFmtId="164" fontId="3" fillId="0" borderId="8" xfId="0" applyNumberFormat="1" applyFont="1" applyBorder="1"/>
    <xf numFmtId="164" fontId="3" fillId="0" borderId="29" xfId="0" applyNumberFormat="1" applyFont="1" applyBorder="1"/>
    <xf numFmtId="0" fontId="12" fillId="0" borderId="7" xfId="0" applyFont="1" applyBorder="1"/>
    <xf numFmtId="164" fontId="12" fillId="0" borderId="8" xfId="0" applyNumberFormat="1" applyFont="1" applyBorder="1"/>
    <xf numFmtId="164" fontId="12" fillId="0" borderId="29" xfId="0" applyNumberFormat="1" applyFont="1" applyBorder="1"/>
    <xf numFmtId="49" fontId="3" fillId="0" borderId="0" xfId="0" applyNumberFormat="1" applyFont="1"/>
    <xf numFmtId="0" fontId="3" fillId="0" borderId="6" xfId="0" applyFont="1" applyBorder="1"/>
    <xf numFmtId="0" fontId="18" fillId="0" borderId="0" xfId="0" applyFont="1"/>
    <xf numFmtId="0" fontId="18" fillId="0" borderId="0" xfId="0" applyFont="1" applyAlignment="1">
      <alignment horizontal="center"/>
    </xf>
    <xf numFmtId="1" fontId="12" fillId="0" borderId="0" xfId="0" applyNumberFormat="1" applyFont="1" applyAlignment="1">
      <alignment horizontal="center" vertical="center"/>
    </xf>
    <xf numFmtId="0" fontId="12" fillId="0" borderId="0" xfId="0" applyFont="1"/>
    <xf numFmtId="0" fontId="22" fillId="0" borderId="0" xfId="0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horizontal="right"/>
    </xf>
    <xf numFmtId="0" fontId="6" fillId="3" borderId="1" xfId="0" applyFont="1" applyFill="1" applyBorder="1" applyAlignment="1">
      <alignment vertical="center"/>
    </xf>
    <xf numFmtId="164" fontId="6" fillId="3" borderId="1" xfId="0" applyNumberFormat="1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164" fontId="6" fillId="2" borderId="1" xfId="0" applyNumberFormat="1" applyFont="1" applyFill="1" applyBorder="1" applyAlignment="1">
      <alignment horizontal="right" vertical="center"/>
    </xf>
    <xf numFmtId="0" fontId="6" fillId="4" borderId="1" xfId="0" applyFont="1" applyFill="1" applyBorder="1" applyAlignment="1">
      <alignment vertical="center"/>
    </xf>
    <xf numFmtId="164" fontId="6" fillId="4" borderId="1" xfId="0" applyNumberFormat="1" applyFont="1" applyFill="1" applyBorder="1" applyAlignment="1">
      <alignment horizontal="right" vertical="center"/>
    </xf>
    <xf numFmtId="0" fontId="14" fillId="3" borderId="1" xfId="0" applyFont="1" applyFill="1" applyBorder="1" applyAlignment="1">
      <alignment vertical="center"/>
    </xf>
    <xf numFmtId="164" fontId="14" fillId="3" borderId="1" xfId="0" applyNumberFormat="1" applyFont="1" applyFill="1" applyBorder="1" applyAlignment="1">
      <alignment horizontal="right" vertical="center"/>
    </xf>
    <xf numFmtId="0" fontId="6" fillId="5" borderId="1" xfId="0" applyFont="1" applyFill="1" applyBorder="1" applyAlignment="1">
      <alignment vertical="center"/>
    </xf>
    <xf numFmtId="164" fontId="6" fillId="5" borderId="1" xfId="0" applyNumberFormat="1" applyFont="1" applyFill="1" applyBorder="1" applyAlignment="1">
      <alignment horizontal="right" vertical="center"/>
    </xf>
    <xf numFmtId="0" fontId="23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25" fillId="0" borderId="30" xfId="0" applyFont="1" applyBorder="1" applyAlignment="1">
      <alignment vertical="center"/>
    </xf>
    <xf numFmtId="0" fontId="26" fillId="0" borderId="1" xfId="0" applyFont="1" applyBorder="1" applyAlignment="1">
      <alignment vertical="center"/>
    </xf>
    <xf numFmtId="0" fontId="27" fillId="6" borderId="1" xfId="0" applyFont="1" applyFill="1" applyBorder="1" applyAlignment="1">
      <alignment vertical="center"/>
    </xf>
    <xf numFmtId="164" fontId="6" fillId="6" borderId="1" xfId="0" applyNumberFormat="1" applyFont="1" applyFill="1" applyBorder="1" applyAlignment="1">
      <alignment horizontal="right" vertical="center"/>
    </xf>
    <xf numFmtId="0" fontId="6" fillId="0" borderId="0" xfId="0" applyFont="1" applyAlignment="1">
      <alignment vertical="center"/>
    </xf>
    <xf numFmtId="164" fontId="14" fillId="0" borderId="5" xfId="0" applyNumberFormat="1" applyFont="1" applyBorder="1"/>
    <xf numFmtId="164" fontId="20" fillId="0" borderId="0" xfId="0" applyNumberFormat="1" applyFont="1" applyAlignment="1">
      <alignment horizontal="center" vertical="center" wrapText="1"/>
    </xf>
    <xf numFmtId="164" fontId="20" fillId="0" borderId="0" xfId="0" applyNumberFormat="1" applyFont="1" applyAlignment="1">
      <alignment horizontal="center" vertical="center"/>
    </xf>
    <xf numFmtId="164" fontId="20" fillId="0" borderId="6" xfId="0" applyNumberFormat="1" applyFont="1" applyBorder="1" applyAlignment="1">
      <alignment horizontal="center" vertical="center" wrapText="1"/>
    </xf>
    <xf numFmtId="164" fontId="20" fillId="0" borderId="7" xfId="0" applyNumberFormat="1" applyFont="1" applyBorder="1"/>
    <xf numFmtId="0" fontId="3" fillId="0" borderId="0" xfId="0" applyFont="1" applyAlignment="1">
      <alignment horizontal="left" wrapText="1"/>
    </xf>
    <xf numFmtId="0" fontId="0" fillId="0" borderId="0" xfId="0" applyFont="1" applyAlignment="1"/>
    <xf numFmtId="0" fontId="14" fillId="0" borderId="0" xfId="0" applyFont="1" applyAlignment="1">
      <alignment horizontal="left" vertical="top" wrapText="1"/>
    </xf>
    <xf numFmtId="0" fontId="20" fillId="2" borderId="26" xfId="0" applyFont="1" applyFill="1" applyBorder="1" applyAlignment="1">
      <alignment horizontal="center"/>
    </xf>
    <xf numFmtId="0" fontId="17" fillId="0" borderId="27" xfId="0" applyFont="1" applyBorder="1"/>
    <xf numFmtId="0" fontId="17" fillId="0" borderId="28" xfId="0" applyFont="1" applyBorder="1"/>
    <xf numFmtId="0" fontId="14" fillId="0" borderId="18" xfId="0" applyFont="1" applyBorder="1" applyAlignment="1">
      <alignment horizontal="center" vertical="center" wrapText="1"/>
    </xf>
    <xf numFmtId="0" fontId="17" fillId="0" borderId="19" xfId="0" applyFont="1" applyBorder="1"/>
    <xf numFmtId="0" fontId="17" fillId="0" borderId="20" xfId="0" applyFont="1" applyBorder="1"/>
    <xf numFmtId="0" fontId="17" fillId="0" borderId="7" xfId="0" applyFont="1" applyBorder="1"/>
    <xf numFmtId="0" fontId="17" fillId="0" borderId="8" xfId="0" applyFont="1" applyBorder="1"/>
    <xf numFmtId="0" fontId="17" fillId="0" borderId="29" xfId="0" applyFont="1" applyBorder="1"/>
    <xf numFmtId="0" fontId="12" fillId="2" borderId="2" xfId="0" applyFont="1" applyFill="1" applyBorder="1" applyAlignment="1">
      <alignment horizontal="center" vertical="center"/>
    </xf>
    <xf numFmtId="0" fontId="17" fillId="0" borderId="3" xfId="0" applyFont="1" applyBorder="1"/>
    <xf numFmtId="0" fontId="17" fillId="0" borderId="4" xfId="0" applyFont="1" applyBorder="1"/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2" fillId="2" borderId="10" xfId="0" applyFont="1" applyFill="1" applyBorder="1" applyAlignment="1">
      <alignment horizontal="center" vertical="center"/>
    </xf>
    <xf numFmtId="0" fontId="17" fillId="0" borderId="11" xfId="0" applyFont="1" applyBorder="1"/>
    <xf numFmtId="0" fontId="17" fillId="0" borderId="12" xfId="0" applyFont="1" applyBorder="1"/>
    <xf numFmtId="0" fontId="18" fillId="0" borderId="5" xfId="0" applyFont="1" applyBorder="1" applyAlignment="1">
      <alignment horizontal="center"/>
    </xf>
    <xf numFmtId="0" fontId="12" fillId="0" borderId="8" xfId="0" applyFont="1" applyBorder="1" applyAlignment="1">
      <alignment horizontal="center" vertical="center"/>
    </xf>
    <xf numFmtId="0" fontId="19" fillId="0" borderId="23" xfId="0" applyFont="1" applyBorder="1" applyAlignment="1">
      <alignment horizontal="center"/>
    </xf>
    <xf numFmtId="0" fontId="17" fillId="0" borderId="24" xfId="0" applyFont="1" applyBorder="1"/>
    <xf numFmtId="0" fontId="17" fillId="0" borderId="2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B1" workbookViewId="0">
      <selection activeCell="G5" sqref="G5"/>
    </sheetView>
  </sheetViews>
  <sheetFormatPr defaultColWidth="12.625" defaultRowHeight="15" customHeight="1" x14ac:dyDescent="0.2"/>
  <cols>
    <col min="1" max="1" width="38.625" customWidth="1"/>
    <col min="2" max="5" width="10" customWidth="1"/>
    <col min="6" max="6" width="41.5" customWidth="1"/>
    <col min="7" max="7" width="10" customWidth="1"/>
    <col min="8" max="8" width="14.125" customWidth="1"/>
    <col min="9" max="26" width="10" customWidth="1"/>
  </cols>
  <sheetData>
    <row r="1" spans="1:9" x14ac:dyDescent="0.25">
      <c r="A1" s="1" t="s">
        <v>0</v>
      </c>
      <c r="F1" s="2" t="s">
        <v>1</v>
      </c>
    </row>
    <row r="2" spans="1:9" ht="14.25" x14ac:dyDescent="0.2">
      <c r="A2" s="128" t="s">
        <v>2</v>
      </c>
      <c r="B2" s="129"/>
      <c r="C2" s="129"/>
      <c r="D2" s="129"/>
      <c r="E2" s="129"/>
    </row>
    <row r="3" spans="1:9" ht="14.25" x14ac:dyDescent="0.2">
      <c r="A3" s="129"/>
      <c r="B3" s="129"/>
      <c r="C3" s="129"/>
      <c r="D3" s="129"/>
      <c r="E3" s="129"/>
      <c r="F3" s="128" t="s">
        <v>3</v>
      </c>
      <c r="G3" s="129"/>
      <c r="H3" s="129"/>
      <c r="I3" s="4"/>
    </row>
    <row r="4" spans="1:9" x14ac:dyDescent="0.25">
      <c r="B4" s="5">
        <v>2020</v>
      </c>
      <c r="C4" s="5">
        <v>2019</v>
      </c>
      <c r="F4" s="129"/>
      <c r="G4" s="129"/>
      <c r="H4" s="129"/>
      <c r="I4" s="3"/>
    </row>
    <row r="5" spans="1:9" ht="15.75" x14ac:dyDescent="0.25">
      <c r="A5" s="6" t="s">
        <v>4</v>
      </c>
      <c r="B5" s="7">
        <v>45000</v>
      </c>
      <c r="C5" s="7">
        <v>30000</v>
      </c>
      <c r="G5" s="8" t="s">
        <v>116</v>
      </c>
      <c r="H5" s="8">
        <v>2019</v>
      </c>
    </row>
    <row r="6" spans="1:9" ht="15.75" x14ac:dyDescent="0.25">
      <c r="A6" s="6" t="s">
        <v>5</v>
      </c>
      <c r="B6" s="7">
        <v>4200</v>
      </c>
      <c r="C6" s="7">
        <v>5000</v>
      </c>
      <c r="F6" s="9" t="s">
        <v>6</v>
      </c>
      <c r="G6" s="10">
        <v>4567</v>
      </c>
      <c r="H6" s="11">
        <v>90000</v>
      </c>
    </row>
    <row r="7" spans="1:9" ht="15.75" x14ac:dyDescent="0.2">
      <c r="A7" s="6" t="s">
        <v>7</v>
      </c>
      <c r="B7" s="7">
        <v>450000</v>
      </c>
      <c r="C7" s="7">
        <v>300000</v>
      </c>
      <c r="F7" s="9" t="s">
        <v>8</v>
      </c>
      <c r="G7" s="10">
        <v>40000</v>
      </c>
      <c r="H7" s="10">
        <v>45000</v>
      </c>
    </row>
    <row r="8" spans="1:9" ht="15.75" x14ac:dyDescent="0.25">
      <c r="A8" s="6" t="s">
        <v>9</v>
      </c>
      <c r="B8" s="7">
        <v>120000</v>
      </c>
      <c r="C8" s="7">
        <v>75000</v>
      </c>
      <c r="F8" s="9" t="s">
        <v>10</v>
      </c>
      <c r="G8" s="10">
        <v>337000</v>
      </c>
      <c r="H8" s="11">
        <v>325000</v>
      </c>
    </row>
    <row r="9" spans="1:9" ht="15.75" x14ac:dyDescent="0.25">
      <c r="A9" s="6" t="s">
        <v>11</v>
      </c>
      <c r="B9" s="7">
        <v>875</v>
      </c>
      <c r="C9" s="7">
        <v>947</v>
      </c>
      <c r="F9" s="9" t="s">
        <v>12</v>
      </c>
      <c r="G9" s="10">
        <v>14220</v>
      </c>
      <c r="H9" s="11">
        <v>12870</v>
      </c>
    </row>
    <row r="10" spans="1:9" ht="15.75" x14ac:dyDescent="0.2">
      <c r="A10" s="6" t="s">
        <v>13</v>
      </c>
      <c r="B10" s="7">
        <v>7412</v>
      </c>
      <c r="C10" s="7">
        <v>8743</v>
      </c>
      <c r="F10" s="9" t="s">
        <v>14</v>
      </c>
      <c r="G10" s="10">
        <f>8600+1000</f>
        <v>9600</v>
      </c>
      <c r="H10" s="10">
        <f>7500+1000</f>
        <v>8500</v>
      </c>
    </row>
    <row r="11" spans="1:9" ht="15.75" x14ac:dyDescent="0.25">
      <c r="A11" s="6" t="s">
        <v>15</v>
      </c>
      <c r="B11" s="12">
        <v>1000</v>
      </c>
      <c r="C11" s="13" t="s">
        <v>16</v>
      </c>
      <c r="F11" s="9" t="s">
        <v>17</v>
      </c>
      <c r="G11" s="10">
        <v>297000</v>
      </c>
      <c r="H11" s="10">
        <v>246000</v>
      </c>
    </row>
    <row r="12" spans="1:9" ht="15.75" x14ac:dyDescent="0.2">
      <c r="A12" s="6" t="s">
        <v>18</v>
      </c>
      <c r="B12" s="7">
        <v>15000</v>
      </c>
      <c r="C12" s="7">
        <v>12489</v>
      </c>
      <c r="F12" s="14" t="s">
        <v>15</v>
      </c>
      <c r="G12" s="10">
        <v>12600</v>
      </c>
      <c r="H12" s="10">
        <v>13500</v>
      </c>
    </row>
    <row r="13" spans="1:9" ht="15.75" x14ac:dyDescent="0.25">
      <c r="A13" s="6" t="s">
        <v>19</v>
      </c>
      <c r="B13" s="7">
        <v>6000</v>
      </c>
      <c r="C13" s="7">
        <v>5700</v>
      </c>
      <c r="F13" s="9" t="s">
        <v>20</v>
      </c>
      <c r="G13" s="10">
        <v>75000</v>
      </c>
      <c r="H13" s="11">
        <v>75000</v>
      </c>
    </row>
    <row r="14" spans="1:9" ht="15.75" x14ac:dyDescent="0.25">
      <c r="A14" s="6" t="s">
        <v>21</v>
      </c>
      <c r="B14" s="7">
        <v>54</v>
      </c>
      <c r="C14" s="7">
        <v>75</v>
      </c>
      <c r="F14" s="15" t="s">
        <v>19</v>
      </c>
      <c r="G14" s="16">
        <f>36664+2000</f>
        <v>38664</v>
      </c>
      <c r="H14" s="17">
        <f>67852+2000</f>
        <v>69852</v>
      </c>
    </row>
    <row r="15" spans="1:9" ht="15.75" x14ac:dyDescent="0.2">
      <c r="A15" s="6" t="s">
        <v>22</v>
      </c>
      <c r="B15" s="7">
        <v>475</v>
      </c>
      <c r="C15" s="7">
        <v>456</v>
      </c>
      <c r="F15" s="15" t="s">
        <v>23</v>
      </c>
      <c r="G15" s="16">
        <v>157000</v>
      </c>
      <c r="H15" s="16">
        <v>165000</v>
      </c>
    </row>
    <row r="16" spans="1:9" ht="15.75" x14ac:dyDescent="0.2">
      <c r="A16" s="6" t="s">
        <v>24</v>
      </c>
      <c r="B16" s="7">
        <v>45</v>
      </c>
      <c r="C16" s="7">
        <v>87</v>
      </c>
      <c r="F16" s="15" t="s">
        <v>25</v>
      </c>
      <c r="G16" s="16">
        <v>1875</v>
      </c>
      <c r="H16" s="16">
        <v>1875</v>
      </c>
    </row>
    <row r="17" spans="1:9" ht="15.75" x14ac:dyDescent="0.25">
      <c r="A17" s="6" t="s">
        <v>26</v>
      </c>
      <c r="B17" s="7">
        <v>125</v>
      </c>
      <c r="C17" s="7">
        <v>874</v>
      </c>
      <c r="E17" s="18"/>
      <c r="F17" s="15" t="s">
        <v>27</v>
      </c>
      <c r="G17" s="16">
        <v>1960</v>
      </c>
      <c r="H17" s="17">
        <v>2800</v>
      </c>
    </row>
    <row r="18" spans="1:9" ht="15.75" x14ac:dyDescent="0.25">
      <c r="A18" s="6" t="s">
        <v>28</v>
      </c>
      <c r="B18" s="7">
        <v>25000</v>
      </c>
      <c r="C18" s="7">
        <v>30000</v>
      </c>
      <c r="F18" s="15" t="s">
        <v>29</v>
      </c>
      <c r="G18" s="16">
        <v>163</v>
      </c>
      <c r="H18" s="17">
        <v>233</v>
      </c>
    </row>
    <row r="19" spans="1:9" ht="15.75" x14ac:dyDescent="0.25">
      <c r="A19" s="6" t="s">
        <v>30</v>
      </c>
      <c r="B19" s="7">
        <v>224000</v>
      </c>
      <c r="C19" s="7">
        <v>200000</v>
      </c>
      <c r="F19" s="15" t="s">
        <v>31</v>
      </c>
      <c r="G19" s="16">
        <f>5280-2000</f>
        <v>3280</v>
      </c>
      <c r="H19" s="17">
        <f>4800-2000</f>
        <v>2800</v>
      </c>
    </row>
    <row r="20" spans="1:9" ht="15.75" x14ac:dyDescent="0.25">
      <c r="A20" s="6" t="s">
        <v>32</v>
      </c>
      <c r="B20" s="7">
        <v>150</v>
      </c>
      <c r="C20" s="7">
        <v>3645</v>
      </c>
      <c r="E20" s="18"/>
      <c r="F20" s="15" t="s">
        <v>33</v>
      </c>
      <c r="G20" s="16">
        <v>5000</v>
      </c>
      <c r="H20" s="17">
        <v>0</v>
      </c>
    </row>
    <row r="21" spans="1:9" ht="15.75" customHeight="1" x14ac:dyDescent="0.25">
      <c r="A21" s="6" t="s">
        <v>34</v>
      </c>
      <c r="B21" s="7">
        <v>136162</v>
      </c>
      <c r="C21" s="7">
        <v>76096</v>
      </c>
      <c r="F21" s="15" t="s">
        <v>35</v>
      </c>
      <c r="G21" s="16">
        <v>0</v>
      </c>
      <c r="H21" s="17">
        <v>12000</v>
      </c>
    </row>
    <row r="22" spans="1:9" ht="15.75" customHeight="1" x14ac:dyDescent="0.25">
      <c r="A22" s="6" t="s">
        <v>36</v>
      </c>
      <c r="B22" s="7">
        <v>5000</v>
      </c>
      <c r="C22" s="7">
        <v>1456</v>
      </c>
      <c r="E22" s="18"/>
      <c r="F22" s="19" t="s">
        <v>37</v>
      </c>
      <c r="G22" s="17">
        <v>28000</v>
      </c>
      <c r="H22" s="17">
        <v>28000</v>
      </c>
    </row>
    <row r="23" spans="1:9" ht="15.75" customHeight="1" x14ac:dyDescent="0.25">
      <c r="A23" s="6" t="s">
        <v>38</v>
      </c>
      <c r="B23" s="7">
        <v>65000</v>
      </c>
      <c r="C23" s="7">
        <v>65000</v>
      </c>
      <c r="F23" s="15" t="s">
        <v>39</v>
      </c>
      <c r="G23" s="17">
        <v>687200</v>
      </c>
      <c r="H23" s="17">
        <v>643000</v>
      </c>
    </row>
    <row r="24" spans="1:9" ht="15.75" customHeight="1" x14ac:dyDescent="0.25">
      <c r="A24" s="20" t="s">
        <v>40</v>
      </c>
      <c r="E24" s="18"/>
      <c r="F24" s="15" t="s">
        <v>41</v>
      </c>
      <c r="G24" s="17">
        <v>3230</v>
      </c>
      <c r="H24" s="17">
        <v>0</v>
      </c>
    </row>
    <row r="25" spans="1:9" ht="15.75" customHeight="1" x14ac:dyDescent="0.25">
      <c r="A25" s="20" t="s">
        <v>42</v>
      </c>
      <c r="F25" s="19" t="s">
        <v>43</v>
      </c>
      <c r="G25" s="17">
        <v>198005</v>
      </c>
      <c r="H25" s="17">
        <v>138580</v>
      </c>
    </row>
    <row r="26" spans="1:9" ht="15.75" customHeight="1" x14ac:dyDescent="0.25">
      <c r="A26" s="21" t="s">
        <v>44</v>
      </c>
      <c r="B26" s="22">
        <v>1</v>
      </c>
      <c r="F26" s="19" t="s">
        <v>45</v>
      </c>
      <c r="G26" s="17">
        <f>18300-1000</f>
        <v>17300</v>
      </c>
      <c r="H26" s="17">
        <f>16450-1000</f>
        <v>15450</v>
      </c>
    </row>
    <row r="27" spans="1:9" ht="15.75" customHeight="1" x14ac:dyDescent="0.25">
      <c r="A27" s="21" t="s">
        <v>46</v>
      </c>
      <c r="F27" s="14" t="s">
        <v>47</v>
      </c>
      <c r="G27" s="17">
        <f>57600-2000</f>
        <v>55600</v>
      </c>
      <c r="H27" s="17">
        <f>63200-2000</f>
        <v>61200</v>
      </c>
    </row>
    <row r="28" spans="1:9" ht="15.75" customHeight="1" x14ac:dyDescent="0.25">
      <c r="A28" s="21" t="s">
        <v>48</v>
      </c>
      <c r="F28" s="19" t="s">
        <v>38</v>
      </c>
      <c r="G28" s="17">
        <v>80000</v>
      </c>
      <c r="H28" s="17">
        <v>80000</v>
      </c>
    </row>
    <row r="29" spans="1:9" ht="15.75" customHeight="1" x14ac:dyDescent="0.25">
      <c r="A29" s="23" t="s">
        <v>49</v>
      </c>
      <c r="F29" s="24" t="s">
        <v>50</v>
      </c>
      <c r="I29" s="25"/>
    </row>
    <row r="30" spans="1:9" ht="74.25" customHeight="1" x14ac:dyDescent="0.25">
      <c r="A30" s="26" t="s">
        <v>51</v>
      </c>
      <c r="C30" s="18"/>
      <c r="F30" s="130" t="s">
        <v>52</v>
      </c>
      <c r="G30" s="129"/>
      <c r="H30" s="129"/>
      <c r="I30" s="129"/>
    </row>
    <row r="31" spans="1:9" ht="15.75" customHeight="1" x14ac:dyDescent="0.2">
      <c r="F31" s="27" t="s">
        <v>53</v>
      </c>
      <c r="G31" s="28"/>
      <c r="H31" s="28"/>
      <c r="I31" s="28"/>
    </row>
    <row r="32" spans="1:9" ht="18" customHeight="1" x14ac:dyDescent="0.25">
      <c r="F32" s="25" t="s">
        <v>54</v>
      </c>
      <c r="G32" s="28"/>
      <c r="H32" s="29"/>
      <c r="I32" s="29"/>
    </row>
    <row r="33" spans="6:9" ht="14.25" customHeight="1" x14ac:dyDescent="0.2">
      <c r="F33" s="30" t="s">
        <v>55</v>
      </c>
      <c r="G33" s="30"/>
      <c r="H33" s="30"/>
      <c r="I33" s="30"/>
    </row>
    <row r="34" spans="6:9" ht="15.75" customHeight="1" x14ac:dyDescent="0.25">
      <c r="F34" s="31" t="s">
        <v>56</v>
      </c>
      <c r="G34" s="29"/>
      <c r="H34" s="29"/>
      <c r="I34" s="29"/>
    </row>
    <row r="35" spans="6:9" ht="15.75" customHeight="1" x14ac:dyDescent="0.25">
      <c r="F35" s="21" t="s">
        <v>57</v>
      </c>
    </row>
    <row r="36" spans="6:9" ht="15.75" customHeight="1" x14ac:dyDescent="0.2">
      <c r="F36" s="32" t="s">
        <v>58</v>
      </c>
      <c r="G36" s="33"/>
    </row>
    <row r="37" spans="6:9" ht="15.75" customHeight="1" x14ac:dyDescent="0.2">
      <c r="F37" s="24" t="s">
        <v>59</v>
      </c>
      <c r="G37" s="26"/>
      <c r="H37" s="26"/>
    </row>
    <row r="38" spans="6:9" ht="15.75" customHeight="1" x14ac:dyDescent="0.2">
      <c r="F38" s="24" t="s">
        <v>60</v>
      </c>
      <c r="G38" s="24"/>
      <c r="H38" s="24"/>
    </row>
    <row r="39" spans="6:9" ht="15.75" customHeight="1" x14ac:dyDescent="0.2"/>
    <row r="40" spans="6:9" ht="15.75" customHeight="1" x14ac:dyDescent="0.2"/>
    <row r="41" spans="6:9" ht="15.75" customHeight="1" x14ac:dyDescent="0.2"/>
    <row r="42" spans="6:9" ht="15.75" customHeight="1" x14ac:dyDescent="0.2"/>
    <row r="43" spans="6:9" ht="15.75" customHeight="1" x14ac:dyDescent="0.2"/>
    <row r="44" spans="6:9" ht="15.75" customHeight="1" x14ac:dyDescent="0.2"/>
    <row r="45" spans="6:9" ht="15.75" customHeight="1" x14ac:dyDescent="0.2"/>
    <row r="46" spans="6:9" ht="15.75" customHeight="1" x14ac:dyDescent="0.2"/>
    <row r="47" spans="6:9" ht="15.75" customHeight="1" x14ac:dyDescent="0.2"/>
    <row r="48" spans="6:9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2:E3"/>
    <mergeCell ref="F30:I30"/>
    <mergeCell ref="F3:H4"/>
  </mergeCell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workbookViewId="0"/>
  </sheetViews>
  <sheetFormatPr defaultColWidth="12.625" defaultRowHeight="15" customHeight="1" x14ac:dyDescent="0.2"/>
  <cols>
    <col min="1" max="1" width="32.875" customWidth="1"/>
    <col min="2" max="5" width="10" customWidth="1"/>
    <col min="6" max="6" width="34.25" customWidth="1"/>
    <col min="7" max="10" width="10" customWidth="1"/>
    <col min="11" max="11" width="29.25" customWidth="1"/>
    <col min="12" max="26" width="10" customWidth="1"/>
  </cols>
  <sheetData>
    <row r="1" spans="1:13" ht="15.75" x14ac:dyDescent="0.25">
      <c r="A1" s="34"/>
      <c r="C1" s="34"/>
      <c r="F1" s="35" t="s">
        <v>61</v>
      </c>
      <c r="K1" s="140"/>
      <c r="L1" s="141"/>
      <c r="M1" s="142"/>
    </row>
    <row r="2" spans="1:13" ht="15.75" x14ac:dyDescent="0.25">
      <c r="A2" s="36"/>
      <c r="B2" s="31"/>
      <c r="C2" s="37"/>
      <c r="F2" s="38"/>
      <c r="G2" s="38"/>
      <c r="K2" s="143"/>
      <c r="L2" s="129"/>
      <c r="M2" s="39"/>
    </row>
    <row r="3" spans="1:13" ht="15.75" x14ac:dyDescent="0.25">
      <c r="A3" s="5"/>
      <c r="B3" s="31"/>
      <c r="C3" s="40"/>
      <c r="K3" s="144"/>
      <c r="L3" s="138"/>
      <c r="M3" s="41" t="s">
        <v>62</v>
      </c>
    </row>
    <row r="4" spans="1:13" ht="15.75" x14ac:dyDescent="0.25">
      <c r="A4" s="5"/>
      <c r="B4" s="31"/>
      <c r="C4" s="40"/>
      <c r="F4" s="145"/>
      <c r="G4" s="146"/>
      <c r="H4" s="147"/>
      <c r="K4" s="42" t="s">
        <v>63</v>
      </c>
      <c r="L4" s="43"/>
      <c r="M4" s="44"/>
    </row>
    <row r="5" spans="1:13" ht="15.75" x14ac:dyDescent="0.25">
      <c r="A5" s="5"/>
      <c r="B5" s="31"/>
      <c r="C5" s="40"/>
      <c r="F5" s="148"/>
      <c r="G5" s="129"/>
      <c r="H5" s="45"/>
      <c r="K5" s="46"/>
      <c r="L5" s="18"/>
      <c r="M5" s="47"/>
    </row>
    <row r="6" spans="1:13" ht="15.75" x14ac:dyDescent="0.25">
      <c r="A6" s="149" t="s">
        <v>64</v>
      </c>
      <c r="B6" s="138"/>
      <c r="F6" s="48"/>
      <c r="G6" s="49"/>
      <c r="H6" s="41" t="s">
        <v>62</v>
      </c>
      <c r="K6" s="46"/>
      <c r="L6" s="18"/>
      <c r="M6" s="47"/>
    </row>
    <row r="7" spans="1:13" ht="15.75" x14ac:dyDescent="0.25">
      <c r="A7" s="50" t="s">
        <v>65</v>
      </c>
      <c r="B7" s="51"/>
      <c r="F7" s="52"/>
      <c r="G7" s="53">
        <v>2020</v>
      </c>
      <c r="H7" s="54">
        <v>2019</v>
      </c>
      <c r="K7" s="46"/>
      <c r="L7" s="18"/>
      <c r="M7" s="47"/>
    </row>
    <row r="8" spans="1:13" ht="15.75" x14ac:dyDescent="0.25">
      <c r="A8" s="55" t="s">
        <v>66</v>
      </c>
      <c r="B8" s="56"/>
      <c r="F8" s="57" t="s">
        <v>67</v>
      </c>
      <c r="G8" s="58"/>
      <c r="H8" s="59"/>
      <c r="K8" s="46"/>
      <c r="L8" s="18"/>
      <c r="M8" s="47"/>
    </row>
    <row r="9" spans="1:13" ht="15.75" x14ac:dyDescent="0.25">
      <c r="A9" s="55" t="s">
        <v>68</v>
      </c>
      <c r="B9" s="56"/>
      <c r="F9" s="57" t="s">
        <v>69</v>
      </c>
      <c r="G9" s="58"/>
      <c r="H9" s="59"/>
      <c r="K9" s="46"/>
      <c r="L9" s="18"/>
      <c r="M9" s="47"/>
    </row>
    <row r="10" spans="1:13" ht="15.75" x14ac:dyDescent="0.25">
      <c r="A10" s="60" t="s">
        <v>70</v>
      </c>
      <c r="B10" s="61"/>
      <c r="F10" s="62"/>
      <c r="G10" s="58"/>
      <c r="H10" s="59"/>
      <c r="K10" s="46"/>
      <c r="L10" s="18"/>
      <c r="M10" s="47"/>
    </row>
    <row r="11" spans="1:13" x14ac:dyDescent="0.25">
      <c r="F11" s="46"/>
      <c r="G11" s="18"/>
      <c r="H11" s="47"/>
      <c r="K11" s="46"/>
      <c r="L11" s="18"/>
      <c r="M11" s="47"/>
    </row>
    <row r="12" spans="1:13" ht="15.75" x14ac:dyDescent="0.25">
      <c r="A12" s="150" t="s">
        <v>71</v>
      </c>
      <c r="B12" s="151"/>
      <c r="C12" s="151"/>
      <c r="D12" s="152"/>
      <c r="F12" s="62"/>
      <c r="G12" s="58"/>
      <c r="H12" s="59"/>
      <c r="K12" s="46"/>
      <c r="L12" s="18"/>
      <c r="M12" s="47"/>
    </row>
    <row r="13" spans="1:13" ht="15.75" x14ac:dyDescent="0.25">
      <c r="A13" s="131"/>
      <c r="B13" s="132"/>
      <c r="C13" s="132"/>
      <c r="D13" s="133"/>
      <c r="F13" s="62"/>
      <c r="G13" s="58"/>
      <c r="H13" s="59"/>
      <c r="K13" s="63"/>
      <c r="L13" s="18"/>
      <c r="M13" s="47"/>
    </row>
    <row r="14" spans="1:13" ht="15.75" x14ac:dyDescent="0.25">
      <c r="A14" s="134"/>
      <c r="B14" s="135"/>
      <c r="C14" s="135"/>
      <c r="D14" s="136"/>
      <c r="F14" s="62"/>
      <c r="G14" s="58"/>
      <c r="H14" s="59"/>
      <c r="K14" s="46"/>
      <c r="L14" s="18"/>
      <c r="M14" s="47"/>
    </row>
    <row r="15" spans="1:13" ht="15.75" x14ac:dyDescent="0.25">
      <c r="A15" s="137"/>
      <c r="B15" s="138"/>
      <c r="C15" s="138"/>
      <c r="D15" s="139"/>
      <c r="F15" s="62"/>
      <c r="G15" s="18"/>
      <c r="H15" s="47"/>
      <c r="K15" s="46"/>
      <c r="L15" s="18"/>
      <c r="M15" s="47"/>
    </row>
    <row r="16" spans="1:13" ht="31.5" x14ac:dyDescent="0.25">
      <c r="A16" s="64"/>
      <c r="B16" s="65" t="s">
        <v>72</v>
      </c>
      <c r="C16" s="66" t="s">
        <v>73</v>
      </c>
      <c r="D16" s="67" t="s">
        <v>74</v>
      </c>
      <c r="F16" s="57" t="s">
        <v>75</v>
      </c>
      <c r="G16" s="68"/>
      <c r="H16" s="69"/>
      <c r="K16" s="46"/>
      <c r="L16" s="18"/>
      <c r="M16" s="47"/>
    </row>
    <row r="17" spans="1:13" ht="15.75" x14ac:dyDescent="0.25">
      <c r="A17" s="55"/>
      <c r="B17" s="70"/>
      <c r="C17" s="71"/>
      <c r="D17" s="72"/>
      <c r="F17" s="57" t="s">
        <v>76</v>
      </c>
      <c r="G17" s="58"/>
      <c r="H17" s="59"/>
      <c r="K17" s="46"/>
      <c r="L17" s="58"/>
      <c r="M17" s="47"/>
    </row>
    <row r="18" spans="1:13" ht="15.75" x14ac:dyDescent="0.25">
      <c r="A18" s="55"/>
      <c r="B18" s="73"/>
      <c r="C18" s="73"/>
      <c r="D18" s="74"/>
      <c r="F18" s="62"/>
      <c r="G18" s="18"/>
      <c r="H18" s="47"/>
      <c r="K18" s="62"/>
      <c r="L18" s="18"/>
      <c r="M18" s="47"/>
    </row>
    <row r="19" spans="1:13" ht="15.75" x14ac:dyDescent="0.25">
      <c r="A19" s="55"/>
      <c r="B19" s="73"/>
      <c r="C19" s="73"/>
      <c r="D19" s="74"/>
      <c r="F19" s="75"/>
      <c r="G19" s="18"/>
      <c r="H19" s="47"/>
      <c r="K19" s="46"/>
      <c r="L19" s="18"/>
      <c r="M19" s="47"/>
    </row>
    <row r="20" spans="1:13" ht="15.75" x14ac:dyDescent="0.25">
      <c r="A20" s="55"/>
      <c r="B20" s="76"/>
      <c r="C20" s="73"/>
      <c r="D20" s="74"/>
      <c r="F20" s="77"/>
      <c r="G20" s="18"/>
      <c r="H20" s="47"/>
      <c r="K20" s="46"/>
      <c r="L20" s="18"/>
      <c r="M20" s="47"/>
    </row>
    <row r="21" spans="1:13" ht="15.75" customHeight="1" x14ac:dyDescent="0.25">
      <c r="A21" s="55"/>
      <c r="B21" s="73"/>
      <c r="C21" s="73"/>
      <c r="D21" s="74"/>
      <c r="F21" s="62"/>
      <c r="G21" s="18"/>
      <c r="H21" s="47"/>
      <c r="K21" s="46"/>
      <c r="L21" s="18"/>
      <c r="M21" s="47"/>
    </row>
    <row r="22" spans="1:13" ht="15.75" customHeight="1" x14ac:dyDescent="0.25">
      <c r="A22" s="55"/>
      <c r="B22" s="73"/>
      <c r="C22" s="76"/>
      <c r="D22" s="74"/>
      <c r="F22" s="78"/>
      <c r="G22" s="58"/>
      <c r="H22" s="59"/>
      <c r="K22" s="57" t="s">
        <v>77</v>
      </c>
      <c r="L22" s="18"/>
      <c r="M22" s="69"/>
    </row>
    <row r="23" spans="1:13" ht="15.75" customHeight="1" x14ac:dyDescent="0.25">
      <c r="A23" s="55"/>
      <c r="B23" s="73"/>
      <c r="C23" s="73"/>
      <c r="D23" s="74"/>
      <c r="F23" s="46"/>
      <c r="G23" s="18"/>
      <c r="H23" s="47"/>
      <c r="K23" s="46"/>
      <c r="L23" s="18"/>
      <c r="M23" s="47"/>
    </row>
    <row r="24" spans="1:13" ht="15.75" customHeight="1" x14ac:dyDescent="0.25">
      <c r="A24" s="79"/>
      <c r="B24" s="80"/>
      <c r="C24" s="80"/>
      <c r="D24" s="81"/>
      <c r="F24" s="46"/>
      <c r="G24" s="18"/>
      <c r="H24" s="47"/>
      <c r="K24" s="57" t="s">
        <v>78</v>
      </c>
      <c r="L24" s="18"/>
      <c r="M24" s="47"/>
    </row>
    <row r="25" spans="1:13" ht="15.75" customHeight="1" x14ac:dyDescent="0.25">
      <c r="F25" s="57" t="s">
        <v>79</v>
      </c>
      <c r="G25" s="68"/>
      <c r="H25" s="69"/>
      <c r="K25" s="46"/>
      <c r="L25" s="18"/>
      <c r="M25" s="47"/>
    </row>
    <row r="26" spans="1:13" ht="15.75" customHeight="1" x14ac:dyDescent="0.25">
      <c r="F26" s="82" t="s">
        <v>80</v>
      </c>
      <c r="G26" s="83"/>
      <c r="H26" s="84"/>
      <c r="K26" s="46"/>
      <c r="L26" s="18"/>
      <c r="M26" s="47"/>
    </row>
    <row r="27" spans="1:13" ht="15.75" customHeight="1" x14ac:dyDescent="0.25">
      <c r="A27" s="34" t="s">
        <v>81</v>
      </c>
      <c r="C27" s="34" t="s">
        <v>82</v>
      </c>
      <c r="F27" s="85" t="s">
        <v>83</v>
      </c>
      <c r="G27" s="86"/>
      <c r="H27" s="87"/>
      <c r="K27" s="46"/>
      <c r="L27" s="18"/>
      <c r="M27" s="47"/>
    </row>
    <row r="28" spans="1:13" ht="15.75" customHeight="1" x14ac:dyDescent="0.25">
      <c r="A28" s="36" t="s">
        <v>84</v>
      </c>
      <c r="B28" s="31"/>
      <c r="C28" s="37" t="s">
        <v>84</v>
      </c>
      <c r="F28" s="57" t="s">
        <v>85</v>
      </c>
      <c r="G28" s="58"/>
      <c r="H28" s="59"/>
      <c r="K28" s="46"/>
      <c r="L28" s="18"/>
      <c r="M28" s="47"/>
    </row>
    <row r="29" spans="1:13" ht="15.75" customHeight="1" x14ac:dyDescent="0.25">
      <c r="A29" s="5" t="s">
        <v>86</v>
      </c>
      <c r="B29" s="31"/>
      <c r="C29" s="40" t="s">
        <v>86</v>
      </c>
      <c r="F29" s="46"/>
      <c r="G29" s="58"/>
      <c r="H29" s="59"/>
      <c r="K29" s="57" t="s">
        <v>87</v>
      </c>
      <c r="L29" s="18"/>
      <c r="M29" s="69"/>
    </row>
    <row r="30" spans="1:13" ht="15.75" customHeight="1" x14ac:dyDescent="0.25">
      <c r="A30" s="5" t="s">
        <v>88</v>
      </c>
      <c r="B30" s="31"/>
      <c r="C30" s="40" t="s">
        <v>88</v>
      </c>
      <c r="F30" s="46"/>
      <c r="G30" s="58"/>
      <c r="H30" s="59"/>
      <c r="K30" s="46"/>
      <c r="L30" s="18"/>
      <c r="M30" s="47"/>
    </row>
    <row r="31" spans="1:13" ht="15.75" customHeight="1" x14ac:dyDescent="0.25">
      <c r="A31" s="5" t="s">
        <v>89</v>
      </c>
      <c r="B31" s="31"/>
      <c r="C31" s="40" t="s">
        <v>89</v>
      </c>
      <c r="F31" s="46"/>
      <c r="G31" s="18"/>
      <c r="H31" s="47"/>
      <c r="K31" s="57" t="s">
        <v>90</v>
      </c>
      <c r="L31" s="18"/>
      <c r="M31" s="47"/>
    </row>
    <row r="32" spans="1:13" ht="15.75" customHeight="1" x14ac:dyDescent="0.25">
      <c r="F32" s="57" t="s">
        <v>91</v>
      </c>
      <c r="G32" s="68"/>
      <c r="H32" s="69"/>
      <c r="K32" s="46"/>
      <c r="L32" s="18"/>
      <c r="M32" s="47"/>
    </row>
    <row r="33" spans="1:13" ht="15.75" customHeight="1" x14ac:dyDescent="0.25">
      <c r="F33" s="57" t="s">
        <v>92</v>
      </c>
      <c r="G33" s="68"/>
      <c r="H33" s="59"/>
      <c r="K33" s="46"/>
      <c r="L33" s="18"/>
      <c r="M33" s="47"/>
    </row>
    <row r="34" spans="1:13" ht="15.75" customHeight="1" x14ac:dyDescent="0.25">
      <c r="F34" s="46"/>
      <c r="G34" s="58"/>
      <c r="H34" s="59"/>
      <c r="K34" s="46"/>
      <c r="L34" s="18"/>
      <c r="M34" s="47"/>
    </row>
    <row r="35" spans="1:13" ht="15.75" customHeight="1" x14ac:dyDescent="0.25">
      <c r="A35" s="34" t="s">
        <v>93</v>
      </c>
      <c r="F35" s="46"/>
      <c r="G35" s="18"/>
      <c r="H35" s="47"/>
      <c r="K35" s="46"/>
      <c r="L35" s="18"/>
      <c r="M35" s="47"/>
    </row>
    <row r="36" spans="1:13" ht="15.75" customHeight="1" x14ac:dyDescent="0.25">
      <c r="A36" s="36" t="s">
        <v>84</v>
      </c>
      <c r="F36" s="46"/>
      <c r="G36" s="18"/>
      <c r="H36" s="47"/>
      <c r="K36" s="57" t="s">
        <v>94</v>
      </c>
      <c r="L36" s="68"/>
      <c r="M36" s="69"/>
    </row>
    <row r="37" spans="1:13" ht="15.75" customHeight="1" x14ac:dyDescent="0.25">
      <c r="A37" s="5" t="s">
        <v>86</v>
      </c>
      <c r="F37" s="57" t="s">
        <v>95</v>
      </c>
      <c r="G37" s="68"/>
      <c r="H37" s="69"/>
      <c r="K37" s="46"/>
      <c r="L37" s="18"/>
      <c r="M37" s="47"/>
    </row>
    <row r="38" spans="1:13" ht="15.75" customHeight="1" x14ac:dyDescent="0.25">
      <c r="A38" s="5" t="s">
        <v>88</v>
      </c>
      <c r="F38" s="57" t="s">
        <v>96</v>
      </c>
      <c r="G38" s="58"/>
      <c r="H38" s="59"/>
      <c r="K38" s="88" t="s">
        <v>97</v>
      </c>
      <c r="L38" s="89"/>
      <c r="M38" s="90"/>
    </row>
    <row r="39" spans="1:13" ht="15.75" customHeight="1" x14ac:dyDescent="0.25">
      <c r="A39" s="5" t="s">
        <v>89</v>
      </c>
      <c r="F39" s="62"/>
      <c r="G39" s="58"/>
      <c r="H39" s="59"/>
      <c r="K39" s="46"/>
      <c r="L39" s="18"/>
      <c r="M39" s="69"/>
    </row>
    <row r="40" spans="1:13" ht="15.75" customHeight="1" x14ac:dyDescent="0.25">
      <c r="F40" s="62"/>
      <c r="G40" s="58"/>
      <c r="H40" s="59"/>
      <c r="K40" s="46" t="s">
        <v>98</v>
      </c>
      <c r="L40" s="18"/>
      <c r="M40" s="47"/>
    </row>
    <row r="41" spans="1:13" ht="15.75" customHeight="1" x14ac:dyDescent="0.25">
      <c r="F41" s="46"/>
      <c r="G41" s="18"/>
      <c r="H41" s="47"/>
      <c r="K41" s="91" t="s">
        <v>99</v>
      </c>
      <c r="L41" s="92"/>
      <c r="M41" s="93"/>
    </row>
    <row r="42" spans="1:13" ht="15.75" customHeight="1" x14ac:dyDescent="0.25">
      <c r="F42" s="57" t="s">
        <v>100</v>
      </c>
      <c r="G42" s="68"/>
      <c r="H42" s="69"/>
      <c r="I42" s="18"/>
    </row>
    <row r="43" spans="1:13" ht="15.75" customHeight="1" x14ac:dyDescent="0.25">
      <c r="F43" s="94" t="s">
        <v>101</v>
      </c>
      <c r="G43" s="95"/>
      <c r="H43" s="96"/>
    </row>
    <row r="44" spans="1:13" ht="15.75" customHeight="1" x14ac:dyDescent="0.2"/>
    <row r="45" spans="1:13" ht="15.75" customHeight="1" x14ac:dyDescent="0.2"/>
    <row r="46" spans="1:13" ht="15.75" customHeight="1" x14ac:dyDescent="0.25">
      <c r="I46" s="97"/>
    </row>
    <row r="47" spans="1:13" ht="15.75" customHeight="1" x14ac:dyDescent="0.2"/>
    <row r="48" spans="1:13" ht="15.75" customHeight="1" x14ac:dyDescent="0.2"/>
    <row r="49" spans="1:12" ht="15.75" customHeight="1" x14ac:dyDescent="0.25">
      <c r="A49" s="31"/>
      <c r="B49" s="31"/>
      <c r="C49" s="31"/>
      <c r="D49" s="31"/>
      <c r="L49" s="98"/>
    </row>
    <row r="50" spans="1:12" ht="15.75" customHeight="1" x14ac:dyDescent="0.25">
      <c r="C50" s="31"/>
      <c r="D50" s="31"/>
      <c r="L50" s="98"/>
    </row>
    <row r="51" spans="1:12" ht="15.75" customHeight="1" x14ac:dyDescent="0.25">
      <c r="A51" s="24"/>
      <c r="B51" s="24"/>
      <c r="C51" s="31"/>
      <c r="D51" s="31"/>
      <c r="L51" s="98"/>
    </row>
    <row r="52" spans="1:12" ht="15.75" customHeight="1" x14ac:dyDescent="0.25">
      <c r="A52" s="24"/>
      <c r="B52" s="24"/>
      <c r="C52" s="24"/>
      <c r="D52" s="31"/>
      <c r="L52" s="98"/>
    </row>
    <row r="53" spans="1:12" ht="15.75" customHeight="1" x14ac:dyDescent="0.25">
      <c r="A53" s="99"/>
      <c r="B53" s="99"/>
      <c r="C53" s="99"/>
      <c r="D53" s="31"/>
      <c r="L53" s="98"/>
    </row>
    <row r="54" spans="1:12" ht="15.75" customHeight="1" x14ac:dyDescent="0.25">
      <c r="A54" s="99"/>
      <c r="B54" s="99"/>
      <c r="C54" s="100"/>
      <c r="D54" s="31"/>
      <c r="L54" s="98"/>
    </row>
    <row r="55" spans="1:12" ht="15.75" customHeight="1" x14ac:dyDescent="0.25">
      <c r="A55" s="99"/>
      <c r="B55" s="101"/>
      <c r="C55" s="38"/>
      <c r="D55" s="31"/>
      <c r="L55" s="98"/>
    </row>
    <row r="56" spans="1:12" ht="15.75" customHeight="1" x14ac:dyDescent="0.25">
      <c r="A56" s="102"/>
      <c r="B56" s="58"/>
      <c r="C56" s="58"/>
      <c r="D56" s="31"/>
      <c r="L56" s="98"/>
    </row>
    <row r="57" spans="1:12" ht="15.75" customHeight="1" x14ac:dyDescent="0.25">
      <c r="A57" s="102"/>
      <c r="B57" s="58"/>
      <c r="C57" s="58"/>
      <c r="D57" s="31"/>
      <c r="L57" s="98"/>
    </row>
    <row r="58" spans="1:12" ht="15.75" customHeight="1" x14ac:dyDescent="0.25">
      <c r="A58" s="99"/>
      <c r="B58" s="58"/>
      <c r="C58" s="58"/>
      <c r="D58" s="31"/>
      <c r="L58" s="98"/>
    </row>
    <row r="59" spans="1:12" ht="15.75" customHeight="1" x14ac:dyDescent="0.25">
      <c r="A59" s="31"/>
      <c r="B59" s="18"/>
      <c r="C59" s="18"/>
      <c r="D59" s="31"/>
    </row>
    <row r="60" spans="1:12" ht="15.75" customHeight="1" x14ac:dyDescent="0.25">
      <c r="A60" s="99"/>
      <c r="B60" s="58"/>
      <c r="C60" s="58"/>
      <c r="D60" s="31"/>
    </row>
    <row r="61" spans="1:12" ht="15.75" customHeight="1" x14ac:dyDescent="0.25">
      <c r="A61" s="99"/>
      <c r="B61" s="58"/>
      <c r="C61" s="58"/>
      <c r="D61" s="31"/>
    </row>
    <row r="62" spans="1:12" ht="15.75" customHeight="1" x14ac:dyDescent="0.25">
      <c r="A62" s="99"/>
      <c r="B62" s="58"/>
      <c r="C62" s="58"/>
      <c r="D62" s="31"/>
    </row>
    <row r="63" spans="1:12" ht="15.75" customHeight="1" x14ac:dyDescent="0.25">
      <c r="A63" s="99"/>
      <c r="B63" s="18"/>
      <c r="C63" s="18"/>
      <c r="D63" s="31"/>
    </row>
    <row r="64" spans="1:12" ht="15.75" customHeight="1" x14ac:dyDescent="0.25">
      <c r="A64" s="102"/>
      <c r="B64" s="68"/>
      <c r="C64" s="68"/>
      <c r="D64" s="31"/>
    </row>
    <row r="65" spans="1:4" ht="15.75" customHeight="1" x14ac:dyDescent="0.25">
      <c r="A65" s="102"/>
      <c r="B65" s="58"/>
      <c r="C65" s="58"/>
      <c r="D65" s="31"/>
    </row>
    <row r="66" spans="1:4" ht="15.75" customHeight="1" x14ac:dyDescent="0.25">
      <c r="A66" s="99"/>
      <c r="B66" s="18"/>
      <c r="C66" s="18"/>
      <c r="D66" s="31"/>
    </row>
    <row r="67" spans="1:4" ht="15.75" customHeight="1" x14ac:dyDescent="0.25">
      <c r="A67" s="103"/>
      <c r="B67" s="18"/>
      <c r="C67" s="18"/>
      <c r="D67" s="31"/>
    </row>
    <row r="68" spans="1:4" ht="15.75" customHeight="1" x14ac:dyDescent="0.25">
      <c r="A68" s="104"/>
      <c r="B68" s="18"/>
      <c r="C68" s="18"/>
      <c r="D68" s="31"/>
    </row>
    <row r="69" spans="1:4" ht="15.75" customHeight="1" x14ac:dyDescent="0.25">
      <c r="A69" s="99"/>
      <c r="B69" s="18"/>
      <c r="C69" s="18"/>
      <c r="D69" s="31"/>
    </row>
    <row r="70" spans="1:4" ht="15.75" customHeight="1" x14ac:dyDescent="0.25">
      <c r="A70" s="105"/>
      <c r="B70" s="58"/>
      <c r="C70" s="58"/>
      <c r="D70" s="31"/>
    </row>
    <row r="71" spans="1:4" ht="15.75" customHeight="1" x14ac:dyDescent="0.25">
      <c r="A71" s="31"/>
      <c r="B71" s="18"/>
      <c r="C71" s="18"/>
      <c r="D71" s="31"/>
    </row>
    <row r="72" spans="1:4" ht="15.75" customHeight="1" x14ac:dyDescent="0.25">
      <c r="A72" s="31"/>
      <c r="B72" s="18"/>
      <c r="C72" s="18"/>
      <c r="D72" s="31"/>
    </row>
    <row r="73" spans="1:4" ht="15.75" customHeight="1" x14ac:dyDescent="0.25">
      <c r="A73" s="102"/>
      <c r="B73" s="68"/>
      <c r="C73" s="68"/>
      <c r="D73" s="31"/>
    </row>
    <row r="74" spans="1:4" ht="15.75" customHeight="1" x14ac:dyDescent="0.25">
      <c r="A74" s="102"/>
      <c r="B74" s="68"/>
      <c r="C74" s="68"/>
      <c r="D74" s="31"/>
    </row>
    <row r="75" spans="1:4" ht="15.75" customHeight="1" x14ac:dyDescent="0.25">
      <c r="A75" s="102"/>
      <c r="B75" s="58"/>
      <c r="C75" s="58"/>
      <c r="D75" s="31"/>
    </row>
    <row r="76" spans="1:4" ht="15.75" customHeight="1" x14ac:dyDescent="0.25">
      <c r="A76" s="102"/>
      <c r="B76" s="58"/>
      <c r="C76" s="58"/>
      <c r="D76" s="31"/>
    </row>
    <row r="77" spans="1:4" ht="15.75" customHeight="1" x14ac:dyDescent="0.25">
      <c r="A77" s="31"/>
      <c r="B77" s="58"/>
      <c r="C77" s="58"/>
      <c r="D77" s="31"/>
    </row>
    <row r="78" spans="1:4" ht="15.75" customHeight="1" x14ac:dyDescent="0.25">
      <c r="A78" s="31"/>
      <c r="B78" s="58"/>
      <c r="C78" s="58"/>
      <c r="D78" s="31"/>
    </row>
    <row r="79" spans="1:4" ht="15.75" customHeight="1" x14ac:dyDescent="0.25">
      <c r="A79" s="31"/>
      <c r="B79" s="18"/>
      <c r="C79" s="18"/>
      <c r="D79" s="31"/>
    </row>
    <row r="80" spans="1:4" ht="15.75" customHeight="1" x14ac:dyDescent="0.25">
      <c r="A80" s="102"/>
      <c r="B80" s="68"/>
      <c r="C80" s="68"/>
      <c r="D80" s="31"/>
    </row>
    <row r="81" spans="1:4" ht="15.75" customHeight="1" x14ac:dyDescent="0.25">
      <c r="A81" s="102"/>
      <c r="B81" s="68"/>
      <c r="C81" s="58"/>
      <c r="D81" s="31"/>
    </row>
    <row r="82" spans="1:4" ht="15.75" customHeight="1" x14ac:dyDescent="0.25">
      <c r="A82" s="31"/>
      <c r="B82" s="58"/>
      <c r="C82" s="58"/>
      <c r="D82" s="31"/>
    </row>
    <row r="83" spans="1:4" ht="15.75" customHeight="1" x14ac:dyDescent="0.25">
      <c r="A83" s="31"/>
      <c r="B83" s="18"/>
      <c r="C83" s="18"/>
      <c r="D83" s="31"/>
    </row>
    <row r="84" spans="1:4" ht="15.75" customHeight="1" x14ac:dyDescent="0.25">
      <c r="A84" s="31"/>
      <c r="B84" s="18"/>
      <c r="C84" s="18"/>
      <c r="D84" s="31"/>
    </row>
    <row r="85" spans="1:4" ht="15.75" customHeight="1" x14ac:dyDescent="0.25">
      <c r="A85" s="102"/>
      <c r="B85" s="68"/>
      <c r="C85" s="68"/>
      <c r="D85" s="31"/>
    </row>
    <row r="86" spans="1:4" ht="15.75" customHeight="1" x14ac:dyDescent="0.25">
      <c r="A86" s="102"/>
      <c r="B86" s="58"/>
      <c r="C86" s="58"/>
      <c r="D86" s="31"/>
    </row>
    <row r="87" spans="1:4" ht="15.75" customHeight="1" x14ac:dyDescent="0.25">
      <c r="A87" s="99"/>
      <c r="B87" s="58"/>
      <c r="C87" s="58"/>
      <c r="D87" s="31"/>
    </row>
    <row r="88" spans="1:4" ht="15.75" customHeight="1" x14ac:dyDescent="0.25">
      <c r="A88" s="99"/>
      <c r="B88" s="58"/>
      <c r="C88" s="58"/>
      <c r="D88" s="31"/>
    </row>
    <row r="89" spans="1:4" ht="15.75" customHeight="1" x14ac:dyDescent="0.25">
      <c r="A89" s="31"/>
      <c r="B89" s="18"/>
      <c r="C89" s="18"/>
      <c r="D89" s="31"/>
    </row>
    <row r="90" spans="1:4" ht="15.75" customHeight="1" x14ac:dyDescent="0.25">
      <c r="A90" s="102"/>
      <c r="B90" s="68"/>
      <c r="C90" s="68"/>
      <c r="D90" s="31"/>
    </row>
    <row r="91" spans="1:4" ht="15.75" customHeight="1" x14ac:dyDescent="0.25">
      <c r="A91" s="102"/>
      <c r="B91" s="68"/>
      <c r="C91" s="68"/>
      <c r="D91" s="31"/>
    </row>
    <row r="92" spans="1:4" ht="15.75" customHeight="1" x14ac:dyDescent="0.25">
      <c r="A92" s="31"/>
      <c r="B92" s="31"/>
      <c r="C92" s="31"/>
      <c r="D92" s="31"/>
    </row>
    <row r="93" spans="1:4" ht="15.75" customHeight="1" x14ac:dyDescent="0.2"/>
    <row r="94" spans="1:4" ht="15.75" customHeight="1" x14ac:dyDescent="0.2"/>
    <row r="95" spans="1:4" ht="15.75" customHeight="1" x14ac:dyDescent="0.2"/>
    <row r="96" spans="1:4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9">
    <mergeCell ref="A13:D13"/>
    <mergeCell ref="A14:D15"/>
    <mergeCell ref="K1:M1"/>
    <mergeCell ref="K2:L2"/>
    <mergeCell ref="K3:L3"/>
    <mergeCell ref="F4:H4"/>
    <mergeCell ref="F5:G5"/>
    <mergeCell ref="A6:B6"/>
    <mergeCell ref="A12:D12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00"/>
  <sheetViews>
    <sheetView workbookViewId="0">
      <selection activeCell="F72" sqref="A1:F72"/>
    </sheetView>
  </sheetViews>
  <sheetFormatPr defaultColWidth="12.625" defaultRowHeight="15" customHeight="1" x14ac:dyDescent="0.2"/>
  <cols>
    <col min="1" max="1" width="36.625" customWidth="1"/>
    <col min="2" max="3" width="10.5" customWidth="1"/>
    <col min="4" max="4" width="10.375" customWidth="1"/>
    <col min="5" max="26" width="10" customWidth="1"/>
  </cols>
  <sheetData>
    <row r="1" spans="1:3" x14ac:dyDescent="0.25">
      <c r="B1" s="5">
        <v>2020</v>
      </c>
      <c r="C1" s="5">
        <v>2019</v>
      </c>
    </row>
    <row r="2" spans="1:3" ht="15.75" x14ac:dyDescent="0.2">
      <c r="A2" s="106" t="s">
        <v>4</v>
      </c>
      <c r="B2" s="107">
        <v>45000</v>
      </c>
      <c r="C2" s="107">
        <v>30000</v>
      </c>
    </row>
    <row r="3" spans="1:3" ht="15.75" x14ac:dyDescent="0.2">
      <c r="A3" s="106" t="s">
        <v>5</v>
      </c>
      <c r="B3" s="107">
        <v>4200</v>
      </c>
      <c r="C3" s="107">
        <v>5000</v>
      </c>
    </row>
    <row r="4" spans="1:3" ht="15.75" x14ac:dyDescent="0.2">
      <c r="A4" s="106" t="s">
        <v>7</v>
      </c>
      <c r="B4" s="107">
        <v>450000</v>
      </c>
      <c r="C4" s="107">
        <v>300000</v>
      </c>
    </row>
    <row r="5" spans="1:3" ht="15.75" x14ac:dyDescent="0.2">
      <c r="A5" s="6" t="s">
        <v>9</v>
      </c>
      <c r="B5" s="7">
        <v>120000</v>
      </c>
      <c r="C5" s="7">
        <v>75000</v>
      </c>
    </row>
    <row r="6" spans="1:3" ht="15.75" x14ac:dyDescent="0.2">
      <c r="A6" s="108" t="s">
        <v>11</v>
      </c>
      <c r="B6" s="109">
        <v>875</v>
      </c>
      <c r="C6" s="109">
        <v>947</v>
      </c>
    </row>
    <row r="7" spans="1:3" ht="15.75" x14ac:dyDescent="0.2">
      <c r="A7" s="110" t="s">
        <v>13</v>
      </c>
      <c r="B7" s="111">
        <v>7412</v>
      </c>
      <c r="C7" s="111">
        <v>8743</v>
      </c>
    </row>
    <row r="8" spans="1:3" ht="15.75" x14ac:dyDescent="0.25">
      <c r="A8" s="6" t="s">
        <v>15</v>
      </c>
      <c r="B8" s="12">
        <v>1000</v>
      </c>
      <c r="C8" s="13" t="s">
        <v>16</v>
      </c>
    </row>
    <row r="9" spans="1:3" ht="15.75" x14ac:dyDescent="0.2">
      <c r="A9" s="110" t="s">
        <v>18</v>
      </c>
      <c r="B9" s="111">
        <v>15000</v>
      </c>
      <c r="C9" s="111">
        <v>12489</v>
      </c>
    </row>
    <row r="10" spans="1:3" ht="15.75" x14ac:dyDescent="0.2">
      <c r="A10" s="108" t="s">
        <v>19</v>
      </c>
      <c r="B10" s="109">
        <v>6000</v>
      </c>
      <c r="C10" s="109">
        <v>5700</v>
      </c>
    </row>
    <row r="11" spans="1:3" ht="15.75" x14ac:dyDescent="0.2">
      <c r="A11" s="112" t="s">
        <v>21</v>
      </c>
      <c r="B11" s="113">
        <v>54</v>
      </c>
      <c r="C11" s="113">
        <v>75</v>
      </c>
    </row>
    <row r="12" spans="1:3" ht="15.75" x14ac:dyDescent="0.2">
      <c r="A12" s="110" t="s">
        <v>22</v>
      </c>
      <c r="B12" s="111">
        <v>475</v>
      </c>
      <c r="C12" s="111">
        <v>456</v>
      </c>
    </row>
    <row r="13" spans="1:3" ht="15.75" x14ac:dyDescent="0.2">
      <c r="A13" s="108" t="s">
        <v>24</v>
      </c>
      <c r="B13" s="109">
        <v>45</v>
      </c>
      <c r="C13" s="109">
        <v>87</v>
      </c>
    </row>
    <row r="14" spans="1:3" ht="15.75" x14ac:dyDescent="0.2">
      <c r="A14" s="108" t="s">
        <v>26</v>
      </c>
      <c r="B14" s="109">
        <v>125</v>
      </c>
      <c r="C14" s="109">
        <v>874</v>
      </c>
    </row>
    <row r="15" spans="1:3" ht="15.75" x14ac:dyDescent="0.2">
      <c r="A15" s="106" t="s">
        <v>28</v>
      </c>
      <c r="B15" s="107">
        <v>25000</v>
      </c>
      <c r="C15" s="107">
        <v>30000</v>
      </c>
    </row>
    <row r="16" spans="1:3" ht="15.75" x14ac:dyDescent="0.2">
      <c r="A16" s="114" t="s">
        <v>30</v>
      </c>
      <c r="B16" s="115">
        <v>224000</v>
      </c>
      <c r="C16" s="115">
        <v>200000</v>
      </c>
    </row>
    <row r="17" spans="1:4" ht="15.75" x14ac:dyDescent="0.2">
      <c r="A17" s="108" t="s">
        <v>32</v>
      </c>
      <c r="B17" s="109">
        <v>150</v>
      </c>
      <c r="C17" s="109">
        <v>3645</v>
      </c>
    </row>
    <row r="18" spans="1:4" ht="15.75" x14ac:dyDescent="0.2">
      <c r="A18" s="6" t="s">
        <v>34</v>
      </c>
      <c r="B18" s="7">
        <v>136162</v>
      </c>
      <c r="C18" s="7">
        <v>76096</v>
      </c>
    </row>
    <row r="19" spans="1:4" ht="15.75" x14ac:dyDescent="0.2">
      <c r="A19" s="108" t="s">
        <v>36</v>
      </c>
      <c r="B19" s="109">
        <v>5000</v>
      </c>
      <c r="C19" s="109">
        <v>1456</v>
      </c>
    </row>
    <row r="20" spans="1:4" ht="15.75" x14ac:dyDescent="0.2">
      <c r="A20" s="106" t="s">
        <v>38</v>
      </c>
      <c r="B20" s="107">
        <v>65000</v>
      </c>
      <c r="C20" s="107">
        <v>65000</v>
      </c>
    </row>
    <row r="21" spans="1:4" ht="15.75" customHeight="1" x14ac:dyDescent="0.2"/>
    <row r="22" spans="1:4" ht="15.75" customHeight="1" x14ac:dyDescent="0.2">
      <c r="B22" s="22">
        <v>2020</v>
      </c>
      <c r="C22" s="22">
        <v>2019</v>
      </c>
    </row>
    <row r="23" spans="1:4" ht="15.75" customHeight="1" x14ac:dyDescent="0.2">
      <c r="A23" s="116" t="s">
        <v>102</v>
      </c>
    </row>
    <row r="24" spans="1:4" ht="15.75" customHeight="1" x14ac:dyDescent="0.2">
      <c r="A24" s="117" t="s">
        <v>103</v>
      </c>
    </row>
    <row r="25" spans="1:4" ht="15.75" customHeight="1" x14ac:dyDescent="0.2">
      <c r="A25" s="6" t="s">
        <v>19</v>
      </c>
      <c r="B25" s="7">
        <v>6000</v>
      </c>
      <c r="C25" s="7">
        <v>5700</v>
      </c>
    </row>
    <row r="26" spans="1:4" ht="15.75" customHeight="1" x14ac:dyDescent="0.2">
      <c r="A26" s="6" t="s">
        <v>11</v>
      </c>
      <c r="B26" s="7">
        <v>875</v>
      </c>
      <c r="C26" s="7">
        <v>947</v>
      </c>
    </row>
    <row r="27" spans="1:4" ht="15.75" customHeight="1" x14ac:dyDescent="0.2">
      <c r="A27" s="6" t="s">
        <v>26</v>
      </c>
      <c r="B27" s="7">
        <v>125</v>
      </c>
      <c r="C27" s="7">
        <v>874</v>
      </c>
    </row>
    <row r="28" spans="1:4" ht="15.75" customHeight="1" x14ac:dyDescent="0.2">
      <c r="A28" s="6" t="s">
        <v>36</v>
      </c>
      <c r="B28" s="7">
        <v>5000</v>
      </c>
      <c r="C28" s="7">
        <v>1456</v>
      </c>
    </row>
    <row r="29" spans="1:4" ht="15.75" customHeight="1" x14ac:dyDescent="0.2">
      <c r="A29" s="6" t="s">
        <v>32</v>
      </c>
      <c r="B29" s="7">
        <v>150</v>
      </c>
      <c r="C29" s="7">
        <v>3645</v>
      </c>
    </row>
    <row r="30" spans="1:4" ht="15.75" customHeight="1" x14ac:dyDescent="0.25">
      <c r="A30" s="6" t="s">
        <v>24</v>
      </c>
      <c r="B30" s="7">
        <v>45</v>
      </c>
      <c r="C30" s="7">
        <v>87</v>
      </c>
      <c r="D30" s="18">
        <f>SUM(B25:B30)</f>
        <v>12195</v>
      </c>
    </row>
    <row r="31" spans="1:4" ht="15.75" customHeight="1" x14ac:dyDescent="0.2">
      <c r="A31" s="118" t="s">
        <v>104</v>
      </c>
    </row>
    <row r="32" spans="1:4" ht="15.75" customHeight="1" x14ac:dyDescent="0.2">
      <c r="A32" s="6" t="s">
        <v>7</v>
      </c>
      <c r="B32" s="7">
        <v>450000</v>
      </c>
      <c r="C32" s="7">
        <v>300000</v>
      </c>
    </row>
    <row r="33" spans="1:4" ht="15.75" customHeight="1" x14ac:dyDescent="0.2">
      <c r="A33" s="119" t="s">
        <v>4</v>
      </c>
      <c r="B33" s="7">
        <v>45000</v>
      </c>
      <c r="C33" s="7">
        <v>30000</v>
      </c>
    </row>
    <row r="34" spans="1:4" ht="15.75" customHeight="1" x14ac:dyDescent="0.2">
      <c r="A34" s="6" t="s">
        <v>28</v>
      </c>
      <c r="B34" s="7">
        <v>25000</v>
      </c>
      <c r="C34" s="7">
        <v>30000</v>
      </c>
    </row>
    <row r="35" spans="1:4" ht="15.75" customHeight="1" x14ac:dyDescent="0.2">
      <c r="A35" s="120" t="s">
        <v>5</v>
      </c>
      <c r="B35" s="121">
        <v>4200</v>
      </c>
      <c r="C35" s="121">
        <v>5000</v>
      </c>
    </row>
    <row r="36" spans="1:4" ht="15.75" customHeight="1" x14ac:dyDescent="0.2">
      <c r="A36" s="6" t="s">
        <v>21</v>
      </c>
      <c r="B36" s="7">
        <v>54</v>
      </c>
      <c r="C36" s="7">
        <v>75</v>
      </c>
    </row>
    <row r="37" spans="1:4" ht="15.75" customHeight="1" x14ac:dyDescent="0.25">
      <c r="A37" s="6" t="s">
        <v>38</v>
      </c>
      <c r="B37" s="7">
        <v>65000</v>
      </c>
      <c r="C37" s="7">
        <v>65000</v>
      </c>
      <c r="D37" s="18">
        <f>SUM(B32,B34,B36,B37)-SUM(B33,B35)</f>
        <v>490854</v>
      </c>
    </row>
    <row r="38" spans="1:4" ht="15.75" customHeight="1" x14ac:dyDescent="0.2"/>
    <row r="39" spans="1:4" ht="15.75" customHeight="1" x14ac:dyDescent="0.2">
      <c r="A39" s="116" t="s">
        <v>105</v>
      </c>
    </row>
    <row r="40" spans="1:4" ht="15.75" customHeight="1" x14ac:dyDescent="0.2">
      <c r="A40" s="117" t="s">
        <v>106</v>
      </c>
    </row>
    <row r="41" spans="1:4" ht="15.75" customHeight="1" x14ac:dyDescent="0.2">
      <c r="A41" s="6" t="s">
        <v>13</v>
      </c>
      <c r="B41" s="7">
        <v>7412</v>
      </c>
      <c r="C41" s="7">
        <v>8743</v>
      </c>
    </row>
    <row r="42" spans="1:4" ht="15.75" customHeight="1" x14ac:dyDescent="0.2">
      <c r="A42" s="6" t="s">
        <v>18</v>
      </c>
      <c r="B42" s="7">
        <v>15000</v>
      </c>
      <c r="C42" s="7">
        <v>12489</v>
      </c>
    </row>
    <row r="43" spans="1:4" ht="15.75" customHeight="1" x14ac:dyDescent="0.25">
      <c r="A43" s="6" t="s">
        <v>22</v>
      </c>
      <c r="B43" s="7">
        <v>475</v>
      </c>
      <c r="C43" s="7">
        <v>456</v>
      </c>
      <c r="D43" s="18">
        <f>SUM(B41:B43)</f>
        <v>22887</v>
      </c>
    </row>
    <row r="44" spans="1:4" ht="15.75" customHeight="1" x14ac:dyDescent="0.2">
      <c r="A44" s="117" t="s">
        <v>107</v>
      </c>
    </row>
    <row r="45" spans="1:4" ht="15.75" customHeight="1" x14ac:dyDescent="0.25">
      <c r="A45" s="6" t="s">
        <v>30</v>
      </c>
      <c r="B45" s="7">
        <v>224000</v>
      </c>
      <c r="C45" s="7">
        <v>200000</v>
      </c>
      <c r="D45" s="18">
        <f>SUM(B45)</f>
        <v>224000</v>
      </c>
    </row>
    <row r="46" spans="1:4" ht="15.75" customHeight="1" x14ac:dyDescent="0.2"/>
    <row r="47" spans="1:4" ht="15.75" customHeight="1" x14ac:dyDescent="0.25">
      <c r="A47" s="122" t="s">
        <v>108</v>
      </c>
      <c r="B47" s="31">
        <f>SUM(B25:B30)/SUM(B41:B43)</f>
        <v>0.53283523397561938</v>
      </c>
    </row>
    <row r="48" spans="1:4" ht="15.75" customHeight="1" x14ac:dyDescent="0.25">
      <c r="A48" s="122" t="s">
        <v>109</v>
      </c>
      <c r="B48" s="31">
        <f>(SUM(B25:B30)-B28-B27)/SUM(B41:B43)</f>
        <v>0.30890898763490193</v>
      </c>
    </row>
    <row r="49" spans="1:4" ht="15.75" customHeight="1" x14ac:dyDescent="0.25">
      <c r="A49" s="122" t="s">
        <v>110</v>
      </c>
      <c r="B49" s="21">
        <f>SUM(D43+D45)/SUM(D30+D37)</f>
        <v>0.49078121614395415</v>
      </c>
    </row>
    <row r="50" spans="1:4" ht="15.75" customHeight="1" x14ac:dyDescent="0.2"/>
    <row r="51" spans="1:4" ht="15.75" customHeight="1" x14ac:dyDescent="0.2"/>
    <row r="52" spans="1:4" ht="15.75" customHeight="1" x14ac:dyDescent="0.2"/>
    <row r="53" spans="1:4" ht="15.75" customHeight="1" x14ac:dyDescent="0.2"/>
    <row r="54" spans="1:4" ht="15.75" customHeight="1" x14ac:dyDescent="0.25">
      <c r="A54" s="150" t="s">
        <v>71</v>
      </c>
      <c r="B54" s="151"/>
      <c r="C54" s="151"/>
      <c r="D54" s="152"/>
    </row>
    <row r="55" spans="1:4" ht="15.75" customHeight="1" x14ac:dyDescent="0.25">
      <c r="A55" s="131"/>
      <c r="B55" s="132"/>
      <c r="C55" s="132"/>
      <c r="D55" s="133"/>
    </row>
    <row r="56" spans="1:4" ht="15.75" customHeight="1" x14ac:dyDescent="0.2">
      <c r="A56" s="134"/>
      <c r="B56" s="135"/>
      <c r="C56" s="135"/>
      <c r="D56" s="136"/>
    </row>
    <row r="57" spans="1:4" ht="15.75" customHeight="1" x14ac:dyDescent="0.2">
      <c r="A57" s="137"/>
      <c r="B57" s="138"/>
      <c r="C57" s="138"/>
      <c r="D57" s="139"/>
    </row>
    <row r="58" spans="1:4" ht="15.75" customHeight="1" x14ac:dyDescent="0.25">
      <c r="A58" s="64"/>
      <c r="B58" s="65" t="s">
        <v>72</v>
      </c>
      <c r="C58" s="66" t="s">
        <v>73</v>
      </c>
      <c r="D58" s="67" t="s">
        <v>74</v>
      </c>
    </row>
    <row r="59" spans="1:4" ht="15.75" customHeight="1" x14ac:dyDescent="0.25">
      <c r="A59" s="123" t="s">
        <v>111</v>
      </c>
      <c r="B59" s="124">
        <f>C5</f>
        <v>75000</v>
      </c>
      <c r="C59" s="125">
        <f>C18</f>
        <v>76096</v>
      </c>
      <c r="D59" s="126">
        <f>B59+C59</f>
        <v>151096</v>
      </c>
    </row>
    <row r="60" spans="1:4" ht="15.75" customHeight="1" x14ac:dyDescent="0.25">
      <c r="A60" s="123" t="s">
        <v>112</v>
      </c>
      <c r="B60" s="73">
        <f>B5-C5</f>
        <v>45000</v>
      </c>
      <c r="C60" s="73"/>
      <c r="D60" s="74">
        <f>B60</f>
        <v>45000</v>
      </c>
    </row>
    <row r="61" spans="1:4" ht="15.75" customHeight="1" x14ac:dyDescent="0.25">
      <c r="A61" s="123" t="s">
        <v>113</v>
      </c>
      <c r="B61" s="73"/>
      <c r="C61" s="73">
        <v>-1000</v>
      </c>
      <c r="D61" s="74">
        <f t="shared" ref="D61:D62" si="0">C61</f>
        <v>-1000</v>
      </c>
    </row>
    <row r="62" spans="1:4" ht="15.75" customHeight="1" x14ac:dyDescent="0.25">
      <c r="A62" s="123" t="s">
        <v>114</v>
      </c>
      <c r="B62" s="76"/>
      <c r="C62" s="73">
        <v>61066</v>
      </c>
      <c r="D62" s="74">
        <f t="shared" si="0"/>
        <v>61066</v>
      </c>
    </row>
    <row r="63" spans="1:4" ht="15.75" customHeight="1" x14ac:dyDescent="0.25">
      <c r="A63" s="123"/>
      <c r="B63" s="73"/>
      <c r="C63" s="73"/>
      <c r="D63" s="74"/>
    </row>
    <row r="64" spans="1:4" ht="15.75" customHeight="1" x14ac:dyDescent="0.25">
      <c r="A64" s="123"/>
      <c r="B64" s="73"/>
      <c r="C64" s="76"/>
      <c r="D64" s="74"/>
    </row>
    <row r="65" spans="1:4" ht="15.75" customHeight="1" x14ac:dyDescent="0.25">
      <c r="A65" s="123"/>
      <c r="B65" s="73"/>
      <c r="C65" s="73"/>
      <c r="D65" s="74"/>
    </row>
    <row r="66" spans="1:4" ht="15.75" customHeight="1" x14ac:dyDescent="0.25">
      <c r="A66" s="127" t="s">
        <v>115</v>
      </c>
      <c r="B66" s="80">
        <f>B59+B60</f>
        <v>120000</v>
      </c>
      <c r="C66" s="80">
        <f>SUM(C59:C65)</f>
        <v>136162</v>
      </c>
      <c r="D66" s="81">
        <f>C66+B66</f>
        <v>256162</v>
      </c>
    </row>
    <row r="67" spans="1:4" ht="15.75" customHeight="1" x14ac:dyDescent="0.2"/>
    <row r="68" spans="1:4" ht="15.75" customHeight="1" x14ac:dyDescent="0.2"/>
    <row r="69" spans="1:4" ht="15.75" customHeight="1" x14ac:dyDescent="0.2"/>
    <row r="70" spans="1:4" ht="15.75" customHeight="1" x14ac:dyDescent="0.2"/>
    <row r="71" spans="1:4" ht="15.75" customHeight="1" x14ac:dyDescent="0.2"/>
    <row r="72" spans="1:4" ht="15.75" customHeight="1" x14ac:dyDescent="0.2"/>
    <row r="73" spans="1:4" ht="15.75" customHeight="1" x14ac:dyDescent="0.2"/>
    <row r="74" spans="1:4" ht="15.75" customHeight="1" x14ac:dyDescent="0.2"/>
    <row r="75" spans="1:4" ht="15.75" customHeight="1" x14ac:dyDescent="0.2"/>
    <row r="76" spans="1:4" ht="15.75" customHeight="1" x14ac:dyDescent="0.2"/>
    <row r="77" spans="1:4" ht="15.75" customHeight="1" x14ac:dyDescent="0.2"/>
    <row r="78" spans="1:4" ht="15.75" customHeight="1" x14ac:dyDescent="0.2"/>
    <row r="79" spans="1:4" ht="15.75" customHeight="1" x14ac:dyDescent="0.2"/>
    <row r="80" spans="1:4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mergeCells count="3">
    <mergeCell ref="A54:D54"/>
    <mergeCell ref="A55:D55"/>
    <mergeCell ref="A56:D57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Exo 1 et 2</vt:lpstr>
      <vt:lpstr>Réponse</vt:lpstr>
      <vt:lpstr>Perso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ramdani</dc:creator>
  <cp:lastModifiedBy>Maximiliano Falicoff</cp:lastModifiedBy>
  <dcterms:created xsi:type="dcterms:W3CDTF">2021-01-09T16:24:30Z</dcterms:created>
  <dcterms:modified xsi:type="dcterms:W3CDTF">2021-02-05T13:48:00Z</dcterms:modified>
</cp:coreProperties>
</file>