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https://calidrisbio.sharepoint.com/sites/Labo/Gedeelde documenten/Experiments/Worksheets Labo 2024/09 - September/"/>
    </mc:Choice>
  </mc:AlternateContent>
  <xr:revisionPtr revIDLastSave="272" documentId="8_{34E9714B-13A9-4356-8027-76D06080D845}" xr6:coauthVersionLast="47" xr6:coauthVersionMax="47" xr10:uidLastSave="{93E8424D-8EB6-4AB5-804C-6610D85DC72A}"/>
  <bookViews>
    <workbookView xWindow="-28920" yWindow="-6765" windowWidth="29040" windowHeight="15720" activeTab="2" xr2:uid="{00000000-000D-0000-FFFF-FFFF00000000}"/>
  </bookViews>
  <sheets>
    <sheet name="Experimental set-up" sheetId="3" r:id="rId1"/>
    <sheet name="Growth curve" sheetId="1" r:id="rId2"/>
    <sheet name="DSP" sheetId="2" r:id="rId3"/>
    <sheet name="Balance Che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" i="4"/>
  <c r="E11" i="1"/>
  <c r="E12" i="1"/>
  <c r="G4" i="1" l="1"/>
  <c r="G8" i="1"/>
  <c r="G9" i="1"/>
  <c r="G10" i="1"/>
  <c r="G11" i="1"/>
  <c r="G12" i="1"/>
  <c r="G13" i="1"/>
  <c r="G14" i="1"/>
  <c r="G15" i="1"/>
  <c r="G16" i="1"/>
  <c r="G17" i="1"/>
  <c r="G6" i="1"/>
  <c r="G7" i="1"/>
  <c r="G5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O14" i="1" l="1"/>
  <c r="P14" i="1"/>
  <c r="P16" i="1"/>
  <c r="O16" i="1"/>
  <c r="P12" i="1"/>
  <c r="O12" i="1"/>
  <c r="P10" i="1"/>
  <c r="O10" i="1"/>
  <c r="P7" i="1"/>
  <c r="O7" i="1"/>
  <c r="G45" i="2" l="1"/>
  <c r="G32" i="2"/>
  <c r="G7" i="2"/>
  <c r="G19" i="2"/>
  <c r="G31" i="2"/>
  <c r="E7" i="2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E32" i="2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E6" i="2"/>
  <c r="C20" i="3" l="1"/>
  <c r="C21" i="3"/>
  <c r="C22" i="3"/>
  <c r="C23" i="3"/>
  <c r="C19" i="3"/>
  <c r="C16" i="3"/>
  <c r="C15" i="3"/>
  <c r="G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tc={2B66B7F9-E63D-4095-990E-1BF961E7DD40}</author>
    <author>tc={A7E025BE-A852-41A2-879A-87CCC6DC4DAB}</author>
  </authors>
  <commentList>
    <comment ref="A9" authorId="0" shapeId="0" xr:uid="{2B66B7F9-E63D-4095-990E-1BF961E7DD4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were used for N-P-O; N-P-P; N-P-Q</t>
      </text>
    </comment>
    <comment ref="A62" authorId="1" shapeId="0" xr:uid="{A7E025BE-A852-41A2-879A-87CCC6DC4D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Keep here as these numbers are still on tubes. In case of a mistake.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tc={8B0C7C5A-9A78-4226-9D9E-5AD1FA26C2ED}</author>
  </authors>
  <commentList>
    <comment ref="A7" authorId="0" shapeId="0" xr:uid="{8B0C7C5A-9A78-4226-9D9E-5AD1FA26C2E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were used for N-P-O; N-P-P; N-P-Q</t>
      </text>
    </comment>
  </commentList>
</comments>
</file>

<file path=xl/sharedStrings.xml><?xml version="1.0" encoding="utf-8"?>
<sst xmlns="http://schemas.openxmlformats.org/spreadsheetml/2006/main" count="199" uniqueCount="129">
  <si>
    <t>Sample</t>
  </si>
  <si>
    <t>Tube labels</t>
  </si>
  <si>
    <t xml:space="preserve">Timestamp </t>
  </si>
  <si>
    <t>relative time</t>
  </si>
  <si>
    <t>OD</t>
  </si>
  <si>
    <t>pH (Labfors)</t>
  </si>
  <si>
    <t>pH (offline)</t>
  </si>
  <si>
    <t>MeOH left (g)</t>
  </si>
  <si>
    <t>Empty tube CDW (g)</t>
  </si>
  <si>
    <t>Empty tube TDM (g)</t>
  </si>
  <si>
    <t>Full tube CDW (g)</t>
  </si>
  <si>
    <t>Full tube TDM (g)</t>
  </si>
  <si>
    <t>CDW (g/L)</t>
  </si>
  <si>
    <t>TDM (g/L)</t>
  </si>
  <si>
    <t>Inoculation</t>
  </si>
  <si>
    <t>C-A</t>
  </si>
  <si>
    <t>T-A</t>
  </si>
  <si>
    <t>C-B</t>
  </si>
  <si>
    <t>T-B</t>
  </si>
  <si>
    <t>C-C</t>
  </si>
  <si>
    <t>T-C</t>
  </si>
  <si>
    <t>C-D</t>
  </si>
  <si>
    <t>T-D</t>
  </si>
  <si>
    <t>C-E</t>
  </si>
  <si>
    <t>T-E</t>
  </si>
  <si>
    <t>mL</t>
  </si>
  <si>
    <t>No heat shock, No washing treatment</t>
  </si>
  <si>
    <t xml:space="preserve">NA sample </t>
  </si>
  <si>
    <t>Weight empty tube (g)</t>
  </si>
  <si>
    <t>Weight after drying (g)</t>
  </si>
  <si>
    <t>Dry weight (g)</t>
  </si>
  <si>
    <t>Dry matter (g/L)</t>
  </si>
  <si>
    <t>Dry weight P1 (g/L)</t>
  </si>
  <si>
    <t>Dry weight SN</t>
  </si>
  <si>
    <t>Comments</t>
  </si>
  <si>
    <t>Broth</t>
  </si>
  <si>
    <t>TDM</t>
  </si>
  <si>
    <t> </t>
  </si>
  <si>
    <t xml:space="preserve">N - A </t>
  </si>
  <si>
    <t>1 cycle</t>
  </si>
  <si>
    <t>N - B</t>
  </si>
  <si>
    <t xml:space="preserve">N - C  </t>
  </si>
  <si>
    <t>N - D</t>
  </si>
  <si>
    <t>N - E</t>
  </si>
  <si>
    <t>N - P - A</t>
  </si>
  <si>
    <t>N - P - B</t>
  </si>
  <si>
    <t>N - P - C</t>
  </si>
  <si>
    <t>N - P - D</t>
  </si>
  <si>
    <t>N - P - E</t>
  </si>
  <si>
    <t>N - P - F</t>
  </si>
  <si>
    <t>N - SN - A</t>
  </si>
  <si>
    <t>N - SN - B</t>
  </si>
  <si>
    <t>N - SN - C</t>
  </si>
  <si>
    <t>N - SN - D</t>
  </si>
  <si>
    <t>N - SN - E</t>
  </si>
  <si>
    <t>N - SN - F</t>
  </si>
  <si>
    <t xml:space="preserve">N - SN - G </t>
  </si>
  <si>
    <t>N - SN - H</t>
  </si>
  <si>
    <t>flowrate basepump</t>
  </si>
  <si>
    <t>28s/m</t>
  </si>
  <si>
    <t>==&gt;</t>
  </si>
  <si>
    <t>20s/71,4cm</t>
  </si>
  <si>
    <t>Preculture flasks</t>
  </si>
  <si>
    <t>OD600</t>
  </si>
  <si>
    <t>Shake flasks used 
for inoculation</t>
  </si>
  <si>
    <t>Media control</t>
  </si>
  <si>
    <t>Weights falcons CDW/TDM</t>
  </si>
  <si>
    <t>Tube label</t>
  </si>
  <si>
    <t>LogOD</t>
  </si>
  <si>
    <t>g/L</t>
  </si>
  <si>
    <t>K2HPO4.3H2O</t>
  </si>
  <si>
    <t>KH2PO4</t>
  </si>
  <si>
    <t>mL/L</t>
  </si>
  <si>
    <t>Citric acid</t>
  </si>
  <si>
    <t>TES</t>
  </si>
  <si>
    <t>MgSO4.7H20</t>
  </si>
  <si>
    <t>CaCl2.2H2O</t>
  </si>
  <si>
    <t>FeSO4.7H2O</t>
  </si>
  <si>
    <t>Experimental set-up</t>
  </si>
  <si>
    <t>Feed rate:</t>
  </si>
  <si>
    <t>Temperature:</t>
  </si>
  <si>
    <t>Sodium bicarbonate:</t>
  </si>
  <si>
    <t>Nitrogen:</t>
  </si>
  <si>
    <t>Phosphate:</t>
  </si>
  <si>
    <t xml:space="preserve">Nutrients: </t>
  </si>
  <si>
    <t>Medium composition</t>
  </si>
  <si>
    <t>38°C</t>
  </si>
  <si>
    <t>0.5-5%</t>
  </si>
  <si>
    <t>Component</t>
  </si>
  <si>
    <t>Percentage</t>
  </si>
  <si>
    <t>NH4Cl</t>
  </si>
  <si>
    <t>y</t>
  </si>
  <si>
    <t>N-F</t>
  </si>
  <si>
    <t>N-SN-I</t>
  </si>
  <si>
    <t>N-SN-J</t>
  </si>
  <si>
    <t>N-SN-K</t>
  </si>
  <si>
    <t>N-SN-L</t>
  </si>
  <si>
    <t>N-SN-M</t>
  </si>
  <si>
    <t xml:space="preserve">wash </t>
  </si>
  <si>
    <t>Unwashed</t>
  </si>
  <si>
    <t>N-P-N</t>
  </si>
  <si>
    <t>N-SN-N</t>
  </si>
  <si>
    <t>N-Sn-AA</t>
  </si>
  <si>
    <t>N-Sn-BB</t>
  </si>
  <si>
    <t>N-Sn-CC</t>
  </si>
  <si>
    <t>N-Sn-DD</t>
  </si>
  <si>
    <t>N-Sn-EE</t>
  </si>
  <si>
    <t>N-Sn-FF</t>
  </si>
  <si>
    <t>N-Sn-GG</t>
  </si>
  <si>
    <t>Supernatant after wash</t>
  </si>
  <si>
    <t xml:space="preserve">No heat shock; DSP was washed vs Unwashed - To be sent for Kjeldahl washed vs unwashed; Amino acids composition (Doesn't matter washed or not); Left overmaterials should be saved for future analysis. </t>
  </si>
  <si>
    <t>N-P-G</t>
  </si>
  <si>
    <t>N-P-H</t>
  </si>
  <si>
    <t>N-P-I</t>
  </si>
  <si>
    <t>N-P-J</t>
  </si>
  <si>
    <t>N-P-K</t>
  </si>
  <si>
    <t>N-P-L</t>
  </si>
  <si>
    <t>N-P-M</t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</si>
  <si>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Cl</t>
    </r>
  </si>
  <si>
    <t>300mL</t>
  </si>
  <si>
    <t>C-F</t>
  </si>
  <si>
    <t>T-F</t>
  </si>
  <si>
    <t>Empty falcon TDM (g)</t>
  </si>
  <si>
    <t>Empty falcon CDW (g)</t>
  </si>
  <si>
    <t>Weight empty tube (g)
-1-</t>
  </si>
  <si>
    <t>Weight empty tube (g)
-2-</t>
  </si>
  <si>
    <t>Final volume = 975</t>
  </si>
  <si>
    <t>40mL of RO water was added to the pellets, they were rediluted and centrifuged again.</t>
  </si>
  <si>
    <t>Dollh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</si>
</sst>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"/>
  </numFmts>
  <fonts count="21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4A4A4A"/>
      <name val="Arial"/>
      <family val="2"/>
    </font>
    <font>
      <sz val="11"/>
      <color theme="1"/>
      <name val="Calibri"/>
      <family val="2"/>
    </font>
    <font>
      <strike/>
      <sz val="11"/>
      <color rgb="FFFF0000"/>
      <name val="Calibri"/>
      <family val="2"/>
    </font>
    <font>
      <vertAlign val="subscript"/>
      <sz val="11"/>
      <color theme="1"/>
      <name val="Aptos Narrow"/>
      <family val="2"/>
      <scheme val="minor"/>
    </font>
    <font>
      <sz val="8"/>
      <color rgb="FF4A4A4A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3" fillId="4" borderId="0" xfId="0" applyFont="1" applyFill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0" borderId="0" xfId="0" quotePrefix="1" applyFont="1"/>
    <xf numFmtId="0" fontId="10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12" fillId="0" borderId="0" xfId="0" applyNumberFormat="1" applyFont="1"/>
    <xf numFmtId="0" fontId="9" fillId="0" borderId="0" xfId="0" applyFont="1"/>
    <xf numFmtId="0" fontId="13" fillId="0" borderId="0" xfId="0" applyFont="1"/>
    <xf numFmtId="9" fontId="0" fillId="0" borderId="0" xfId="0" applyNumberFormat="1" applyAlignment="1">
      <alignment horizontal="right"/>
    </xf>
    <xf numFmtId="165" fontId="0" fillId="0" borderId="0" xfId="0" applyNumberFormat="1"/>
    <xf numFmtId="166" fontId="12" fillId="0" borderId="0" xfId="0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3" xfId="0" applyBorder="1"/>
    <xf numFmtId="0" fontId="2" fillId="0" borderId="2" xfId="0" applyFont="1" applyBorder="1"/>
    <xf numFmtId="22" fontId="15" fillId="0" borderId="0" xfId="0" applyNumberFormat="1" applyFont="1"/>
    <xf numFmtId="0" fontId="17" fillId="0" borderId="0" xfId="0" applyFont="1"/>
    <xf numFmtId="0" fontId="3" fillId="0" borderId="0" xfId="0" applyFont="1" applyAlignment="1">
      <alignment wrapText="1"/>
    </xf>
    <xf numFmtId="0" fontId="16" fillId="0" borderId="0" xfId="0" applyFont="1"/>
    <xf numFmtId="0" fontId="6" fillId="0" borderId="0" xfId="0" applyFont="1"/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wrapText="1"/>
    </xf>
    <xf numFmtId="20" fontId="2" fillId="0" borderId="0" xfId="0" applyNumberFormat="1" applyFont="1" applyFill="1" applyBorder="1"/>
    <xf numFmtId="22" fontId="19" fillId="0" borderId="0" xfId="0" applyNumberFormat="1" applyFont="1"/>
    <xf numFmtId="0" fontId="2" fillId="0" borderId="0" xfId="0" applyFont="1" applyBorder="1"/>
    <xf numFmtId="0" fontId="6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16" fillId="0" borderId="0" xfId="0" applyFont="1" applyBorder="1"/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'Growth curve'!$F$1</c:f>
              <c:strCache>
                <c:ptCount val="1"/>
                <c:pt idx="0">
                  <c:v>OD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'Growth curve'!$E$4:$E$15</c:f>
              <c:numCache>
                <c:formatCode>0.00</c:formatCode>
                <c:ptCount val="12"/>
                <c:pt idx="0">
                  <c:v>0.3152777777868323</c:v>
                </c:pt>
                <c:pt idx="1">
                  <c:v>1.3027777777751908</c:v>
                </c:pt>
                <c:pt idx="2">
                  <c:v>2.3013888888526708</c:v>
                </c:pt>
                <c:pt idx="3">
                  <c:v>3.3294444444472902</c:v>
                </c:pt>
                <c:pt idx="4">
                  <c:v>4.374444444430992</c:v>
                </c:pt>
                <c:pt idx="5">
                  <c:v>5.3280555554665625</c:v>
                </c:pt>
                <c:pt idx="6">
                  <c:v>6.3216666665975936</c:v>
                </c:pt>
                <c:pt idx="7">
                  <c:v>7.2966666666325182</c:v>
                </c:pt>
                <c:pt idx="8">
                  <c:v>8.3283333333092742</c:v>
                </c:pt>
                <c:pt idx="9">
                  <c:v>9.3458333333255723</c:v>
                </c:pt>
                <c:pt idx="10">
                  <c:v>10.289166666625533</c:v>
                </c:pt>
                <c:pt idx="11">
                  <c:v>23.218611111107748</c:v>
                </c:pt>
              </c:numCache>
            </c:numRef>
          </c:xVal>
          <c:yVal>
            <c:numRef>
              <c:f>'Growth curve'!$F$4:$F$15</c:f>
              <c:numCache>
                <c:formatCode>General</c:formatCode>
                <c:ptCount val="12"/>
                <c:pt idx="0">
                  <c:v>0.46</c:v>
                </c:pt>
                <c:pt idx="1">
                  <c:v>0.71</c:v>
                </c:pt>
                <c:pt idx="2">
                  <c:v>0.93</c:v>
                </c:pt>
                <c:pt idx="3">
                  <c:v>1.25</c:v>
                </c:pt>
                <c:pt idx="4">
                  <c:v>1.53</c:v>
                </c:pt>
                <c:pt idx="5">
                  <c:v>2</c:v>
                </c:pt>
                <c:pt idx="6">
                  <c:v>2.63</c:v>
                </c:pt>
                <c:pt idx="7">
                  <c:v>3.6</c:v>
                </c:pt>
                <c:pt idx="8">
                  <c:v>4.5999999999999996</c:v>
                </c:pt>
                <c:pt idx="9">
                  <c:v>6.42</c:v>
                </c:pt>
                <c:pt idx="10">
                  <c:v>8.6300000000000008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F-48D2-9D8C-120A6D6E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52272"/>
        <c:axId val="721552752"/>
      </c:scatterChart>
      <c:valAx>
        <c:axId val="7215522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21552752"/>
        <c:crosses val="autoZero"/>
        <c:crossBetween val="midCat"/>
      </c:valAx>
      <c:valAx>
        <c:axId val="7215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OD</a:t>
                </a:r>
                <a:r>
                  <a:rPr lang="en-GB" baseline="-25000"/>
                  <a:t>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215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'Growth curve'!$G$1</c:f>
              <c:strCache>
                <c:ptCount val="1"/>
                <c:pt idx="0">
                  <c:v>LogOD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'Growth curve'!$E$4:$E$15</c:f>
              <c:numCache>
                <c:formatCode>0.00</c:formatCode>
                <c:ptCount val="12"/>
                <c:pt idx="0">
                  <c:v>0.3152777777868323</c:v>
                </c:pt>
                <c:pt idx="1">
                  <c:v>1.3027777777751908</c:v>
                </c:pt>
                <c:pt idx="2">
                  <c:v>2.3013888888526708</c:v>
                </c:pt>
                <c:pt idx="3">
                  <c:v>3.3294444444472902</c:v>
                </c:pt>
                <c:pt idx="4">
                  <c:v>4.374444444430992</c:v>
                </c:pt>
                <c:pt idx="5">
                  <c:v>5.3280555554665625</c:v>
                </c:pt>
                <c:pt idx="6">
                  <c:v>6.3216666665975936</c:v>
                </c:pt>
                <c:pt idx="7">
                  <c:v>7.2966666666325182</c:v>
                </c:pt>
                <c:pt idx="8">
                  <c:v>8.3283333333092742</c:v>
                </c:pt>
                <c:pt idx="9">
                  <c:v>9.3458333333255723</c:v>
                </c:pt>
                <c:pt idx="10">
                  <c:v>10.289166666625533</c:v>
                </c:pt>
                <c:pt idx="11">
                  <c:v>23.218611111107748</c:v>
                </c:pt>
              </c:numCache>
            </c:numRef>
          </c:xVal>
          <c:yVal>
            <c:numRef>
              <c:f>'Growth curve'!$G$4:$G$15</c:f>
              <c:numCache>
                <c:formatCode>General</c:formatCode>
                <c:ptCount val="12"/>
                <c:pt idx="0">
                  <c:v>0</c:v>
                </c:pt>
                <c:pt idx="1">
                  <c:v>0.43403848055222027</c:v>
                </c:pt>
                <c:pt idx="2">
                  <c:v>0.70395809666416098</c:v>
                </c:pt>
                <c:pt idx="3">
                  <c:v>0.99967234081320611</c:v>
                </c:pt>
                <c:pt idx="4">
                  <c:v>1.2017965249033404</c:v>
                </c:pt>
                <c:pt idx="5">
                  <c:v>1.4696759700589417</c:v>
                </c:pt>
                <c:pt idx="6">
                  <c:v>1.7435126356886694</c:v>
                </c:pt>
                <c:pt idx="7">
                  <c:v>2.0574626349610607</c:v>
                </c:pt>
                <c:pt idx="8">
                  <c:v>2.3025850929940455</c:v>
                </c:pt>
                <c:pt idx="9">
                  <c:v>2.6359469072008661</c:v>
                </c:pt>
                <c:pt idx="10">
                  <c:v>2.9317732945943331</c:v>
                </c:pt>
                <c:pt idx="11">
                  <c:v>4.5141984077823647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6-4E17-AE16-5972B30D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48128"/>
        <c:axId val="1052151488"/>
      </c:scatterChart>
      <c:valAx>
        <c:axId val="1052148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2151488"/>
        <c:crosses val="autoZero"/>
        <c:crossBetween val="midCat"/>
      </c:valAx>
      <c:valAx>
        <c:axId val="10521514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LogOD</a:t>
                </a:r>
                <a:r>
                  <a:rPr lang="en-GB" baseline="-25000"/>
                  <a:t>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21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64770</xdr:colOff>
      <xdr:row>2</xdr:row>
      <xdr:rowOff>952</xdr:rowOff>
    </xdr:from>
    <xdr:to>
      <xdr:col>24</xdr:col>
      <xdr:colOff>638175</xdr:colOff>
      <xdr:row>18</xdr:row>
      <xdr:rowOff>952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4F2BB263-9C7D-2308-3AA5-CB19599A6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</xdr:colOff>
      <xdr:row>2</xdr:row>
      <xdr:rowOff>71437</xdr:rowOff>
    </xdr:from>
    <xdr:to>
      <xdr:col>32</xdr:col>
      <xdr:colOff>603885</xdr:colOff>
      <xdr:row>18</xdr:row>
      <xdr:rowOff>71437</xdr:rowOff>
    </xdr:to>
    <xdr:graphicFrame macro="">
      <xdr:nvGraphicFramePr>
        <xdr:cNvPr id="24" name="Chart 2">
          <a:extLst>
            <a:ext uri="{FF2B5EF4-FFF2-40B4-BE49-F238E27FC236}">
              <a16:creationId xmlns:a16="http://schemas.microsoft.com/office/drawing/2014/main" id="{41219011-023B-C2D0-96E8-759AD9FD4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diha Nazir" id="{B362F727-5B4B-449F-929B-FEF5FED0878E}" userId="S::madiha.nazir@calidrisbio.com::c5740cc4-8a11-47b8-a2bf-056c079224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4-09-18T14:34:58.02" personId="{B362F727-5B4B-449F-929B-FEF5FED0878E}" id="{2B66B7F9-E63D-4095-990E-1BF961E7DD40}">
    <text>These were used for N-P-O; N-P-P; N-P-Q</text>
  </threadedComment>
  <threadedComment ref="A62" dT="2024-09-18T14:52:39.10" personId="{B362F727-5B4B-449F-929B-FEF5FED0878E}" id="{A7E025BE-A852-41A2-879A-87CCC6DC4DAB}">
    <text xml:space="preserve">Keep here as these numbers are still on tubes. In case of a mistake.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" dT="2024-09-18T14:34:58.02" personId="{B362F727-5B4B-449F-929B-FEF5FED0878E}" id="{8B0C7C5A-9A78-4226-9D9E-5AD1FA26C2ED}">
    <text>These were used for N-P-O; N-P-P; N-P-Q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85CC-A1FA-4EB6-A552-0858E44EFAD0}">
  <dimension ref="A1:J23"/>
  <sheetViews>
    <sheetView workbookViewId="0">
      <selection activeCell="G20" sqref="G20"/>
    </sheetView>
  </sheetViews>
  <sheetFormatPr defaultRowHeight="14.4" x14ac:dyDescent="0.3"/>
  <cols>
    <col min="1" max="1" width="24.88671875" bestFit="1" customWidth="1"/>
    <col min="2" max="2" width="10.109375" bestFit="1" customWidth="1"/>
  </cols>
  <sheetData>
    <row r="1" spans="1:10" ht="21" x14ac:dyDescent="0.4">
      <c r="A1" s="23" t="s">
        <v>78</v>
      </c>
    </row>
    <row r="3" spans="1:10" x14ac:dyDescent="0.3">
      <c r="A3" t="s">
        <v>80</v>
      </c>
      <c r="B3" s="24" t="s">
        <v>86</v>
      </c>
    </row>
    <row r="4" spans="1:10" x14ac:dyDescent="0.3">
      <c r="A4" t="s">
        <v>79</v>
      </c>
      <c r="B4" s="24" t="s">
        <v>87</v>
      </c>
    </row>
    <row r="5" spans="1:10" x14ac:dyDescent="0.3">
      <c r="A5" t="s">
        <v>81</v>
      </c>
      <c r="B5" s="24">
        <v>0</v>
      </c>
    </row>
    <row r="6" spans="1:10" ht="15.6" x14ac:dyDescent="0.35">
      <c r="A6" t="s">
        <v>82</v>
      </c>
      <c r="B6" s="24">
        <v>2</v>
      </c>
      <c r="C6" t="s">
        <v>118</v>
      </c>
    </row>
    <row r="7" spans="1:10" x14ac:dyDescent="0.3">
      <c r="A7" t="s">
        <v>83</v>
      </c>
      <c r="B7" s="24">
        <v>3</v>
      </c>
    </row>
    <row r="8" spans="1:10" x14ac:dyDescent="0.3">
      <c r="A8" t="s">
        <v>84</v>
      </c>
      <c r="B8" s="24">
        <v>1.5</v>
      </c>
    </row>
    <row r="11" spans="1:10" x14ac:dyDescent="0.3">
      <c r="A11" s="22" t="s">
        <v>85</v>
      </c>
    </row>
    <row r="12" spans="1:10" x14ac:dyDescent="0.3">
      <c r="C12" s="27"/>
      <c r="E12" s="27"/>
      <c r="F12" s="27"/>
      <c r="G12" s="27"/>
      <c r="H12" s="27"/>
      <c r="I12" s="27"/>
      <c r="J12" s="27"/>
    </row>
    <row r="13" spans="1:10" x14ac:dyDescent="0.3">
      <c r="A13" s="30" t="s">
        <v>88</v>
      </c>
      <c r="B13" s="29" t="s">
        <v>89</v>
      </c>
      <c r="C13" s="29" t="s">
        <v>69</v>
      </c>
    </row>
    <row r="14" spans="1:10" x14ac:dyDescent="0.3">
      <c r="A14" s="31" t="s">
        <v>90</v>
      </c>
      <c r="B14" s="21">
        <v>2</v>
      </c>
      <c r="C14" s="3">
        <v>6.02</v>
      </c>
      <c r="D14" t="s">
        <v>91</v>
      </c>
      <c r="E14" s="25"/>
      <c r="F14" s="25"/>
      <c r="G14" s="25"/>
      <c r="H14" s="25"/>
      <c r="I14" s="25"/>
      <c r="J14" s="25"/>
    </row>
    <row r="15" spans="1:10" x14ac:dyDescent="0.3">
      <c r="A15" s="31" t="s">
        <v>70</v>
      </c>
      <c r="B15" s="21">
        <v>3</v>
      </c>
      <c r="C15">
        <f t="shared" ref="C15" si="0">3*1.57</f>
        <v>4.71</v>
      </c>
      <c r="D15" t="s">
        <v>91</v>
      </c>
    </row>
    <row r="16" spans="1:10" x14ac:dyDescent="0.3">
      <c r="A16" s="31" t="s">
        <v>71</v>
      </c>
      <c r="B16" s="21">
        <v>3</v>
      </c>
      <c r="C16">
        <f t="shared" ref="C16" si="1">3*0.62</f>
        <v>1.8599999999999999</v>
      </c>
      <c r="D16" t="s">
        <v>91</v>
      </c>
    </row>
    <row r="17" spans="1:10" x14ac:dyDescent="0.3">
      <c r="A17" s="31"/>
      <c r="B17" s="11"/>
    </row>
    <row r="18" spans="1:10" x14ac:dyDescent="0.3">
      <c r="A18" s="31"/>
      <c r="B18" s="11"/>
      <c r="C18" s="28" t="s">
        <v>72</v>
      </c>
    </row>
    <row r="19" spans="1:10" x14ac:dyDescent="0.3">
      <c r="A19" s="31" t="s">
        <v>73</v>
      </c>
      <c r="B19" s="27">
        <v>1.5</v>
      </c>
      <c r="C19" s="26">
        <f>1.5*1</f>
        <v>1.5</v>
      </c>
      <c r="D19" t="s">
        <v>91</v>
      </c>
      <c r="E19" s="26"/>
      <c r="F19" s="26"/>
      <c r="G19" s="26"/>
      <c r="H19" s="26"/>
      <c r="I19" s="26"/>
      <c r="J19" s="26"/>
    </row>
    <row r="20" spans="1:10" x14ac:dyDescent="0.3">
      <c r="A20" s="31" t="s">
        <v>74</v>
      </c>
      <c r="B20" s="27">
        <v>1.5</v>
      </c>
      <c r="C20" s="26">
        <f t="shared" ref="C20:C23" si="2">1.5*1</f>
        <v>1.5</v>
      </c>
      <c r="D20" t="s">
        <v>91</v>
      </c>
      <c r="E20" s="26"/>
      <c r="F20" s="26"/>
      <c r="G20" s="26"/>
      <c r="H20" s="26"/>
      <c r="I20" s="26"/>
      <c r="J20" s="26"/>
    </row>
    <row r="21" spans="1:10" x14ac:dyDescent="0.3">
      <c r="A21" s="31" t="s">
        <v>75</v>
      </c>
      <c r="B21" s="27">
        <v>1.5</v>
      </c>
      <c r="C21" s="26">
        <f t="shared" si="2"/>
        <v>1.5</v>
      </c>
      <c r="D21" t="s">
        <v>91</v>
      </c>
      <c r="E21" s="26"/>
      <c r="F21" s="26"/>
      <c r="G21" s="26"/>
      <c r="H21" s="26"/>
      <c r="I21" s="26"/>
      <c r="J21" s="26"/>
    </row>
    <row r="22" spans="1:10" x14ac:dyDescent="0.3">
      <c r="A22" s="31" t="s">
        <v>76</v>
      </c>
      <c r="B22" s="27">
        <v>1.5</v>
      </c>
      <c r="C22" s="26">
        <f t="shared" si="2"/>
        <v>1.5</v>
      </c>
      <c r="D22" t="s">
        <v>91</v>
      </c>
      <c r="E22" s="26"/>
      <c r="F22" s="26"/>
      <c r="G22" s="26"/>
      <c r="H22" s="26"/>
      <c r="I22" s="26"/>
      <c r="J22" s="26"/>
    </row>
    <row r="23" spans="1:10" x14ac:dyDescent="0.3">
      <c r="A23" s="31" t="s">
        <v>77</v>
      </c>
      <c r="B23" s="27">
        <v>1.5</v>
      </c>
      <c r="C23" s="26">
        <f t="shared" si="2"/>
        <v>1.5</v>
      </c>
      <c r="D23" t="s">
        <v>91</v>
      </c>
      <c r="E23" s="26"/>
      <c r="F23" s="26"/>
      <c r="G23" s="26"/>
      <c r="H23" s="26"/>
      <c r="I23" s="26"/>
      <c r="J23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workbookViewId="0">
      <selection activeCell="K19" sqref="K19"/>
    </sheetView>
  </sheetViews>
  <sheetFormatPr defaultRowHeight="14.4" x14ac:dyDescent="0.3"/>
  <cols>
    <col min="1" max="1" width="10.88671875" bestFit="1" customWidth="1"/>
    <col min="2" max="2" width="12" bestFit="1" customWidth="1"/>
    <col min="4" max="4" width="16.6640625" bestFit="1" customWidth="1"/>
    <col min="5" max="5" width="13" bestFit="1" customWidth="1"/>
    <col min="6" max="7" width="9" customWidth="1"/>
    <col min="8" max="8" width="12.6640625" bestFit="1" customWidth="1"/>
    <col min="9" max="9" width="11.6640625" bestFit="1" customWidth="1"/>
    <col min="10" max="10" width="13.44140625" bestFit="1" customWidth="1"/>
    <col min="11" max="11" width="19.33203125" bestFit="1" customWidth="1"/>
    <col min="12" max="12" width="18.6640625" bestFit="1" customWidth="1"/>
    <col min="13" max="13" width="16.88671875" bestFit="1" customWidth="1"/>
    <col min="14" max="14" width="16.33203125" bestFit="1" customWidth="1"/>
    <col min="15" max="15" width="10.6640625" bestFit="1" customWidth="1"/>
    <col min="16" max="16" width="10" bestFit="1" customWidth="1"/>
    <col min="18" max="18" width="23.21875" bestFit="1" customWidth="1"/>
    <col min="20" max="20" width="17.44140625" customWidth="1"/>
    <col min="21" max="21" width="14.109375" customWidth="1"/>
    <col min="22" max="22" width="10.109375" customWidth="1"/>
  </cols>
  <sheetData>
    <row r="1" spans="1:16" ht="15.6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2" t="s">
        <v>68</v>
      </c>
      <c r="H1" s="2" t="s">
        <v>5</v>
      </c>
      <c r="I1" s="2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12</v>
      </c>
      <c r="P1" s="2" t="s">
        <v>13</v>
      </c>
    </row>
    <row r="2" spans="1:16" x14ac:dyDescent="0.3">
      <c r="A2">
        <v>1</v>
      </c>
      <c r="D2" s="47">
        <v>45561.411319444444</v>
      </c>
      <c r="E2" s="3">
        <f>(D2-$D$3)*24</f>
        <v>-9.5000000030267984E-2</v>
      </c>
      <c r="F2" s="4">
        <v>0</v>
      </c>
      <c r="G2" s="4"/>
      <c r="H2" s="4"/>
      <c r="I2" s="4"/>
      <c r="J2" s="4"/>
      <c r="K2" s="5"/>
      <c r="O2" s="4"/>
      <c r="P2" s="4"/>
    </row>
    <row r="3" spans="1:16" x14ac:dyDescent="0.3">
      <c r="A3" t="s">
        <v>14</v>
      </c>
      <c r="D3" s="47">
        <v>45561.415277777778</v>
      </c>
      <c r="E3" s="3">
        <f>(D3-$D$3)*24</f>
        <v>0</v>
      </c>
      <c r="F3" s="4">
        <v>0</v>
      </c>
      <c r="G3" s="4"/>
      <c r="H3" s="4"/>
      <c r="I3" s="4"/>
      <c r="J3" s="4"/>
      <c r="K3" s="5"/>
      <c r="O3" s="4"/>
      <c r="P3" s="4"/>
    </row>
    <row r="4" spans="1:16" x14ac:dyDescent="0.3">
      <c r="A4">
        <v>2</v>
      </c>
      <c r="D4" s="47">
        <v>45561.428414351853</v>
      </c>
      <c r="E4" s="3">
        <f t="shared" ref="E4:E26" si="0">(D4-$D$3)*24</f>
        <v>0.3152777777868323</v>
      </c>
      <c r="F4" s="4">
        <v>0.46</v>
      </c>
      <c r="G4" s="4">
        <f>LN(F4/$F$4)</f>
        <v>0</v>
      </c>
      <c r="H4" s="4"/>
      <c r="I4" s="4"/>
      <c r="J4" s="4"/>
      <c r="O4" s="4"/>
      <c r="P4" s="4"/>
    </row>
    <row r="5" spans="1:16" x14ac:dyDescent="0.3">
      <c r="A5">
        <v>3</v>
      </c>
      <c r="D5" s="47">
        <v>45561.469560185185</v>
      </c>
      <c r="E5" s="3">
        <f t="shared" si="0"/>
        <v>1.3027777777751908</v>
      </c>
      <c r="F5" s="4">
        <v>0.71</v>
      </c>
      <c r="G5" s="4">
        <f>LN(F5/$F$4)</f>
        <v>0.43403848055222027</v>
      </c>
      <c r="H5" s="4"/>
      <c r="I5" s="4"/>
      <c r="J5" s="4"/>
      <c r="O5" s="4"/>
      <c r="P5" s="4"/>
    </row>
    <row r="6" spans="1:16" x14ac:dyDescent="0.3">
      <c r="A6">
        <v>4</v>
      </c>
      <c r="D6" s="47">
        <v>45561.51116898148</v>
      </c>
      <c r="E6" s="3">
        <f t="shared" si="0"/>
        <v>2.3013888888526708</v>
      </c>
      <c r="F6" s="4">
        <v>0.93</v>
      </c>
      <c r="G6" s="4">
        <f t="shared" ref="G6:G17" si="1">LN(F6/$F$4)</f>
        <v>0.70395809666416098</v>
      </c>
      <c r="H6" s="4"/>
      <c r="I6" s="4"/>
      <c r="J6" s="4"/>
      <c r="O6" s="4"/>
      <c r="P6" s="4"/>
    </row>
    <row r="7" spans="1:16" x14ac:dyDescent="0.3">
      <c r="A7">
        <v>5</v>
      </c>
      <c r="B7" t="s">
        <v>15</v>
      </c>
      <c r="C7" t="s">
        <v>16</v>
      </c>
      <c r="D7" s="47">
        <v>45561.55400462963</v>
      </c>
      <c r="E7" s="3">
        <f t="shared" si="0"/>
        <v>3.3294444444472902</v>
      </c>
      <c r="F7" s="4">
        <v>1.25</v>
      </c>
      <c r="G7" s="4">
        <f t="shared" si="1"/>
        <v>0.99967234081320611</v>
      </c>
      <c r="H7" s="4"/>
      <c r="I7" s="4"/>
      <c r="J7" s="4"/>
      <c r="K7">
        <v>12.616</v>
      </c>
      <c r="L7">
        <v>12.612</v>
      </c>
      <c r="O7" s="4">
        <f>(M7-K7)*200</f>
        <v>-2523.1999999999998</v>
      </c>
      <c r="P7" s="4">
        <f>(N7-L7)*200</f>
        <v>-2522.4</v>
      </c>
    </row>
    <row r="8" spans="1:16" x14ac:dyDescent="0.3">
      <c r="A8">
        <v>6</v>
      </c>
      <c r="D8" s="47">
        <v>45561.597546296296</v>
      </c>
      <c r="E8" s="3">
        <f t="shared" si="0"/>
        <v>4.374444444430992</v>
      </c>
      <c r="F8" s="4">
        <v>1.53</v>
      </c>
      <c r="G8" s="4">
        <f t="shared" si="1"/>
        <v>1.2017965249033404</v>
      </c>
      <c r="H8" s="4"/>
      <c r="I8" s="4"/>
      <c r="J8" s="4"/>
      <c r="O8" s="4"/>
      <c r="P8" s="4"/>
    </row>
    <row r="9" spans="1:16" x14ac:dyDescent="0.3">
      <c r="A9">
        <v>7</v>
      </c>
      <c r="D9" s="47">
        <v>45561.637280092589</v>
      </c>
      <c r="E9" s="3">
        <f t="shared" si="0"/>
        <v>5.3280555554665625</v>
      </c>
      <c r="F9" s="4">
        <v>2</v>
      </c>
      <c r="G9" s="4">
        <f t="shared" si="1"/>
        <v>1.4696759700589417</v>
      </c>
      <c r="H9" s="4"/>
      <c r="I9" s="4"/>
      <c r="J9" s="4"/>
      <c r="O9" s="4"/>
      <c r="P9" s="4"/>
    </row>
    <row r="10" spans="1:16" x14ac:dyDescent="0.3">
      <c r="A10">
        <v>8</v>
      </c>
      <c r="D10" s="47">
        <v>45561.678680555553</v>
      </c>
      <c r="E10" s="3">
        <f t="shared" si="0"/>
        <v>6.3216666665975936</v>
      </c>
      <c r="F10" s="4">
        <v>2.63</v>
      </c>
      <c r="G10" s="4">
        <f t="shared" si="1"/>
        <v>1.7435126356886694</v>
      </c>
      <c r="H10" s="4"/>
      <c r="I10" s="4"/>
      <c r="J10" s="4"/>
      <c r="O10" s="4">
        <f>(M10-K10)*200</f>
        <v>0</v>
      </c>
      <c r="P10" s="4">
        <f>(N10-L10)*200</f>
        <v>0</v>
      </c>
    </row>
    <row r="11" spans="1:16" x14ac:dyDescent="0.3">
      <c r="A11">
        <v>9</v>
      </c>
      <c r="D11" s="33">
        <v>45561.719305555554</v>
      </c>
      <c r="E11" s="3">
        <f t="shared" si="0"/>
        <v>7.2966666666325182</v>
      </c>
      <c r="F11" s="4">
        <v>3.6</v>
      </c>
      <c r="G11" s="4">
        <f t="shared" si="1"/>
        <v>2.0574626349610607</v>
      </c>
      <c r="H11" s="4"/>
      <c r="I11" s="4"/>
      <c r="J11" s="4"/>
      <c r="O11" s="4"/>
      <c r="P11" s="4"/>
    </row>
    <row r="12" spans="1:16" x14ac:dyDescent="0.3">
      <c r="A12">
        <v>10</v>
      </c>
      <c r="B12" t="s">
        <v>17</v>
      </c>
      <c r="C12" t="s">
        <v>18</v>
      </c>
      <c r="D12" s="33">
        <v>45561.762291666666</v>
      </c>
      <c r="E12" s="3">
        <f t="shared" si="0"/>
        <v>8.3283333333092742</v>
      </c>
      <c r="F12" s="4">
        <v>4.5999999999999996</v>
      </c>
      <c r="G12" s="4">
        <f t="shared" si="1"/>
        <v>2.3025850929940455</v>
      </c>
      <c r="H12" s="4"/>
      <c r="I12" s="4"/>
      <c r="J12" s="4"/>
      <c r="K12">
        <v>12.871</v>
      </c>
      <c r="L12">
        <v>12.63</v>
      </c>
      <c r="O12" s="4">
        <f>(M12-K12)*200</f>
        <v>-2574.2000000000003</v>
      </c>
      <c r="P12" s="4">
        <f>(N12-L12)*200</f>
        <v>-2526</v>
      </c>
    </row>
    <row r="13" spans="1:16" x14ac:dyDescent="0.3">
      <c r="A13">
        <v>11</v>
      </c>
      <c r="D13" s="47">
        <v>45561.8046875</v>
      </c>
      <c r="E13" s="3">
        <f t="shared" si="0"/>
        <v>9.3458333333255723</v>
      </c>
      <c r="F13" s="4">
        <v>6.42</v>
      </c>
      <c r="G13" s="4">
        <f t="shared" si="1"/>
        <v>2.6359469072008661</v>
      </c>
      <c r="H13" s="4"/>
      <c r="I13" s="4"/>
      <c r="J13" s="4"/>
      <c r="M13" s="4"/>
      <c r="N13" s="4"/>
      <c r="O13" s="4"/>
      <c r="P13" s="4"/>
    </row>
    <row r="14" spans="1:16" x14ac:dyDescent="0.3">
      <c r="A14">
        <v>12</v>
      </c>
      <c r="D14" s="47">
        <v>45561.843993055554</v>
      </c>
      <c r="E14" s="3">
        <f t="shared" si="0"/>
        <v>10.289166666625533</v>
      </c>
      <c r="F14" s="4">
        <v>8.6300000000000008</v>
      </c>
      <c r="G14" s="4">
        <f t="shared" si="1"/>
        <v>2.9317732945943331</v>
      </c>
      <c r="H14" s="4"/>
      <c r="I14" s="4"/>
      <c r="J14" s="4"/>
      <c r="M14" s="4"/>
      <c r="N14" s="4"/>
      <c r="O14" s="4">
        <f>(M14-K14)*200</f>
        <v>0</v>
      </c>
      <c r="P14" s="4">
        <f>(N14-L14)*200</f>
        <v>0</v>
      </c>
    </row>
    <row r="15" spans="1:16" x14ac:dyDescent="0.3">
      <c r="A15">
        <v>13</v>
      </c>
      <c r="B15" t="s">
        <v>19</v>
      </c>
      <c r="C15" t="s">
        <v>20</v>
      </c>
      <c r="D15" s="47">
        <v>45562.382719907408</v>
      </c>
      <c r="E15" s="3">
        <f t="shared" si="0"/>
        <v>23.218611111107748</v>
      </c>
      <c r="F15" s="4">
        <v>42</v>
      </c>
      <c r="G15" s="4">
        <f t="shared" si="1"/>
        <v>4.5141984077823647</v>
      </c>
      <c r="H15" s="4"/>
      <c r="I15" s="4"/>
      <c r="J15" s="4"/>
      <c r="K15">
        <v>12.747</v>
      </c>
      <c r="L15">
        <v>12.648999999999999</v>
      </c>
      <c r="N15" s="4"/>
      <c r="O15" s="4"/>
      <c r="P15" s="4"/>
    </row>
    <row r="16" spans="1:16" x14ac:dyDescent="0.3">
      <c r="A16">
        <v>14</v>
      </c>
      <c r="D16" s="33"/>
      <c r="E16" s="3">
        <f t="shared" si="0"/>
        <v>-1093473.9666666668</v>
      </c>
      <c r="F16" s="4"/>
      <c r="G16" s="4" t="e">
        <f t="shared" si="1"/>
        <v>#NUM!</v>
      </c>
      <c r="H16" s="4"/>
      <c r="I16" s="4"/>
      <c r="J16" s="4"/>
      <c r="N16" s="4"/>
      <c r="O16" s="4">
        <f>(M16-K16)*200</f>
        <v>0</v>
      </c>
      <c r="P16" s="4">
        <f>(N16-L16)*200</f>
        <v>0</v>
      </c>
    </row>
    <row r="17" spans="1:16" x14ac:dyDescent="0.3">
      <c r="A17">
        <v>15</v>
      </c>
      <c r="D17" s="33"/>
      <c r="E17" s="3">
        <f t="shared" si="0"/>
        <v>-1093473.9666666668</v>
      </c>
      <c r="F17" s="4"/>
      <c r="G17" s="4" t="e">
        <f t="shared" si="1"/>
        <v>#NUM!</v>
      </c>
      <c r="H17" s="4"/>
      <c r="I17" s="4"/>
      <c r="J17" s="4"/>
      <c r="M17" s="4"/>
      <c r="N17" s="4"/>
      <c r="O17" s="4"/>
      <c r="P17" s="4"/>
    </row>
    <row r="18" spans="1:16" x14ac:dyDescent="0.3">
      <c r="A18">
        <v>16</v>
      </c>
      <c r="D18" s="33"/>
      <c r="E18" s="3">
        <f t="shared" si="0"/>
        <v>-1093473.9666666668</v>
      </c>
      <c r="F18" s="4"/>
      <c r="G18" s="4"/>
      <c r="H18" s="4"/>
      <c r="I18" s="4"/>
      <c r="J18" s="4"/>
      <c r="O18" s="4"/>
      <c r="P18" s="4"/>
    </row>
    <row r="19" spans="1:16" x14ac:dyDescent="0.3">
      <c r="A19">
        <v>17</v>
      </c>
      <c r="D19" s="33"/>
      <c r="E19" s="3">
        <f t="shared" si="0"/>
        <v>-1093473.9666666668</v>
      </c>
      <c r="F19" s="4"/>
      <c r="G19" s="4"/>
      <c r="H19" s="4"/>
      <c r="I19" s="4"/>
      <c r="J19" s="4"/>
      <c r="O19" s="4"/>
      <c r="P19" s="4"/>
    </row>
    <row r="20" spans="1:16" x14ac:dyDescent="0.3">
      <c r="A20">
        <v>18</v>
      </c>
      <c r="D20" s="33"/>
      <c r="E20" s="3">
        <f t="shared" si="0"/>
        <v>-1093473.9666666668</v>
      </c>
      <c r="F20" s="4"/>
      <c r="G20" s="4"/>
      <c r="H20" s="4"/>
      <c r="I20" s="4"/>
      <c r="J20" s="4"/>
      <c r="O20" s="4"/>
      <c r="P20" s="4"/>
    </row>
    <row r="21" spans="1:16" x14ac:dyDescent="0.3">
      <c r="A21">
        <v>19</v>
      </c>
      <c r="D21" s="33"/>
      <c r="E21" s="3">
        <f t="shared" si="0"/>
        <v>-1093473.9666666668</v>
      </c>
      <c r="F21" s="4"/>
      <c r="G21" s="4"/>
      <c r="H21" s="4"/>
      <c r="I21" s="4"/>
      <c r="J21" s="4"/>
      <c r="O21" s="4"/>
      <c r="P21" s="4"/>
    </row>
    <row r="22" spans="1:16" x14ac:dyDescent="0.3">
      <c r="A22">
        <v>20</v>
      </c>
      <c r="D22" s="33"/>
      <c r="E22" s="3">
        <f t="shared" si="0"/>
        <v>-1093473.9666666668</v>
      </c>
      <c r="F22" s="4"/>
      <c r="G22" s="4"/>
      <c r="H22" s="4"/>
      <c r="I22" s="4"/>
      <c r="J22" s="4"/>
      <c r="O22" s="4"/>
      <c r="P22" s="4"/>
    </row>
    <row r="23" spans="1:16" x14ac:dyDescent="0.3">
      <c r="A23">
        <v>21</v>
      </c>
      <c r="D23" s="33"/>
      <c r="E23" s="3">
        <f t="shared" si="0"/>
        <v>-1093473.9666666668</v>
      </c>
      <c r="F23" s="4"/>
      <c r="G23" s="4"/>
      <c r="H23" s="4"/>
      <c r="I23" s="4"/>
      <c r="J23" s="4"/>
      <c r="O23" s="4"/>
      <c r="P23" s="4"/>
    </row>
    <row r="24" spans="1:16" x14ac:dyDescent="0.3">
      <c r="A24">
        <v>22</v>
      </c>
      <c r="D24" s="33"/>
      <c r="E24" s="3">
        <f t="shared" si="0"/>
        <v>-1093473.9666666668</v>
      </c>
      <c r="F24" s="4"/>
      <c r="G24" s="4"/>
      <c r="H24" s="4"/>
      <c r="I24" s="4"/>
      <c r="J24" s="4"/>
      <c r="O24" s="4"/>
      <c r="P24" s="4"/>
    </row>
    <row r="25" spans="1:16" x14ac:dyDescent="0.3">
      <c r="A25">
        <v>23</v>
      </c>
      <c r="D25" s="33"/>
      <c r="E25" s="3">
        <f t="shared" si="0"/>
        <v>-1093473.9666666668</v>
      </c>
      <c r="F25" s="4"/>
      <c r="G25" s="4"/>
      <c r="H25" s="4"/>
      <c r="I25" s="4"/>
      <c r="J25" s="4"/>
      <c r="O25" s="4"/>
      <c r="P25" s="4"/>
    </row>
    <row r="26" spans="1:16" x14ac:dyDescent="0.3">
      <c r="A26">
        <v>24</v>
      </c>
      <c r="D26" s="33"/>
      <c r="E26" s="3">
        <f t="shared" si="0"/>
        <v>-1093473.9666666668</v>
      </c>
      <c r="F26" s="4"/>
      <c r="G26" s="4"/>
      <c r="H26" s="4"/>
      <c r="I26" s="4"/>
      <c r="J26" s="4"/>
      <c r="O26" s="4"/>
      <c r="P26" s="4"/>
    </row>
    <row r="27" spans="1:16" x14ac:dyDescent="0.3">
      <c r="A27">
        <v>25</v>
      </c>
      <c r="D27" s="33"/>
      <c r="E27" s="3"/>
      <c r="F27" s="4"/>
      <c r="G27" s="4"/>
      <c r="H27" s="4"/>
      <c r="I27" s="4"/>
      <c r="J27" s="4"/>
      <c r="O27" s="4"/>
      <c r="P27" s="4"/>
    </row>
    <row r="33" spans="18:24" x14ac:dyDescent="0.3">
      <c r="R33" s="11"/>
    </row>
    <row r="34" spans="18:24" x14ac:dyDescent="0.3">
      <c r="R34" s="16" t="s">
        <v>62</v>
      </c>
      <c r="S34" s="16" t="s">
        <v>63</v>
      </c>
    </row>
    <row r="35" spans="18:24" x14ac:dyDescent="0.3">
      <c r="R35" s="17">
        <v>1</v>
      </c>
      <c r="S35" s="18">
        <v>1.5</v>
      </c>
      <c r="U35" s="38" t="s">
        <v>64</v>
      </c>
      <c r="V35" s="38"/>
    </row>
    <row r="36" spans="18:24" x14ac:dyDescent="0.3">
      <c r="R36" s="40">
        <v>2</v>
      </c>
      <c r="S36" s="41">
        <v>1.67</v>
      </c>
      <c r="U36" s="38"/>
      <c r="V36" s="38"/>
    </row>
    <row r="37" spans="18:24" x14ac:dyDescent="0.3">
      <c r="R37" s="17">
        <v>3</v>
      </c>
      <c r="S37" s="18">
        <v>1.64</v>
      </c>
    </row>
    <row r="38" spans="18:24" x14ac:dyDescent="0.3">
      <c r="R38" s="19"/>
      <c r="S38" s="20"/>
    </row>
    <row r="39" spans="18:24" x14ac:dyDescent="0.3">
      <c r="R39" s="19" t="s">
        <v>65</v>
      </c>
      <c r="S39" s="20">
        <v>1.2E-2</v>
      </c>
    </row>
    <row r="42" spans="18:24" x14ac:dyDescent="0.3">
      <c r="R42" t="s">
        <v>66</v>
      </c>
    </row>
    <row r="44" spans="18:24" x14ac:dyDescent="0.3">
      <c r="R44" s="39" t="s">
        <v>67</v>
      </c>
      <c r="S44" s="39"/>
      <c r="T44" t="s">
        <v>123</v>
      </c>
      <c r="U44" t="s">
        <v>122</v>
      </c>
      <c r="W44" t="s">
        <v>123</v>
      </c>
      <c r="X44" t="s">
        <v>122</v>
      </c>
    </row>
    <row r="45" spans="18:24" x14ac:dyDescent="0.3">
      <c r="R45" t="s">
        <v>15</v>
      </c>
      <c r="S45" t="s">
        <v>16</v>
      </c>
      <c r="T45">
        <v>12.616</v>
      </c>
      <c r="U45">
        <v>12.612</v>
      </c>
      <c r="W45">
        <v>12.616</v>
      </c>
      <c r="X45">
        <v>12.612</v>
      </c>
    </row>
    <row r="46" spans="18:24" x14ac:dyDescent="0.3">
      <c r="R46" t="s">
        <v>17</v>
      </c>
      <c r="S46" t="s">
        <v>18</v>
      </c>
      <c r="T46">
        <v>12.871</v>
      </c>
      <c r="U46">
        <v>12.63</v>
      </c>
      <c r="W46">
        <v>12.871</v>
      </c>
      <c r="X46">
        <v>12.63</v>
      </c>
    </row>
    <row r="47" spans="18:24" x14ac:dyDescent="0.3">
      <c r="R47" t="s">
        <v>19</v>
      </c>
      <c r="S47" t="s">
        <v>20</v>
      </c>
      <c r="T47">
        <v>12.747</v>
      </c>
      <c r="U47">
        <v>12.648999999999999</v>
      </c>
      <c r="W47">
        <v>12.747</v>
      </c>
      <c r="X47">
        <v>12.648999999999999</v>
      </c>
    </row>
    <row r="48" spans="18:24" x14ac:dyDescent="0.3">
      <c r="R48" t="s">
        <v>21</v>
      </c>
      <c r="S48" t="s">
        <v>22</v>
      </c>
      <c r="T48">
        <v>12.621</v>
      </c>
      <c r="U48">
        <v>12.75</v>
      </c>
      <c r="W48">
        <v>12.621</v>
      </c>
      <c r="X48">
        <v>12.749000000000001</v>
      </c>
    </row>
    <row r="49" spans="18:24" x14ac:dyDescent="0.3">
      <c r="R49" t="s">
        <v>23</v>
      </c>
      <c r="S49" t="s">
        <v>24</v>
      </c>
      <c r="T49">
        <v>12.654999999999999</v>
      </c>
      <c r="U49">
        <v>12.622</v>
      </c>
      <c r="W49">
        <v>12.654999999999999</v>
      </c>
      <c r="X49">
        <v>12.622</v>
      </c>
    </row>
    <row r="50" spans="18:24" x14ac:dyDescent="0.3">
      <c r="R50" t="s">
        <v>120</v>
      </c>
      <c r="S50" t="s">
        <v>121</v>
      </c>
      <c r="T50">
        <v>12.728999999999999</v>
      </c>
      <c r="U50">
        <v>12.627000000000001</v>
      </c>
      <c r="W50">
        <v>12.728999999999999</v>
      </c>
      <c r="X50">
        <v>12.625999999999999</v>
      </c>
    </row>
  </sheetData>
  <mergeCells count="2">
    <mergeCell ref="U35:V36"/>
    <mergeCell ref="R44:S4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A59E-9569-4F05-930D-7F7E824B6AC8}">
  <dimension ref="A1:Q120"/>
  <sheetViews>
    <sheetView tabSelected="1" workbookViewId="0">
      <selection activeCell="B6" sqref="B6:B8"/>
    </sheetView>
  </sheetViews>
  <sheetFormatPr defaultRowHeight="14.4" x14ac:dyDescent="0.3"/>
  <cols>
    <col min="1" max="1" width="22.88671875" customWidth="1"/>
    <col min="2" max="2" width="20.6640625" customWidth="1"/>
    <col min="3" max="3" width="29.88671875" customWidth="1"/>
    <col min="4" max="4" width="19.33203125" customWidth="1"/>
    <col min="5" max="5" width="9.109375" customWidth="1"/>
    <col min="7" max="7" width="9.33203125" bestFit="1" customWidth="1"/>
    <col min="10" max="10" width="13" bestFit="1" customWidth="1"/>
    <col min="11" max="11" width="21.6640625" customWidth="1"/>
    <col min="12" max="12" width="16.33203125" customWidth="1"/>
    <col min="13" max="13" width="16.6640625" customWidth="1"/>
    <col min="14" max="14" width="16" customWidth="1"/>
    <col min="15" max="15" width="16.33203125" customWidth="1"/>
    <col min="16" max="16" width="12.5546875" customWidth="1"/>
    <col min="17" max="17" width="16.109375" bestFit="1" customWidth="1"/>
  </cols>
  <sheetData>
    <row r="1" spans="1:17" x14ac:dyDescent="0.3">
      <c r="A1" s="6" t="s">
        <v>126</v>
      </c>
      <c r="B1" s="6" t="s">
        <v>25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3">
      <c r="A3" s="7" t="s">
        <v>26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3">
      <c r="A4" s="6"/>
      <c r="B4" s="7" t="s">
        <v>27</v>
      </c>
      <c r="C4" s="7" t="s">
        <v>28</v>
      </c>
      <c r="D4" s="7" t="s">
        <v>29</v>
      </c>
      <c r="E4" s="7" t="s">
        <v>30</v>
      </c>
      <c r="F4" s="7"/>
      <c r="G4" s="7" t="s">
        <v>31</v>
      </c>
      <c r="H4" s="7"/>
      <c r="I4" s="7"/>
      <c r="J4" s="7" t="s">
        <v>0</v>
      </c>
      <c r="K4" s="7" t="s">
        <v>32</v>
      </c>
      <c r="L4" s="7" t="s">
        <v>33</v>
      </c>
      <c r="M4" s="7"/>
      <c r="N4" s="8"/>
      <c r="O4" s="6"/>
      <c r="P4" s="6"/>
      <c r="Q4" s="6"/>
    </row>
    <row r="5" spans="1:17" x14ac:dyDescent="0.3">
      <c r="A5" s="7" t="s">
        <v>35</v>
      </c>
      <c r="B5" s="6"/>
      <c r="C5" s="6"/>
      <c r="D5" s="6"/>
      <c r="E5" s="6"/>
      <c r="F5" s="6"/>
      <c r="G5" s="6"/>
      <c r="H5" s="6"/>
      <c r="I5" s="6"/>
      <c r="J5" s="6" t="s">
        <v>36</v>
      </c>
      <c r="K5" s="6"/>
      <c r="L5" s="6"/>
      <c r="M5" s="6"/>
      <c r="N5" s="9"/>
      <c r="O5" s="6"/>
      <c r="P5" s="6"/>
      <c r="Q5" s="6"/>
    </row>
    <row r="6" spans="1:17" x14ac:dyDescent="0.3">
      <c r="A6" s="37" t="s">
        <v>38</v>
      </c>
      <c r="B6" s="6" t="s">
        <v>128</v>
      </c>
      <c r="C6">
        <v>12.750999999999999</v>
      </c>
      <c r="D6" s="6"/>
      <c r="E6" s="6">
        <f>D6-C5</f>
        <v>0</v>
      </c>
      <c r="F6" s="6"/>
      <c r="G6" s="6">
        <f>E6/0.05</f>
        <v>0</v>
      </c>
      <c r="H6" s="6"/>
      <c r="I6" s="6"/>
      <c r="J6" s="6" t="s">
        <v>39</v>
      </c>
      <c r="K6" s="6"/>
      <c r="L6" s="6"/>
      <c r="M6" s="6"/>
      <c r="N6" s="9"/>
      <c r="O6" s="6"/>
      <c r="P6" s="6"/>
      <c r="Q6" s="6"/>
    </row>
    <row r="7" spans="1:17" x14ac:dyDescent="0.3">
      <c r="A7" s="6" t="s">
        <v>40</v>
      </c>
      <c r="B7" s="6"/>
      <c r="C7" s="6">
        <v>12.634</v>
      </c>
      <c r="D7" s="6"/>
      <c r="E7" s="6">
        <f t="shared" ref="E7:E48" si="0">D7-C7</f>
        <v>-12.634</v>
      </c>
      <c r="F7" s="6"/>
      <c r="G7" s="6">
        <f t="shared" ref="G7:G31" si="1">E7/0.05</f>
        <v>-252.68</v>
      </c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s="11" customFormat="1" x14ac:dyDescent="0.3">
      <c r="A8" s="48" t="s">
        <v>41</v>
      </c>
      <c r="B8" s="53"/>
      <c r="C8" s="48">
        <v>12.754</v>
      </c>
      <c r="D8" s="54"/>
      <c r="E8" s="48">
        <f t="shared" si="0"/>
        <v>-12.754</v>
      </c>
      <c r="F8" s="54"/>
      <c r="G8" s="6">
        <f t="shared" si="1"/>
        <v>-255.07999999999998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3">
      <c r="A9" s="37" t="s">
        <v>42</v>
      </c>
      <c r="B9" s="34"/>
      <c r="C9" s="37">
        <v>12.712</v>
      </c>
      <c r="D9" s="34"/>
      <c r="E9" s="6">
        <f t="shared" si="0"/>
        <v>-12.712</v>
      </c>
      <c r="F9" s="34"/>
      <c r="G9" s="6">
        <f t="shared" si="1"/>
        <v>-254.23999999999998</v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x14ac:dyDescent="0.3">
      <c r="A10" s="37" t="s">
        <v>43</v>
      </c>
      <c r="B10" s="34"/>
      <c r="C10" s="37">
        <v>12.712999999999999</v>
      </c>
      <c r="D10" s="34"/>
      <c r="E10" s="6">
        <f t="shared" si="0"/>
        <v>-12.712999999999999</v>
      </c>
      <c r="F10" s="34"/>
      <c r="G10" s="6">
        <f t="shared" si="1"/>
        <v>-254.25999999999996</v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3">
      <c r="A11" s="37" t="s">
        <v>92</v>
      </c>
      <c r="B11" s="34"/>
      <c r="C11" s="37">
        <v>12.606</v>
      </c>
      <c r="D11" s="34"/>
      <c r="E11" s="6">
        <f t="shared" si="0"/>
        <v>-12.606</v>
      </c>
      <c r="F11" s="34"/>
      <c r="G11" s="6">
        <f t="shared" si="1"/>
        <v>-252.11999999999998</v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x14ac:dyDescent="0.3">
      <c r="A12" s="6" t="s">
        <v>119</v>
      </c>
      <c r="B12" s="6"/>
      <c r="D12" s="6"/>
      <c r="E12" s="6">
        <f t="shared" si="0"/>
        <v>0</v>
      </c>
      <c r="F12" s="6"/>
      <c r="G12" s="6">
        <f t="shared" si="1"/>
        <v>0</v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3">
      <c r="A13" s="6"/>
      <c r="B13" s="6"/>
      <c r="D13" s="6"/>
      <c r="E13" s="6">
        <f t="shared" si="0"/>
        <v>0</v>
      </c>
      <c r="F13" s="6"/>
      <c r="G13" s="6">
        <f t="shared" si="1"/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3">
      <c r="A14" s="7" t="s">
        <v>39</v>
      </c>
      <c r="B14" s="6"/>
      <c r="D14" s="6"/>
      <c r="E14" s="6">
        <f t="shared" si="0"/>
        <v>0</v>
      </c>
      <c r="F14" s="6"/>
      <c r="G14" s="6">
        <f t="shared" si="1"/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3">
      <c r="A15" s="6" t="s">
        <v>44</v>
      </c>
      <c r="B15" s="6" t="s">
        <v>98</v>
      </c>
      <c r="C15" s="6">
        <v>12.627000000000001</v>
      </c>
      <c r="D15" s="6"/>
      <c r="E15" s="6">
        <f t="shared" si="0"/>
        <v>-12.627000000000001</v>
      </c>
      <c r="F15" s="6"/>
      <c r="G15" s="6">
        <f t="shared" si="1"/>
        <v>-252.54</v>
      </c>
      <c r="H15" s="6"/>
      <c r="I15" s="6" t="s">
        <v>127</v>
      </c>
      <c r="J15" s="6"/>
      <c r="K15" s="6"/>
      <c r="L15" s="6"/>
      <c r="M15" s="6"/>
      <c r="N15" s="6"/>
      <c r="O15" s="6"/>
      <c r="P15" s="6"/>
      <c r="Q15" s="6"/>
    </row>
    <row r="16" spans="1:17" x14ac:dyDescent="0.3">
      <c r="A16" s="6" t="s">
        <v>45</v>
      </c>
      <c r="B16" s="6" t="s">
        <v>98</v>
      </c>
      <c r="C16" s="6">
        <v>12.696</v>
      </c>
      <c r="D16" s="6"/>
      <c r="E16" s="6">
        <f t="shared" si="0"/>
        <v>-12.696</v>
      </c>
      <c r="F16" s="6"/>
      <c r="G16" s="6">
        <f t="shared" si="1"/>
        <v>-253.92</v>
      </c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3">
      <c r="A17" s="6" t="s">
        <v>46</v>
      </c>
      <c r="B17" s="6" t="s">
        <v>98</v>
      </c>
      <c r="C17" s="6">
        <v>12.614000000000001</v>
      </c>
      <c r="D17" s="6"/>
      <c r="E17" s="6">
        <f t="shared" si="0"/>
        <v>-12.614000000000001</v>
      </c>
      <c r="F17" s="6"/>
      <c r="G17" s="6">
        <f t="shared" si="1"/>
        <v>-252.28</v>
      </c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3">
      <c r="A18" s="6" t="s">
        <v>47</v>
      </c>
      <c r="B18" s="6" t="s">
        <v>98</v>
      </c>
      <c r="C18" s="6">
        <v>12.664</v>
      </c>
      <c r="D18" s="6"/>
      <c r="E18" s="6">
        <f t="shared" si="0"/>
        <v>-12.664</v>
      </c>
      <c r="F18" s="6"/>
      <c r="G18" s="6">
        <f t="shared" si="1"/>
        <v>-253.27999999999997</v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3">
      <c r="A19" s="6" t="s">
        <v>48</v>
      </c>
      <c r="B19" s="6" t="s">
        <v>98</v>
      </c>
      <c r="C19" s="6">
        <v>12.65</v>
      </c>
      <c r="D19" s="6"/>
      <c r="E19" s="6">
        <f t="shared" si="0"/>
        <v>-12.65</v>
      </c>
      <c r="F19" s="6"/>
      <c r="G19" s="6">
        <f t="shared" si="1"/>
        <v>-253</v>
      </c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3">
      <c r="A20" s="6" t="s">
        <v>49</v>
      </c>
      <c r="B20" s="6" t="s">
        <v>98</v>
      </c>
      <c r="C20" s="6">
        <v>12.645</v>
      </c>
      <c r="D20" s="6"/>
      <c r="E20" s="6">
        <f t="shared" si="0"/>
        <v>-12.645</v>
      </c>
      <c r="F20" s="6"/>
      <c r="G20" s="6">
        <f t="shared" si="1"/>
        <v>-252.89999999999998</v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3">
      <c r="A21" s="6" t="s">
        <v>111</v>
      </c>
      <c r="B21" s="6" t="s">
        <v>98</v>
      </c>
      <c r="C21" s="6">
        <v>12.637</v>
      </c>
      <c r="D21" s="6"/>
      <c r="E21" s="6">
        <f t="shared" si="0"/>
        <v>-12.637</v>
      </c>
      <c r="F21" s="6"/>
      <c r="G21" s="6">
        <f t="shared" si="1"/>
        <v>-252.74</v>
      </c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">
      <c r="A22" s="6" t="s">
        <v>112</v>
      </c>
      <c r="B22" s="36" t="s">
        <v>99</v>
      </c>
      <c r="C22" s="6">
        <v>12.702999999999999</v>
      </c>
      <c r="D22" s="6"/>
      <c r="E22" s="6">
        <f t="shared" si="0"/>
        <v>-12.702999999999999</v>
      </c>
      <c r="F22" s="6"/>
      <c r="G22" s="6">
        <f t="shared" si="1"/>
        <v>-254.05999999999997</v>
      </c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3">
      <c r="A23" s="6" t="s">
        <v>113</v>
      </c>
      <c r="B23" s="6" t="s">
        <v>99</v>
      </c>
      <c r="C23" s="6">
        <v>12.622999999999999</v>
      </c>
      <c r="D23" s="6"/>
      <c r="E23" s="6">
        <f t="shared" si="0"/>
        <v>-12.622999999999999</v>
      </c>
      <c r="F23" s="6"/>
      <c r="G23" s="6">
        <f t="shared" si="1"/>
        <v>-252.45999999999998</v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3">
      <c r="A24" s="6" t="s">
        <v>114</v>
      </c>
      <c r="B24" s="6" t="s">
        <v>99</v>
      </c>
      <c r="C24" s="6">
        <v>12.798999999999999</v>
      </c>
      <c r="D24" s="6"/>
      <c r="E24" s="6">
        <f t="shared" si="0"/>
        <v>-12.798999999999999</v>
      </c>
      <c r="F24" s="6"/>
      <c r="G24" s="6">
        <f t="shared" si="1"/>
        <v>-255.97999999999996</v>
      </c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3">
      <c r="A25" s="6" t="s">
        <v>115</v>
      </c>
      <c r="B25" s="6" t="s">
        <v>99</v>
      </c>
      <c r="C25" s="6">
        <v>12.615</v>
      </c>
      <c r="D25" s="6"/>
      <c r="E25" s="6">
        <f t="shared" si="0"/>
        <v>-12.615</v>
      </c>
      <c r="F25" s="6"/>
      <c r="G25" s="6">
        <f t="shared" si="1"/>
        <v>-252.29999999999998</v>
      </c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3">
      <c r="A26" s="6" t="s">
        <v>116</v>
      </c>
      <c r="B26" s="6" t="s">
        <v>99</v>
      </c>
      <c r="C26" s="6">
        <v>12.667999999999999</v>
      </c>
      <c r="D26" s="6"/>
      <c r="E26" s="6">
        <f t="shared" si="0"/>
        <v>-12.667999999999999</v>
      </c>
      <c r="F26" s="6"/>
      <c r="G26" s="6">
        <f t="shared" si="1"/>
        <v>-253.35999999999999</v>
      </c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3">
      <c r="A27" s="6" t="s">
        <v>117</v>
      </c>
      <c r="B27" s="6" t="s">
        <v>99</v>
      </c>
      <c r="C27" s="6">
        <v>12.712999999999999</v>
      </c>
      <c r="E27" s="6">
        <f t="shared" si="0"/>
        <v>-12.712999999999999</v>
      </c>
      <c r="G27" s="6">
        <f t="shared" si="1"/>
        <v>-254.25999999999996</v>
      </c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3">
      <c r="A28" s="6" t="s">
        <v>100</v>
      </c>
      <c r="B28" s="6" t="s">
        <v>99</v>
      </c>
      <c r="C28" s="6">
        <v>12.749000000000001</v>
      </c>
      <c r="E28" s="6">
        <f t="shared" si="0"/>
        <v>-12.749000000000001</v>
      </c>
      <c r="G28" s="6">
        <f t="shared" si="1"/>
        <v>-254.98</v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3">
      <c r="A29" s="6"/>
      <c r="B29" s="6"/>
      <c r="C29" s="6"/>
      <c r="D29" s="6"/>
      <c r="E29" s="6">
        <f t="shared" si="0"/>
        <v>0</v>
      </c>
      <c r="F29" s="6"/>
      <c r="G29" s="6">
        <f t="shared" si="1"/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3">
      <c r="A30" s="6"/>
      <c r="B30" s="6"/>
      <c r="C30" s="6"/>
      <c r="D30" s="6"/>
      <c r="E30" s="6">
        <f t="shared" si="0"/>
        <v>0</v>
      </c>
      <c r="F30" s="6"/>
      <c r="G30" s="6">
        <f t="shared" si="1"/>
        <v>0</v>
      </c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3">
      <c r="A31" s="32"/>
      <c r="B31" s="32"/>
      <c r="C31" s="32"/>
      <c r="D31" s="32"/>
      <c r="E31" s="6">
        <f t="shared" si="0"/>
        <v>0</v>
      </c>
      <c r="F31" s="32"/>
      <c r="G31" s="6">
        <f t="shared" si="1"/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3">
      <c r="A32" s="6" t="s">
        <v>50</v>
      </c>
      <c r="B32" s="6"/>
      <c r="C32" s="6">
        <v>12.576000000000001</v>
      </c>
      <c r="D32" s="6"/>
      <c r="E32" s="6">
        <f t="shared" si="0"/>
        <v>-12.576000000000001</v>
      </c>
      <c r="F32" s="6"/>
      <c r="G32" s="6">
        <f>E32/0.045</f>
        <v>-279.4666666666667</v>
      </c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3">
      <c r="A33" s="6" t="s">
        <v>51</v>
      </c>
      <c r="B33" s="6"/>
      <c r="C33" s="6">
        <v>12.694000000000001</v>
      </c>
      <c r="D33" s="6"/>
      <c r="E33" s="6">
        <f t="shared" si="0"/>
        <v>-12.694000000000001</v>
      </c>
      <c r="F33" s="6"/>
      <c r="G33" s="6">
        <f t="shared" ref="G33:G48" si="2">E33/0.045</f>
        <v>-282.0888888888889</v>
      </c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3">
      <c r="A34" s="6" t="s">
        <v>52</v>
      </c>
      <c r="B34" s="6"/>
      <c r="C34" s="37">
        <v>12.683</v>
      </c>
      <c r="D34" s="6"/>
      <c r="E34" s="6">
        <f t="shared" si="0"/>
        <v>-12.683</v>
      </c>
      <c r="F34" s="6"/>
      <c r="G34" s="6">
        <f t="shared" si="2"/>
        <v>-281.84444444444443</v>
      </c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3">
      <c r="A35" s="6" t="s">
        <v>53</v>
      </c>
      <c r="B35" s="6"/>
      <c r="C35" s="6">
        <v>12.597</v>
      </c>
      <c r="D35" s="6"/>
      <c r="E35" s="6">
        <f t="shared" si="0"/>
        <v>-12.597</v>
      </c>
      <c r="F35" s="6"/>
      <c r="G35" s="6">
        <f t="shared" si="2"/>
        <v>-279.93333333333334</v>
      </c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3">
      <c r="A36" s="6" t="s">
        <v>54</v>
      </c>
      <c r="B36" s="6"/>
      <c r="C36" s="6">
        <v>12.755000000000001</v>
      </c>
      <c r="D36" s="6"/>
      <c r="E36" s="6">
        <f t="shared" si="0"/>
        <v>-12.755000000000001</v>
      </c>
      <c r="F36" s="6"/>
      <c r="G36" s="6">
        <f t="shared" si="2"/>
        <v>-283.44444444444446</v>
      </c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3">
      <c r="A37" s="6" t="s">
        <v>55</v>
      </c>
      <c r="B37" s="6"/>
      <c r="C37" s="6">
        <v>12.675000000000001</v>
      </c>
      <c r="D37" s="6"/>
      <c r="E37" s="6">
        <f t="shared" si="0"/>
        <v>-12.675000000000001</v>
      </c>
      <c r="F37" s="6"/>
      <c r="G37" s="6">
        <f t="shared" si="2"/>
        <v>-281.66666666666669</v>
      </c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3">
      <c r="A38" s="6" t="s">
        <v>56</v>
      </c>
      <c r="B38" s="6"/>
      <c r="C38" s="6">
        <v>12.818</v>
      </c>
      <c r="D38" s="6"/>
      <c r="E38" s="6">
        <f t="shared" si="0"/>
        <v>-12.818</v>
      </c>
      <c r="F38" s="6"/>
      <c r="G38" s="6">
        <f t="shared" si="2"/>
        <v>-284.84444444444443</v>
      </c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3">
      <c r="A39" s="13" t="s">
        <v>57</v>
      </c>
      <c r="B39" s="6"/>
      <c r="C39" s="6">
        <v>12.625</v>
      </c>
      <c r="D39" s="6"/>
      <c r="E39" s="6">
        <f t="shared" si="0"/>
        <v>-12.625</v>
      </c>
      <c r="F39" s="6"/>
      <c r="G39" s="6">
        <f t="shared" si="2"/>
        <v>-280.55555555555554</v>
      </c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3">
      <c r="A40" s="6" t="s">
        <v>93</v>
      </c>
      <c r="B40" s="6"/>
      <c r="C40" s="6">
        <v>12.663</v>
      </c>
      <c r="D40" s="6"/>
      <c r="E40" s="6">
        <f t="shared" si="0"/>
        <v>-12.663</v>
      </c>
      <c r="F40" s="6"/>
      <c r="G40" s="6">
        <f t="shared" si="2"/>
        <v>-281.40000000000003</v>
      </c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3">
      <c r="A41" s="6" t="s">
        <v>94</v>
      </c>
      <c r="B41" s="6"/>
      <c r="C41" s="6">
        <v>12.657999999999999</v>
      </c>
      <c r="D41" s="6"/>
      <c r="E41" s="6">
        <f t="shared" si="0"/>
        <v>-12.657999999999999</v>
      </c>
      <c r="F41" s="6"/>
      <c r="G41" s="6">
        <f t="shared" si="2"/>
        <v>-281.28888888888889</v>
      </c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3">
      <c r="A42" s="6" t="s">
        <v>95</v>
      </c>
      <c r="B42" s="6"/>
      <c r="C42" s="6">
        <v>12.834</v>
      </c>
      <c r="D42" s="6"/>
      <c r="E42" s="6">
        <f t="shared" si="0"/>
        <v>-12.834</v>
      </c>
      <c r="F42" s="6"/>
      <c r="G42" s="6">
        <f t="shared" si="2"/>
        <v>-285.2</v>
      </c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3">
      <c r="A43" s="6" t="s">
        <v>96</v>
      </c>
      <c r="B43" s="6"/>
      <c r="C43" s="6">
        <v>12.653</v>
      </c>
      <c r="D43" s="6"/>
      <c r="E43" s="6">
        <f t="shared" si="0"/>
        <v>-12.653</v>
      </c>
      <c r="F43" s="6"/>
      <c r="G43" s="6">
        <f t="shared" si="2"/>
        <v>-281.17777777777781</v>
      </c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3">
      <c r="A44" s="6" t="s">
        <v>97</v>
      </c>
      <c r="B44" s="6"/>
      <c r="C44" s="6">
        <v>12.619</v>
      </c>
      <c r="D44" s="6"/>
      <c r="E44" s="6">
        <f t="shared" si="0"/>
        <v>-12.619</v>
      </c>
      <c r="F44" s="6"/>
      <c r="G44" s="6">
        <f t="shared" si="2"/>
        <v>-280.42222222222222</v>
      </c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3">
      <c r="A45" s="6" t="s">
        <v>101</v>
      </c>
      <c r="B45" s="6"/>
      <c r="C45" s="6">
        <v>12.613</v>
      </c>
      <c r="D45" s="6"/>
      <c r="E45" s="6">
        <f t="shared" si="0"/>
        <v>-12.613</v>
      </c>
      <c r="F45" s="6"/>
      <c r="G45" s="6">
        <f t="shared" si="2"/>
        <v>-280.28888888888889</v>
      </c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29.6" x14ac:dyDescent="0.3">
      <c r="A49" s="35" t="s">
        <v>110</v>
      </c>
      <c r="B49" s="7"/>
      <c r="C49" s="7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">
      <c r="A50" s="6"/>
      <c r="B50" s="7"/>
      <c r="C50" s="7"/>
      <c r="D50" s="7"/>
      <c r="E50" s="6"/>
      <c r="F50" s="7"/>
      <c r="G50" s="7"/>
      <c r="H50" s="7"/>
      <c r="I50" s="7"/>
      <c r="J50" s="7"/>
      <c r="K50" s="7"/>
      <c r="L50" s="7"/>
      <c r="M50" s="7"/>
      <c r="N50" s="8" t="s">
        <v>34</v>
      </c>
      <c r="O50" s="6"/>
      <c r="P50" s="6"/>
      <c r="Q50" s="6"/>
    </row>
    <row r="51" spans="1:17" x14ac:dyDescent="0.3">
      <c r="A51" s="7" t="s">
        <v>109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14" t="s">
        <v>37</v>
      </c>
      <c r="O51" s="6"/>
      <c r="P51" s="6"/>
      <c r="Q51" s="6"/>
    </row>
    <row r="52" spans="1:17" x14ac:dyDescent="0.3">
      <c r="A52" s="1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3">
      <c r="A53" t="s">
        <v>102</v>
      </c>
      <c r="C53">
        <v>12.628</v>
      </c>
    </row>
    <row r="54" spans="1:17" x14ac:dyDescent="0.3">
      <c r="A54" t="s">
        <v>103</v>
      </c>
      <c r="C54">
        <v>12.795</v>
      </c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3">
      <c r="A55" t="s">
        <v>104</v>
      </c>
      <c r="C55">
        <v>12.552</v>
      </c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3">
      <c r="A56" t="s">
        <v>105</v>
      </c>
      <c r="C56">
        <v>12.632999999999999</v>
      </c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3">
      <c r="A57" t="s">
        <v>106</v>
      </c>
      <c r="C57">
        <v>12.64</v>
      </c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3">
      <c r="A58" t="s">
        <v>107</v>
      </c>
      <c r="C58">
        <v>12.654</v>
      </c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3">
      <c r="A59" t="s">
        <v>108</v>
      </c>
      <c r="C59">
        <v>12.662000000000001</v>
      </c>
      <c r="H59" s="6"/>
      <c r="I59" s="6"/>
      <c r="J59" s="6"/>
      <c r="K59" s="6"/>
      <c r="L59" s="6"/>
      <c r="M59" s="6"/>
      <c r="N59" s="6"/>
      <c r="O59" s="6" t="s">
        <v>58</v>
      </c>
      <c r="P59" s="6"/>
      <c r="Q59" s="6"/>
    </row>
    <row r="60" spans="1:17" x14ac:dyDescent="0.3">
      <c r="H60" s="6"/>
      <c r="I60" s="6"/>
      <c r="J60" s="6"/>
      <c r="K60" s="6"/>
      <c r="L60" s="6"/>
      <c r="M60" s="6"/>
      <c r="N60" s="6"/>
      <c r="O60" s="6" t="s">
        <v>59</v>
      </c>
      <c r="P60" s="15" t="s">
        <v>60</v>
      </c>
      <c r="Q60" s="6" t="s">
        <v>61</v>
      </c>
    </row>
    <row r="61" spans="1:17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3">
      <c r="A62" s="42"/>
      <c r="B62" s="43"/>
      <c r="C62" s="4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3">
      <c r="A63" s="44"/>
      <c r="B63" s="43"/>
      <c r="C63" s="42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3">
      <c r="A64" s="43"/>
      <c r="B64" s="43"/>
      <c r="C64" s="42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3">
      <c r="A65" s="43"/>
      <c r="B65" s="43"/>
      <c r="C65" s="4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3">
      <c r="A66" s="45"/>
      <c r="B66" s="43"/>
      <c r="C66" s="4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3">
      <c r="A67" s="43"/>
      <c r="B67" s="43"/>
      <c r="C67" s="4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3">
      <c r="A68" s="45"/>
      <c r="B68" s="42"/>
      <c r="C68" s="4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3">
      <c r="A69" s="45"/>
      <c r="B69" s="42"/>
      <c r="C69" s="43"/>
    </row>
    <row r="70" spans="1:17" x14ac:dyDescent="0.3">
      <c r="A70" s="45"/>
      <c r="B70" s="42"/>
      <c r="C70" s="43"/>
    </row>
    <row r="71" spans="1:17" x14ac:dyDescent="0.3">
      <c r="A71" s="45"/>
      <c r="B71" s="42"/>
      <c r="C71" s="43"/>
    </row>
    <row r="72" spans="1:17" x14ac:dyDescent="0.3">
      <c r="A72" s="45"/>
      <c r="B72" s="42"/>
      <c r="C72" s="43"/>
    </row>
    <row r="73" spans="1:17" x14ac:dyDescent="0.3">
      <c r="A73" s="45"/>
      <c r="B73" s="42"/>
      <c r="C73" s="43"/>
    </row>
    <row r="74" spans="1:17" x14ac:dyDescent="0.3">
      <c r="A74" s="45"/>
      <c r="B74" s="42"/>
      <c r="C74" s="43"/>
    </row>
    <row r="75" spans="1:17" x14ac:dyDescent="0.3">
      <c r="A75" s="45"/>
      <c r="B75" s="42"/>
      <c r="C75" s="43"/>
    </row>
    <row r="76" spans="1:17" x14ac:dyDescent="0.3">
      <c r="A76" s="45"/>
      <c r="B76" s="42"/>
      <c r="C76" s="43"/>
    </row>
    <row r="77" spans="1:17" x14ac:dyDescent="0.3">
      <c r="A77" s="45"/>
      <c r="B77" s="42"/>
      <c r="C77" s="43"/>
    </row>
    <row r="78" spans="1:17" x14ac:dyDescent="0.3">
      <c r="A78" s="45"/>
      <c r="B78" s="42"/>
      <c r="C78" s="43"/>
    </row>
    <row r="79" spans="1:17" x14ac:dyDescent="0.3">
      <c r="A79" s="45"/>
      <c r="B79" s="42"/>
      <c r="C79" s="43"/>
    </row>
    <row r="80" spans="1:17" x14ac:dyDescent="0.3">
      <c r="A80" s="45"/>
      <c r="B80" s="42"/>
      <c r="C80" s="43"/>
    </row>
    <row r="81" spans="1:3" x14ac:dyDescent="0.3">
      <c r="A81" s="45"/>
      <c r="B81" s="42"/>
      <c r="C81" s="43"/>
    </row>
    <row r="82" spans="1:3" x14ac:dyDescent="0.3">
      <c r="A82" s="45"/>
      <c r="B82" s="42"/>
      <c r="C82" s="43"/>
    </row>
    <row r="83" spans="1:3" x14ac:dyDescent="0.3">
      <c r="A83" s="45"/>
      <c r="B83" s="42"/>
      <c r="C83" s="43"/>
    </row>
    <row r="84" spans="1:3" x14ac:dyDescent="0.3">
      <c r="A84" s="45"/>
      <c r="B84" s="42"/>
      <c r="C84" s="43"/>
    </row>
    <row r="85" spans="1:3" x14ac:dyDescent="0.3">
      <c r="A85" s="45"/>
      <c r="B85" s="42"/>
      <c r="C85" s="43"/>
    </row>
    <row r="86" spans="1:3" x14ac:dyDescent="0.3">
      <c r="A86" s="45"/>
      <c r="B86" s="42"/>
      <c r="C86" s="43"/>
    </row>
    <row r="87" spans="1:3" x14ac:dyDescent="0.3">
      <c r="A87" s="45"/>
      <c r="B87" s="42"/>
      <c r="C87" s="43"/>
    </row>
    <row r="88" spans="1:3" x14ac:dyDescent="0.3">
      <c r="A88" s="45"/>
      <c r="B88" s="42"/>
      <c r="C88" s="43"/>
    </row>
    <row r="89" spans="1:3" x14ac:dyDescent="0.3">
      <c r="A89" s="45"/>
      <c r="B89" s="42"/>
      <c r="C89" s="43"/>
    </row>
    <row r="90" spans="1:3" x14ac:dyDescent="0.3">
      <c r="A90" s="45"/>
      <c r="B90" s="42"/>
      <c r="C90" s="43"/>
    </row>
    <row r="91" spans="1:3" x14ac:dyDescent="0.3">
      <c r="A91" s="45"/>
      <c r="B91" s="42"/>
      <c r="C91" s="43"/>
    </row>
    <row r="92" spans="1:3" x14ac:dyDescent="0.3">
      <c r="A92" s="45"/>
      <c r="B92" s="42"/>
      <c r="C92" s="43"/>
    </row>
    <row r="93" spans="1:3" x14ac:dyDescent="0.3">
      <c r="A93" s="45"/>
      <c r="B93" s="42"/>
      <c r="C93" s="43"/>
    </row>
    <row r="94" spans="1:3" x14ac:dyDescent="0.3">
      <c r="A94" s="45"/>
      <c r="B94" s="42"/>
      <c r="C94" s="43"/>
    </row>
    <row r="95" spans="1:3" x14ac:dyDescent="0.3">
      <c r="A95" s="45"/>
      <c r="B95" s="42"/>
      <c r="C95" s="43"/>
    </row>
    <row r="96" spans="1:3" x14ac:dyDescent="0.3">
      <c r="A96" s="45"/>
      <c r="B96" s="42"/>
      <c r="C96" s="43"/>
    </row>
    <row r="97" spans="1:3" x14ac:dyDescent="0.3">
      <c r="A97" s="45"/>
      <c r="B97" s="42"/>
      <c r="C97" s="43"/>
    </row>
    <row r="98" spans="1:3" x14ac:dyDescent="0.3">
      <c r="A98" s="45"/>
      <c r="B98" s="42"/>
      <c r="C98" s="43"/>
    </row>
    <row r="99" spans="1:3" x14ac:dyDescent="0.3">
      <c r="A99" s="45"/>
      <c r="B99" s="46"/>
      <c r="C99" s="43"/>
    </row>
    <row r="100" spans="1:3" x14ac:dyDescent="0.3">
      <c r="A100" s="45"/>
      <c r="B100" s="46"/>
      <c r="C100" s="43"/>
    </row>
    <row r="101" spans="1:3" x14ac:dyDescent="0.3">
      <c r="A101" s="45"/>
      <c r="B101" s="46"/>
      <c r="C101" s="43"/>
    </row>
    <row r="102" spans="1:3" x14ac:dyDescent="0.3">
      <c r="A102" s="45"/>
      <c r="B102" s="42"/>
      <c r="C102" s="43"/>
    </row>
    <row r="103" spans="1:3" x14ac:dyDescent="0.3">
      <c r="A103" s="45"/>
      <c r="B103" s="42"/>
      <c r="C103" s="43"/>
    </row>
    <row r="104" spans="1:3" x14ac:dyDescent="0.3">
      <c r="A104" s="45"/>
      <c r="B104" s="42"/>
      <c r="C104" s="43"/>
    </row>
    <row r="105" spans="1:3" x14ac:dyDescent="0.3">
      <c r="A105" s="45"/>
      <c r="B105" s="42"/>
      <c r="C105" s="43"/>
    </row>
    <row r="106" spans="1:3" x14ac:dyDescent="0.3">
      <c r="A106" s="45"/>
      <c r="B106" s="42"/>
      <c r="C106" s="43"/>
    </row>
    <row r="107" spans="1:3" x14ac:dyDescent="0.3">
      <c r="A107" s="45"/>
      <c r="B107" s="42"/>
      <c r="C107" s="43"/>
    </row>
    <row r="108" spans="1:3" x14ac:dyDescent="0.3">
      <c r="A108" s="45"/>
      <c r="B108" s="42"/>
      <c r="C108" s="43"/>
    </row>
    <row r="109" spans="1:3" x14ac:dyDescent="0.3">
      <c r="A109" s="45"/>
      <c r="B109" s="42"/>
      <c r="C109" s="43"/>
    </row>
    <row r="110" spans="1:3" x14ac:dyDescent="0.3">
      <c r="A110" s="45"/>
      <c r="B110" s="42"/>
      <c r="C110" s="43"/>
    </row>
    <row r="111" spans="1:3" x14ac:dyDescent="0.3">
      <c r="A111" s="45"/>
      <c r="B111" s="42"/>
      <c r="C111" s="43"/>
    </row>
    <row r="112" spans="1:3" x14ac:dyDescent="0.3">
      <c r="A112" s="45"/>
      <c r="B112" s="42"/>
      <c r="C112" s="43"/>
    </row>
    <row r="113" spans="1:3" x14ac:dyDescent="0.3">
      <c r="A113" s="45"/>
      <c r="B113" s="42"/>
      <c r="C113" s="43"/>
    </row>
    <row r="114" spans="1:3" x14ac:dyDescent="0.3">
      <c r="A114" s="45"/>
      <c r="B114" s="42"/>
      <c r="C114" s="42"/>
    </row>
    <row r="115" spans="1:3" x14ac:dyDescent="0.3">
      <c r="A115" s="45"/>
      <c r="B115" s="42"/>
      <c r="C115" s="42"/>
    </row>
    <row r="116" spans="1:3" x14ac:dyDescent="0.3">
      <c r="A116" s="45"/>
      <c r="B116" s="42"/>
      <c r="C116" s="42"/>
    </row>
    <row r="117" spans="1:3" x14ac:dyDescent="0.3">
      <c r="A117" s="42"/>
      <c r="B117" s="42"/>
      <c r="C117" s="42"/>
    </row>
    <row r="118" spans="1:3" x14ac:dyDescent="0.3">
      <c r="A118" s="43"/>
      <c r="B118" s="42"/>
      <c r="C118" s="42"/>
    </row>
    <row r="119" spans="1:3" x14ac:dyDescent="0.3">
      <c r="A119" s="6"/>
    </row>
    <row r="120" spans="1:3" x14ac:dyDescent="0.3">
      <c r="A120" s="6"/>
    </row>
  </sheetData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486-C9CF-4EB4-8534-39215C906DAD}">
  <dimension ref="A3:D44"/>
  <sheetViews>
    <sheetView topLeftCell="A13" workbookViewId="0">
      <selection activeCell="D4" sqref="D4:D44"/>
    </sheetView>
  </sheetViews>
  <sheetFormatPr defaultRowHeight="14.4" x14ac:dyDescent="0.3"/>
  <cols>
    <col min="1" max="1" width="8.88671875" style="50"/>
    <col min="2" max="2" width="21" style="50" bestFit="1" customWidth="1"/>
    <col min="3" max="3" width="21" customWidth="1"/>
  </cols>
  <sheetData>
    <row r="3" spans="1:4" ht="28.8" x14ac:dyDescent="0.3">
      <c r="A3" s="48"/>
      <c r="B3" s="52" t="s">
        <v>124</v>
      </c>
      <c r="C3" s="52" t="s">
        <v>125</v>
      </c>
    </row>
    <row r="4" spans="1:4" x14ac:dyDescent="0.3">
      <c r="A4" s="49" t="s">
        <v>38</v>
      </c>
      <c r="B4" s="50">
        <v>12.750999999999999</v>
      </c>
      <c r="C4">
        <v>12.750999999999999</v>
      </c>
      <c r="D4">
        <f>B4-C4</f>
        <v>0</v>
      </c>
    </row>
    <row r="5" spans="1:4" x14ac:dyDescent="0.3">
      <c r="A5" s="48" t="s">
        <v>40</v>
      </c>
      <c r="B5" s="48">
        <v>12.634</v>
      </c>
      <c r="C5">
        <v>12.635</v>
      </c>
      <c r="D5">
        <f t="shared" ref="D5:D44" si="0">B5-C5</f>
        <v>-9.9999999999944578E-4</v>
      </c>
    </row>
    <row r="6" spans="1:4" x14ac:dyDescent="0.3">
      <c r="A6" s="48" t="s">
        <v>41</v>
      </c>
      <c r="B6" s="48">
        <v>12.754</v>
      </c>
      <c r="C6">
        <v>12.754</v>
      </c>
      <c r="D6">
        <f t="shared" si="0"/>
        <v>0</v>
      </c>
    </row>
    <row r="7" spans="1:4" x14ac:dyDescent="0.3">
      <c r="A7" s="49" t="s">
        <v>42</v>
      </c>
      <c r="B7" s="49">
        <v>12.712</v>
      </c>
      <c r="C7">
        <v>12.712999999999999</v>
      </c>
      <c r="D7">
        <f t="shared" si="0"/>
        <v>-9.9999999999944578E-4</v>
      </c>
    </row>
    <row r="8" spans="1:4" x14ac:dyDescent="0.3">
      <c r="A8" s="49" t="s">
        <v>43</v>
      </c>
      <c r="B8" s="49">
        <v>12.712999999999999</v>
      </c>
      <c r="C8">
        <v>12.712999999999999</v>
      </c>
      <c r="D8">
        <f t="shared" si="0"/>
        <v>0</v>
      </c>
    </row>
    <row r="9" spans="1:4" x14ac:dyDescent="0.3">
      <c r="A9" s="49" t="s">
        <v>92</v>
      </c>
      <c r="B9" s="49">
        <v>12.606</v>
      </c>
      <c r="C9">
        <v>12.606</v>
      </c>
      <c r="D9">
        <f t="shared" si="0"/>
        <v>0</v>
      </c>
    </row>
    <row r="10" spans="1:4" x14ac:dyDescent="0.3">
      <c r="A10" s="48" t="s">
        <v>44</v>
      </c>
      <c r="B10" s="48">
        <v>12.627000000000001</v>
      </c>
      <c r="C10">
        <v>12.627000000000001</v>
      </c>
      <c r="D10">
        <f t="shared" si="0"/>
        <v>0</v>
      </c>
    </row>
    <row r="11" spans="1:4" x14ac:dyDescent="0.3">
      <c r="A11" s="48" t="s">
        <v>45</v>
      </c>
      <c r="B11" s="48">
        <v>12.696</v>
      </c>
      <c r="C11">
        <v>12.696999999999999</v>
      </c>
      <c r="D11">
        <f t="shared" si="0"/>
        <v>-9.9999999999944578E-4</v>
      </c>
    </row>
    <row r="12" spans="1:4" x14ac:dyDescent="0.3">
      <c r="A12" s="48" t="s">
        <v>46</v>
      </c>
      <c r="B12" s="48">
        <v>12.614000000000001</v>
      </c>
      <c r="C12">
        <v>12.614000000000001</v>
      </c>
      <c r="D12">
        <f t="shared" si="0"/>
        <v>0</v>
      </c>
    </row>
    <row r="13" spans="1:4" x14ac:dyDescent="0.3">
      <c r="A13" s="48" t="s">
        <v>47</v>
      </c>
      <c r="B13" s="48">
        <v>12.664</v>
      </c>
      <c r="C13">
        <v>12.664</v>
      </c>
      <c r="D13">
        <f t="shared" si="0"/>
        <v>0</v>
      </c>
    </row>
    <row r="14" spans="1:4" x14ac:dyDescent="0.3">
      <c r="A14" s="48" t="s">
        <v>48</v>
      </c>
      <c r="B14" s="48">
        <v>12.65</v>
      </c>
      <c r="C14">
        <v>12.65</v>
      </c>
      <c r="D14">
        <f t="shared" si="0"/>
        <v>0</v>
      </c>
    </row>
    <row r="15" spans="1:4" x14ac:dyDescent="0.3">
      <c r="A15" s="48" t="s">
        <v>49</v>
      </c>
      <c r="B15" s="48">
        <v>12.645</v>
      </c>
      <c r="C15">
        <v>12.645</v>
      </c>
      <c r="D15">
        <f t="shared" si="0"/>
        <v>0</v>
      </c>
    </row>
    <row r="16" spans="1:4" x14ac:dyDescent="0.3">
      <c r="A16" s="48" t="s">
        <v>111</v>
      </c>
      <c r="B16" s="48">
        <v>12.637</v>
      </c>
      <c r="C16">
        <v>12.637</v>
      </c>
      <c r="D16">
        <f t="shared" si="0"/>
        <v>0</v>
      </c>
    </row>
    <row r="17" spans="1:4" x14ac:dyDescent="0.3">
      <c r="A17" s="48" t="s">
        <v>112</v>
      </c>
      <c r="B17" s="48">
        <v>12.702999999999999</v>
      </c>
      <c r="C17">
        <v>12.702999999999999</v>
      </c>
      <c r="D17">
        <f t="shared" si="0"/>
        <v>0</v>
      </c>
    </row>
    <row r="18" spans="1:4" x14ac:dyDescent="0.3">
      <c r="A18" s="48" t="s">
        <v>113</v>
      </c>
      <c r="B18" s="48">
        <v>12.622999999999999</v>
      </c>
      <c r="C18">
        <v>12.622999999999999</v>
      </c>
      <c r="D18">
        <f t="shared" si="0"/>
        <v>0</v>
      </c>
    </row>
    <row r="19" spans="1:4" x14ac:dyDescent="0.3">
      <c r="A19" s="48" t="s">
        <v>114</v>
      </c>
      <c r="B19" s="48">
        <v>12.798999999999999</v>
      </c>
      <c r="C19">
        <v>12.798999999999999</v>
      </c>
      <c r="D19">
        <f t="shared" si="0"/>
        <v>0</v>
      </c>
    </row>
    <row r="20" spans="1:4" x14ac:dyDescent="0.3">
      <c r="A20" s="48" t="s">
        <v>115</v>
      </c>
      <c r="B20" s="48">
        <v>12.615</v>
      </c>
      <c r="C20">
        <v>12.615</v>
      </c>
      <c r="D20">
        <f t="shared" si="0"/>
        <v>0</v>
      </c>
    </row>
    <row r="21" spans="1:4" x14ac:dyDescent="0.3">
      <c r="A21" s="48" t="s">
        <v>116</v>
      </c>
      <c r="B21" s="48">
        <v>12.667999999999999</v>
      </c>
      <c r="C21">
        <v>12.669</v>
      </c>
      <c r="D21">
        <f t="shared" si="0"/>
        <v>-1.0000000000012221E-3</v>
      </c>
    </row>
    <row r="22" spans="1:4" x14ac:dyDescent="0.3">
      <c r="A22" s="48" t="s">
        <v>117</v>
      </c>
      <c r="B22" s="48">
        <v>12.712999999999999</v>
      </c>
      <c r="C22">
        <v>12.712999999999999</v>
      </c>
      <c r="D22">
        <f t="shared" si="0"/>
        <v>0</v>
      </c>
    </row>
    <row r="23" spans="1:4" x14ac:dyDescent="0.3">
      <c r="A23" s="48" t="s">
        <v>100</v>
      </c>
      <c r="B23" s="48">
        <v>12.749000000000001</v>
      </c>
      <c r="C23">
        <v>12.75</v>
      </c>
      <c r="D23">
        <f t="shared" si="0"/>
        <v>-9.9999999999944578E-4</v>
      </c>
    </row>
    <row r="24" spans="1:4" x14ac:dyDescent="0.3">
      <c r="A24" s="48" t="s">
        <v>50</v>
      </c>
      <c r="B24" s="48">
        <v>12.576000000000001</v>
      </c>
      <c r="C24">
        <v>12.577</v>
      </c>
      <c r="D24">
        <f t="shared" si="0"/>
        <v>-9.9999999999944578E-4</v>
      </c>
    </row>
    <row r="25" spans="1:4" x14ac:dyDescent="0.3">
      <c r="A25" s="48" t="s">
        <v>51</v>
      </c>
      <c r="B25" s="48">
        <v>12.694000000000001</v>
      </c>
      <c r="C25">
        <v>12.694000000000001</v>
      </c>
      <c r="D25">
        <f t="shared" si="0"/>
        <v>0</v>
      </c>
    </row>
    <row r="26" spans="1:4" x14ac:dyDescent="0.3">
      <c r="A26" s="48" t="s">
        <v>52</v>
      </c>
      <c r="B26" s="49">
        <v>12.683</v>
      </c>
      <c r="C26">
        <v>12.683</v>
      </c>
      <c r="D26">
        <f t="shared" si="0"/>
        <v>0</v>
      </c>
    </row>
    <row r="27" spans="1:4" x14ac:dyDescent="0.3">
      <c r="A27" s="48" t="s">
        <v>53</v>
      </c>
      <c r="B27" s="48">
        <v>12.597</v>
      </c>
      <c r="C27">
        <v>12.598000000000001</v>
      </c>
      <c r="D27">
        <f t="shared" si="0"/>
        <v>-1.0000000000012221E-3</v>
      </c>
    </row>
    <row r="28" spans="1:4" x14ac:dyDescent="0.3">
      <c r="A28" s="48" t="s">
        <v>54</v>
      </c>
      <c r="B28" s="48">
        <v>12.755000000000001</v>
      </c>
      <c r="C28">
        <v>12.755000000000001</v>
      </c>
      <c r="D28">
        <f t="shared" si="0"/>
        <v>0</v>
      </c>
    </row>
    <row r="29" spans="1:4" x14ac:dyDescent="0.3">
      <c r="A29" s="48" t="s">
        <v>55</v>
      </c>
      <c r="B29" s="48">
        <v>12.675000000000001</v>
      </c>
      <c r="C29">
        <v>12.675000000000001</v>
      </c>
      <c r="D29">
        <f t="shared" si="0"/>
        <v>0</v>
      </c>
    </row>
    <row r="30" spans="1:4" x14ac:dyDescent="0.3">
      <c r="A30" s="48" t="s">
        <v>56</v>
      </c>
      <c r="B30" s="48">
        <v>12.818</v>
      </c>
      <c r="C30">
        <v>12.819000000000001</v>
      </c>
      <c r="D30">
        <f t="shared" si="0"/>
        <v>-1.0000000000012221E-3</v>
      </c>
    </row>
    <row r="31" spans="1:4" x14ac:dyDescent="0.3">
      <c r="A31" s="51" t="s">
        <v>57</v>
      </c>
      <c r="B31" s="48">
        <v>12.625</v>
      </c>
      <c r="C31">
        <v>12.625999999999999</v>
      </c>
      <c r="D31">
        <f t="shared" si="0"/>
        <v>-9.9999999999944578E-4</v>
      </c>
    </row>
    <row r="32" spans="1:4" x14ac:dyDescent="0.3">
      <c r="A32" s="48" t="s">
        <v>93</v>
      </c>
      <c r="B32" s="48">
        <v>12.663</v>
      </c>
      <c r="C32">
        <v>12.663</v>
      </c>
      <c r="D32">
        <f t="shared" si="0"/>
        <v>0</v>
      </c>
    </row>
    <row r="33" spans="1:4" x14ac:dyDescent="0.3">
      <c r="A33" s="48" t="s">
        <v>94</v>
      </c>
      <c r="B33" s="48">
        <v>12.657999999999999</v>
      </c>
      <c r="C33">
        <v>12.659000000000001</v>
      </c>
      <c r="D33">
        <f t="shared" si="0"/>
        <v>-1.0000000000012221E-3</v>
      </c>
    </row>
    <row r="34" spans="1:4" x14ac:dyDescent="0.3">
      <c r="A34" s="48" t="s">
        <v>95</v>
      </c>
      <c r="B34" s="48">
        <v>12.834</v>
      </c>
      <c r="C34">
        <v>12.835000000000001</v>
      </c>
      <c r="D34">
        <f t="shared" si="0"/>
        <v>-1.0000000000012221E-3</v>
      </c>
    </row>
    <row r="35" spans="1:4" x14ac:dyDescent="0.3">
      <c r="A35" s="48" t="s">
        <v>96</v>
      </c>
      <c r="B35" s="48">
        <v>12.653</v>
      </c>
      <c r="C35">
        <v>12.653</v>
      </c>
      <c r="D35">
        <f t="shared" si="0"/>
        <v>0</v>
      </c>
    </row>
    <row r="36" spans="1:4" x14ac:dyDescent="0.3">
      <c r="A36" s="48" t="s">
        <v>97</v>
      </c>
      <c r="B36" s="48">
        <v>12.619</v>
      </c>
      <c r="C36">
        <v>12.62</v>
      </c>
      <c r="D36">
        <f t="shared" si="0"/>
        <v>-9.9999999999944578E-4</v>
      </c>
    </row>
    <row r="37" spans="1:4" x14ac:dyDescent="0.3">
      <c r="A37" s="48" t="s">
        <v>101</v>
      </c>
      <c r="B37" s="48">
        <v>12.613</v>
      </c>
      <c r="C37">
        <v>12.613</v>
      </c>
      <c r="D37">
        <f t="shared" si="0"/>
        <v>0</v>
      </c>
    </row>
    <row r="38" spans="1:4" x14ac:dyDescent="0.3">
      <c r="A38" s="50" t="s">
        <v>102</v>
      </c>
      <c r="B38" s="50">
        <v>12.628</v>
      </c>
      <c r="C38">
        <v>12.629</v>
      </c>
      <c r="D38">
        <f t="shared" si="0"/>
        <v>-9.9999999999944578E-4</v>
      </c>
    </row>
    <row r="39" spans="1:4" x14ac:dyDescent="0.3">
      <c r="A39" s="50" t="s">
        <v>103</v>
      </c>
      <c r="B39" s="50">
        <v>12.795</v>
      </c>
      <c r="C39">
        <v>12.795999999999999</v>
      </c>
      <c r="D39">
        <f t="shared" si="0"/>
        <v>-9.9999999999944578E-4</v>
      </c>
    </row>
    <row r="40" spans="1:4" x14ac:dyDescent="0.3">
      <c r="A40" s="50" t="s">
        <v>104</v>
      </c>
      <c r="B40" s="50">
        <v>12.552</v>
      </c>
      <c r="C40">
        <v>12.552</v>
      </c>
      <c r="D40">
        <f t="shared" si="0"/>
        <v>0</v>
      </c>
    </row>
    <row r="41" spans="1:4" x14ac:dyDescent="0.3">
      <c r="A41" s="50" t="s">
        <v>105</v>
      </c>
      <c r="B41" s="50">
        <v>12.632999999999999</v>
      </c>
      <c r="C41">
        <v>12.632999999999999</v>
      </c>
      <c r="D41">
        <f t="shared" si="0"/>
        <v>0</v>
      </c>
    </row>
    <row r="42" spans="1:4" x14ac:dyDescent="0.3">
      <c r="A42" s="50" t="s">
        <v>106</v>
      </c>
      <c r="B42" s="50">
        <v>12.64</v>
      </c>
      <c r="C42">
        <v>12.641</v>
      </c>
      <c r="D42">
        <f t="shared" si="0"/>
        <v>-9.9999999999944578E-4</v>
      </c>
    </row>
    <row r="43" spans="1:4" x14ac:dyDescent="0.3">
      <c r="A43" s="50" t="s">
        <v>107</v>
      </c>
      <c r="B43" s="50">
        <v>12.654</v>
      </c>
      <c r="C43">
        <v>12.654999999999999</v>
      </c>
      <c r="D43">
        <f t="shared" si="0"/>
        <v>-9.9999999999944578E-4</v>
      </c>
    </row>
    <row r="44" spans="1:4" x14ac:dyDescent="0.3">
      <c r="A44" s="50" t="s">
        <v>108</v>
      </c>
      <c r="B44" s="50">
        <v>12.662000000000001</v>
      </c>
      <c r="C44">
        <v>12.662000000000001</v>
      </c>
      <c r="D44">
        <f t="shared" si="0"/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201002-5dec-47a7-8a4a-3b3cac101720" xsi:nil="true"/>
    <lcf76f155ced4ddcb4097134ff3c332f xmlns="75f7cb84-9cc3-4ecb-9f5f-0879c5c8b2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20F768D68CD049AFD4A6709964DA8D" ma:contentTypeVersion="18" ma:contentTypeDescription="Een nieuw document maken." ma:contentTypeScope="" ma:versionID="bfef8c0d32629eb60988879c6d130095">
  <xsd:schema xmlns:xsd="http://www.w3.org/2001/XMLSchema" xmlns:xs="http://www.w3.org/2001/XMLSchema" xmlns:p="http://schemas.microsoft.com/office/2006/metadata/properties" xmlns:ns2="75f7cb84-9cc3-4ecb-9f5f-0879c5c8b215" xmlns:ns3="50201002-5dec-47a7-8a4a-3b3cac101720" targetNamespace="http://schemas.microsoft.com/office/2006/metadata/properties" ma:root="true" ma:fieldsID="1aedee83e2b9b2a7b1e75a5adc7349ab" ns2:_="" ns3:_="">
    <xsd:import namespace="75f7cb84-9cc3-4ecb-9f5f-0879c5c8b215"/>
    <xsd:import namespace="50201002-5dec-47a7-8a4a-3b3cac1017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7cb84-9cc3-4ecb-9f5f-0879c5c8b2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dc7b6bc5-0ca0-4002-a36c-a32ccca76f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01002-5dec-47a7-8a4a-3b3cac10172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770dfbf-f029-4c2a-9e08-ea70f44464be}" ma:internalName="TaxCatchAll" ma:showField="CatchAllData" ma:web="50201002-5dec-47a7-8a4a-3b3cac1017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17F9C-FD10-46D3-A50D-43F8A95C216A}">
  <ds:schemaRefs>
    <ds:schemaRef ds:uri="http://schemas.microsoft.com/office/2006/metadata/properties"/>
    <ds:schemaRef ds:uri="http://schemas.microsoft.com/office/infopath/2007/PartnerControls"/>
    <ds:schemaRef ds:uri="50201002-5dec-47a7-8a4a-3b3cac101720"/>
    <ds:schemaRef ds:uri="75f7cb84-9cc3-4ecb-9f5f-0879c5c8b215"/>
  </ds:schemaRefs>
</ds:datastoreItem>
</file>

<file path=customXml/itemProps2.xml><?xml version="1.0" encoding="utf-8"?>
<ds:datastoreItem xmlns:ds="http://schemas.openxmlformats.org/officeDocument/2006/customXml" ds:itemID="{D8464128-B3BB-43E6-8565-30C663D46A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7194C1-A801-4E57-BDDA-7DF1EA122C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7cb84-9cc3-4ecb-9f5f-0879c5c8b215"/>
    <ds:schemaRef ds:uri="50201002-5dec-47a7-8a4a-3b3cac101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set-up</vt:lpstr>
      <vt:lpstr>Growth curve</vt:lpstr>
      <vt:lpstr>DSP</vt:lpstr>
      <vt:lpstr>Balance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Snoeck</dc:creator>
  <cp:keywords/>
  <dc:description/>
  <cp:lastModifiedBy>Sofie Snoeck</cp:lastModifiedBy>
  <cp:revision/>
  <dcterms:created xsi:type="dcterms:W3CDTF">2024-08-28T11:55:37Z</dcterms:created>
  <dcterms:modified xsi:type="dcterms:W3CDTF">2024-09-27T13:30:35Z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0x010100F820F768D68CD049AFD4A6709964DA8D</vt:lpwstr>
  </property>
  <property fmtid="{D5CDD505-2E9C-101B-9397-08002B2CF9AE}" pid="3" name="MediaServiceImageTags">
    <vt:lpwstr/>
  </property>
</Properties>
</file>