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91" i="1" l="1"/>
  <c r="K1391" i="1"/>
  <c r="J1391" i="1"/>
  <c r="I1391" i="1"/>
  <c r="H1391" i="1"/>
  <c r="L1390" i="1"/>
  <c r="K1390" i="1"/>
  <c r="J1390" i="1"/>
  <c r="I1390" i="1"/>
  <c r="H1390" i="1"/>
  <c r="L1389" i="1"/>
  <c r="K1389" i="1"/>
  <c r="J1389" i="1"/>
  <c r="I1389" i="1"/>
  <c r="H1389" i="1"/>
  <c r="L1388" i="1"/>
  <c r="K1388" i="1"/>
  <c r="J1388" i="1"/>
  <c r="I1388" i="1"/>
  <c r="H1388" i="1"/>
  <c r="L1387" i="1"/>
  <c r="K1387" i="1"/>
  <c r="J1387" i="1"/>
  <c r="I1387" i="1"/>
  <c r="H1387" i="1"/>
  <c r="L1386" i="1"/>
  <c r="K1386" i="1"/>
  <c r="J1386" i="1"/>
  <c r="I1386" i="1"/>
  <c r="H1386" i="1"/>
  <c r="L1385" i="1"/>
  <c r="K1385" i="1"/>
  <c r="J1385" i="1"/>
  <c r="I1385" i="1"/>
  <c r="H1385" i="1"/>
  <c r="L1384" i="1"/>
  <c r="K1384" i="1"/>
  <c r="J1384" i="1"/>
  <c r="I1384" i="1"/>
  <c r="H1384" i="1"/>
  <c r="L1383" i="1"/>
  <c r="K1383" i="1"/>
  <c r="J1383" i="1"/>
  <c r="I1383" i="1"/>
  <c r="H1383" i="1"/>
  <c r="L1382" i="1"/>
  <c r="K1382" i="1"/>
  <c r="J1382" i="1"/>
  <c r="I1382" i="1"/>
  <c r="H1382" i="1"/>
  <c r="E1391" i="1"/>
  <c r="F1391" i="1" s="1"/>
  <c r="D1391" i="1"/>
  <c r="E1390" i="1"/>
  <c r="D1390" i="1"/>
  <c r="E1389" i="1"/>
  <c r="F1389" i="1" s="1"/>
  <c r="D1389" i="1"/>
  <c r="E1388" i="1"/>
  <c r="F1388" i="1" s="1"/>
  <c r="D1388" i="1"/>
  <c r="E1387" i="1"/>
  <c r="F1387" i="1" s="1"/>
  <c r="D1387" i="1"/>
  <c r="E1386" i="1"/>
  <c r="D1386" i="1"/>
  <c r="E1385" i="1"/>
  <c r="F1385" i="1" s="1"/>
  <c r="D1385" i="1"/>
  <c r="E1384" i="1"/>
  <c r="F1384" i="1" s="1"/>
  <c r="D1384" i="1"/>
  <c r="E1383" i="1"/>
  <c r="F1383" i="1" s="1"/>
  <c r="D1383" i="1"/>
  <c r="F1382" i="1"/>
  <c r="E1382" i="1"/>
  <c r="D1382" i="1"/>
  <c r="F1386" i="1" l="1"/>
  <c r="F1390" i="1"/>
  <c r="L1381" i="1"/>
  <c r="K1381" i="1"/>
  <c r="J1381" i="1"/>
  <c r="I1381" i="1"/>
  <c r="H1381" i="1"/>
  <c r="L1380" i="1"/>
  <c r="J1380" i="1"/>
  <c r="I1380" i="1"/>
  <c r="H1380" i="1"/>
  <c r="L1379" i="1"/>
  <c r="J1379" i="1"/>
  <c r="I1379" i="1"/>
  <c r="H1379" i="1"/>
  <c r="L1378" i="1"/>
  <c r="J1378" i="1"/>
  <c r="I1378" i="1"/>
  <c r="H1378" i="1"/>
  <c r="L1377" i="1"/>
  <c r="J1377" i="1"/>
  <c r="I1377" i="1"/>
  <c r="H1377" i="1"/>
  <c r="L1376" i="1"/>
  <c r="J1376" i="1"/>
  <c r="I1376" i="1"/>
  <c r="H1376" i="1"/>
  <c r="L1375" i="1"/>
  <c r="J1375" i="1"/>
  <c r="I1375" i="1"/>
  <c r="H1375" i="1"/>
  <c r="L1374" i="1"/>
  <c r="J1374" i="1"/>
  <c r="I1374" i="1"/>
  <c r="H1374" i="1"/>
  <c r="L1373" i="1"/>
  <c r="J1373" i="1"/>
  <c r="I1373" i="1"/>
  <c r="H1373" i="1"/>
  <c r="L1372" i="1"/>
  <c r="J1372" i="1"/>
  <c r="I1372" i="1"/>
  <c r="H137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F1373" i="1" l="1"/>
  <c r="F1375" i="1"/>
  <c r="F1379" i="1"/>
  <c r="F1381" i="1"/>
  <c r="F1377" i="1"/>
  <c r="F1372" i="1"/>
  <c r="F1374" i="1"/>
  <c r="F1378" i="1"/>
  <c r="F1376" i="1"/>
  <c r="F1380" i="1"/>
  <c r="L1371" i="1"/>
  <c r="K1371" i="1"/>
  <c r="J1371" i="1"/>
  <c r="L1370" i="1"/>
  <c r="J1370" i="1"/>
  <c r="L1369" i="1"/>
  <c r="J1369" i="1"/>
  <c r="L1368" i="1"/>
  <c r="J1368" i="1"/>
  <c r="L1367" i="1"/>
  <c r="J1367" i="1"/>
  <c r="L1366" i="1"/>
  <c r="J1366" i="1"/>
  <c r="L1365" i="1"/>
  <c r="J1365" i="1"/>
  <c r="L1364" i="1"/>
  <c r="J1364" i="1"/>
  <c r="L1363" i="1"/>
  <c r="J1363" i="1"/>
  <c r="L1362" i="1"/>
  <c r="J136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F1362" i="1" l="1"/>
  <c r="L1361" i="1"/>
  <c r="K1361" i="1"/>
  <c r="J1361" i="1"/>
  <c r="I1361" i="1"/>
  <c r="H1361" i="1"/>
  <c r="L1360" i="1"/>
  <c r="J1360" i="1"/>
  <c r="I1360" i="1"/>
  <c r="H1360" i="1"/>
  <c r="L1359" i="1"/>
  <c r="J1359" i="1"/>
  <c r="I1359" i="1"/>
  <c r="H1359" i="1"/>
  <c r="L1358" i="1"/>
  <c r="J1358" i="1"/>
  <c r="I1358" i="1"/>
  <c r="H1358" i="1"/>
  <c r="L1357" i="1"/>
  <c r="J1357" i="1"/>
  <c r="I1357" i="1"/>
  <c r="H1357" i="1"/>
  <c r="L1356" i="1"/>
  <c r="J1356" i="1"/>
  <c r="I1356" i="1"/>
  <c r="H1356" i="1"/>
  <c r="L1355" i="1"/>
  <c r="J1355" i="1"/>
  <c r="I1355" i="1"/>
  <c r="H1355" i="1"/>
  <c r="L1354" i="1"/>
  <c r="J1354" i="1"/>
  <c r="I1354" i="1"/>
  <c r="H1354" i="1"/>
  <c r="L1353" i="1"/>
  <c r="J1353" i="1"/>
  <c r="I1353" i="1"/>
  <c r="H1353" i="1"/>
  <c r="L1352" i="1"/>
  <c r="J1352" i="1"/>
  <c r="I1352" i="1"/>
  <c r="H1352" i="1"/>
  <c r="L1351" i="1"/>
  <c r="K1351" i="1"/>
  <c r="J1351" i="1"/>
  <c r="I1351" i="1"/>
  <c r="H1351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F1367" i="1" s="1"/>
  <c r="D1353" i="1"/>
  <c r="E1352" i="1"/>
  <c r="D1352" i="1"/>
  <c r="F1369" i="1" l="1"/>
  <c r="F1352" i="1"/>
  <c r="F1356" i="1"/>
  <c r="F1363" i="1"/>
  <c r="F1366" i="1"/>
  <c r="F1370" i="1"/>
  <c r="F1368" i="1"/>
  <c r="F1365" i="1"/>
  <c r="F1371" i="1"/>
  <c r="F1364" i="1"/>
  <c r="F1355" i="1"/>
  <c r="F1353" i="1"/>
  <c r="F1357" i="1"/>
  <c r="F1359" i="1"/>
  <c r="F1361" i="1"/>
  <c r="F1354" i="1"/>
  <c r="F1358" i="1"/>
  <c r="F1360" i="1"/>
  <c r="L1350" i="1"/>
  <c r="J1350" i="1"/>
  <c r="L1349" i="1"/>
  <c r="J1349" i="1"/>
  <c r="L1348" i="1"/>
  <c r="J1348" i="1"/>
  <c r="L1347" i="1"/>
  <c r="J1347" i="1"/>
  <c r="L1346" i="1"/>
  <c r="J1346" i="1"/>
  <c r="L1345" i="1"/>
  <c r="J1345" i="1"/>
  <c r="L1344" i="1"/>
  <c r="J1344" i="1"/>
  <c r="L1343" i="1"/>
  <c r="J1343" i="1"/>
  <c r="L1342" i="1"/>
  <c r="J1342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F1343" i="1" l="1"/>
  <c r="F1347" i="1"/>
  <c r="F1349" i="1"/>
  <c r="F1351" i="1"/>
  <c r="F1345" i="1"/>
  <c r="F1342" i="1"/>
  <c r="F1344" i="1"/>
  <c r="F1348" i="1"/>
  <c r="F1346" i="1"/>
  <c r="F1350" i="1"/>
  <c r="L1341" i="1"/>
  <c r="K1341" i="1"/>
  <c r="J1341" i="1"/>
  <c r="I1341" i="1"/>
  <c r="H1341" i="1"/>
  <c r="L1340" i="1"/>
  <c r="J1340" i="1"/>
  <c r="I1340" i="1"/>
  <c r="H1340" i="1"/>
  <c r="L1339" i="1"/>
  <c r="J1339" i="1"/>
  <c r="I1339" i="1"/>
  <c r="H1339" i="1"/>
  <c r="L1338" i="1"/>
  <c r="J1338" i="1"/>
  <c r="I1338" i="1"/>
  <c r="H1338" i="1"/>
  <c r="L1337" i="1"/>
  <c r="J1337" i="1"/>
  <c r="I1337" i="1"/>
  <c r="H1337" i="1"/>
  <c r="L1336" i="1"/>
  <c r="J1336" i="1"/>
  <c r="I1336" i="1"/>
  <c r="H1336" i="1"/>
  <c r="L1335" i="1"/>
  <c r="J1335" i="1"/>
  <c r="I1335" i="1"/>
  <c r="H1335" i="1"/>
  <c r="L1334" i="1"/>
  <c r="J1334" i="1"/>
  <c r="I1334" i="1"/>
  <c r="H1334" i="1"/>
  <c r="L1333" i="1"/>
  <c r="J1333" i="1"/>
  <c r="I1333" i="1"/>
  <c r="H1333" i="1"/>
  <c r="L1332" i="1"/>
  <c r="J1332" i="1"/>
  <c r="I1332" i="1"/>
  <c r="H133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F1337" i="1" l="1"/>
  <c r="F1336" i="1"/>
  <c r="F1338" i="1"/>
  <c r="F1334" i="1"/>
  <c r="F1335" i="1"/>
  <c r="F1339" i="1"/>
  <c r="F1341" i="1"/>
  <c r="F1340" i="1"/>
  <c r="F1333" i="1"/>
  <c r="F1332" i="1"/>
  <c r="L1331" i="1"/>
  <c r="K1331" i="1"/>
  <c r="J1331" i="1"/>
  <c r="I1331" i="1"/>
  <c r="H1331" i="1"/>
  <c r="L1330" i="1"/>
  <c r="J1330" i="1"/>
  <c r="I1330" i="1"/>
  <c r="H1330" i="1"/>
  <c r="L1329" i="1"/>
  <c r="J1329" i="1"/>
  <c r="I1329" i="1"/>
  <c r="H1329" i="1"/>
  <c r="L1328" i="1"/>
  <c r="J1328" i="1"/>
  <c r="I1328" i="1"/>
  <c r="H1328" i="1"/>
  <c r="L1327" i="1"/>
  <c r="J1327" i="1"/>
  <c r="I1327" i="1"/>
  <c r="H1327" i="1"/>
  <c r="L1326" i="1"/>
  <c r="J1326" i="1"/>
  <c r="I1326" i="1"/>
  <c r="H1326" i="1"/>
  <c r="L1325" i="1"/>
  <c r="J1325" i="1"/>
  <c r="I1325" i="1"/>
  <c r="H1325" i="1"/>
  <c r="L1324" i="1"/>
  <c r="J1324" i="1"/>
  <c r="I1324" i="1"/>
  <c r="H1324" i="1"/>
  <c r="L1323" i="1"/>
  <c r="J1323" i="1"/>
  <c r="I1323" i="1"/>
  <c r="H1323" i="1"/>
  <c r="L1322" i="1"/>
  <c r="J1322" i="1"/>
  <c r="I1322" i="1"/>
  <c r="H1322" i="1"/>
  <c r="H1321" i="1"/>
  <c r="I1321" i="1"/>
  <c r="J1321" i="1"/>
  <c r="K1321" i="1"/>
  <c r="L1321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F1322" i="1" l="1"/>
  <c r="F1323" i="1"/>
  <c r="F1327" i="1"/>
  <c r="F1331" i="1"/>
  <c r="F1325" i="1"/>
  <c r="F1329" i="1"/>
  <c r="F1326" i="1"/>
  <c r="F1330" i="1"/>
  <c r="F1328" i="1"/>
  <c r="F1324" i="1"/>
  <c r="L1320" i="1"/>
  <c r="J1320" i="1"/>
  <c r="L1319" i="1"/>
  <c r="J1319" i="1"/>
  <c r="L1318" i="1"/>
  <c r="J1318" i="1"/>
  <c r="L1317" i="1"/>
  <c r="J1317" i="1"/>
  <c r="L1316" i="1"/>
  <c r="J1316" i="1"/>
  <c r="L1315" i="1"/>
  <c r="J1315" i="1"/>
  <c r="L1314" i="1"/>
  <c r="J1314" i="1"/>
  <c r="L1313" i="1"/>
  <c r="J1313" i="1"/>
  <c r="L1312" i="1"/>
  <c r="J1312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F1313" i="1" l="1"/>
  <c r="F1316" i="1"/>
  <c r="F1320" i="1"/>
  <c r="F1318" i="1"/>
  <c r="F1315" i="1"/>
  <c r="F1317" i="1"/>
  <c r="F1319" i="1"/>
  <c r="F1321" i="1"/>
  <c r="F1312" i="1"/>
  <c r="F1314" i="1"/>
  <c r="L1311" i="1" l="1"/>
  <c r="K1311" i="1"/>
  <c r="J1311" i="1"/>
  <c r="I1311" i="1"/>
  <c r="H1311" i="1"/>
  <c r="L1310" i="1"/>
  <c r="J1310" i="1"/>
  <c r="I1310" i="1"/>
  <c r="H1310" i="1"/>
  <c r="L1309" i="1"/>
  <c r="J1309" i="1"/>
  <c r="I1309" i="1"/>
  <c r="H1309" i="1"/>
  <c r="L1308" i="1"/>
  <c r="J1308" i="1"/>
  <c r="I1308" i="1"/>
  <c r="H1308" i="1"/>
  <c r="L1307" i="1"/>
  <c r="J1307" i="1"/>
  <c r="I1307" i="1"/>
  <c r="H1307" i="1"/>
  <c r="L1306" i="1"/>
  <c r="J1306" i="1"/>
  <c r="I1306" i="1"/>
  <c r="H1306" i="1"/>
  <c r="L1305" i="1"/>
  <c r="J1305" i="1"/>
  <c r="I1305" i="1"/>
  <c r="H1305" i="1"/>
  <c r="L1304" i="1"/>
  <c r="J1304" i="1"/>
  <c r="I1304" i="1"/>
  <c r="H1304" i="1"/>
  <c r="L1303" i="1"/>
  <c r="J1303" i="1"/>
  <c r="I1303" i="1"/>
  <c r="H1303" i="1"/>
  <c r="L1302" i="1"/>
  <c r="J1302" i="1"/>
  <c r="I1302" i="1"/>
  <c r="H130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F1302" i="1" l="1"/>
  <c r="F1303" i="1"/>
  <c r="F1310" i="1"/>
  <c r="F1304" i="1"/>
  <c r="F1307" i="1"/>
  <c r="F1309" i="1"/>
  <c r="F1311" i="1"/>
  <c r="F1308" i="1"/>
  <c r="F1305" i="1"/>
  <c r="F1306" i="1"/>
  <c r="L1300" i="1" l="1"/>
  <c r="L1299" i="1"/>
  <c r="L1298" i="1"/>
  <c r="L1297" i="1"/>
  <c r="L1296" i="1"/>
  <c r="L1295" i="1"/>
  <c r="L1294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93" i="1"/>
  <c r="L1301" i="1" l="1"/>
  <c r="K1301" i="1"/>
  <c r="J1301" i="1"/>
  <c r="J1300" i="1"/>
  <c r="J1299" i="1"/>
  <c r="J1298" i="1"/>
  <c r="J1297" i="1"/>
  <c r="J1296" i="1"/>
  <c r="J1295" i="1"/>
  <c r="J1294" i="1"/>
  <c r="J1293" i="1"/>
  <c r="J1292" i="1"/>
  <c r="K1291" i="1"/>
  <c r="J1291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F1295" i="1" l="1"/>
  <c r="F1299" i="1"/>
  <c r="F1301" i="1"/>
  <c r="F1297" i="1"/>
  <c r="F1294" i="1"/>
  <c r="F1298" i="1"/>
  <c r="F1292" i="1"/>
  <c r="F1300" i="1"/>
  <c r="F1296" i="1"/>
  <c r="F1293" i="1"/>
  <c r="J1290" i="1"/>
  <c r="J1289" i="1"/>
  <c r="J1288" i="1"/>
  <c r="J1287" i="1"/>
  <c r="J1286" i="1"/>
  <c r="J1285" i="1"/>
  <c r="J1284" i="1"/>
  <c r="J1283" i="1"/>
  <c r="J1282" i="1"/>
  <c r="K1281" i="1"/>
  <c r="J1281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F1282" i="1" l="1"/>
  <c r="F1287" i="1"/>
  <c r="F1291" i="1"/>
  <c r="F1288" i="1"/>
  <c r="F1283" i="1"/>
  <c r="F1286" i="1"/>
  <c r="F1289" i="1"/>
  <c r="F1284" i="1"/>
  <c r="F1290" i="1"/>
  <c r="F1285" i="1"/>
  <c r="I1281" i="1" l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F1281" i="1" l="1"/>
  <c r="F1273" i="1"/>
  <c r="F1277" i="1"/>
  <c r="F1279" i="1"/>
  <c r="F1276" i="1"/>
  <c r="F1278" i="1"/>
  <c r="F1280" i="1"/>
  <c r="F1275" i="1"/>
  <c r="F1272" i="1"/>
  <c r="F1274" i="1"/>
  <c r="K1271" i="1"/>
  <c r="J1271" i="1"/>
  <c r="J1270" i="1"/>
  <c r="J1269" i="1"/>
  <c r="J1268" i="1"/>
  <c r="J1267" i="1"/>
  <c r="J1266" i="1"/>
  <c r="J1265" i="1"/>
  <c r="J1264" i="1"/>
  <c r="J1263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K1261" i="1"/>
  <c r="J1261" i="1"/>
  <c r="J1260" i="1"/>
  <c r="J1259" i="1"/>
  <c r="J1258" i="1"/>
  <c r="J1257" i="1"/>
  <c r="J1256" i="1"/>
  <c r="J1255" i="1"/>
  <c r="J1254" i="1"/>
  <c r="J1253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K1380" i="1" s="1"/>
  <c r="D1080" i="1"/>
  <c r="E1079" i="1"/>
  <c r="K1379" i="1" s="1"/>
  <c r="D1079" i="1"/>
  <c r="E1078" i="1"/>
  <c r="K1378" i="1" s="1"/>
  <c r="D1078" i="1"/>
  <c r="E1077" i="1"/>
  <c r="K1377" i="1" s="1"/>
  <c r="D1077" i="1"/>
  <c r="E1076" i="1"/>
  <c r="K1376" i="1" s="1"/>
  <c r="D1076" i="1"/>
  <c r="E1075" i="1"/>
  <c r="K1375" i="1" s="1"/>
  <c r="D1075" i="1"/>
  <c r="E1074" i="1"/>
  <c r="K1374" i="1" s="1"/>
  <c r="D1074" i="1"/>
  <c r="E1073" i="1"/>
  <c r="K1373" i="1" s="1"/>
  <c r="D1073" i="1"/>
  <c r="E1072" i="1"/>
  <c r="K1372" i="1" s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K1362" i="1" s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K1352" i="1" s="1"/>
  <c r="D1052" i="1"/>
  <c r="K1353" i="1" l="1"/>
  <c r="K1363" i="1"/>
  <c r="K1355" i="1"/>
  <c r="K1365" i="1"/>
  <c r="K1357" i="1"/>
  <c r="K1367" i="1"/>
  <c r="K1359" i="1"/>
  <c r="K1369" i="1"/>
  <c r="K1354" i="1"/>
  <c r="K1364" i="1"/>
  <c r="K1356" i="1"/>
  <c r="K1366" i="1"/>
  <c r="K1358" i="1"/>
  <c r="K1368" i="1"/>
  <c r="K1360" i="1"/>
  <c r="K1370" i="1"/>
  <c r="F1053" i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K1350" i="1" s="1"/>
  <c r="D1050" i="1"/>
  <c r="E1049" i="1"/>
  <c r="K1349" i="1" s="1"/>
  <c r="D1049" i="1"/>
  <c r="E1048" i="1"/>
  <c r="K1348" i="1" s="1"/>
  <c r="D1048" i="1"/>
  <c r="E1047" i="1"/>
  <c r="K1347" i="1" s="1"/>
  <c r="D1047" i="1"/>
  <c r="E1046" i="1"/>
  <c r="K1346" i="1" s="1"/>
  <c r="D1046" i="1"/>
  <c r="E1045" i="1"/>
  <c r="K1345" i="1" s="1"/>
  <c r="D1045" i="1"/>
  <c r="E1044" i="1"/>
  <c r="K1344" i="1" s="1"/>
  <c r="D1044" i="1"/>
  <c r="E1043" i="1"/>
  <c r="K1343" i="1" s="1"/>
  <c r="D1043" i="1"/>
  <c r="E1042" i="1"/>
  <c r="K1342" i="1" s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K1340" i="1" s="1"/>
  <c r="D1040" i="1"/>
  <c r="E1039" i="1"/>
  <c r="K1339" i="1" s="1"/>
  <c r="D1039" i="1"/>
  <c r="E1038" i="1"/>
  <c r="K1338" i="1" s="1"/>
  <c r="D1038" i="1"/>
  <c r="E1037" i="1"/>
  <c r="K1337" i="1" s="1"/>
  <c r="D1037" i="1"/>
  <c r="E1036" i="1"/>
  <c r="K1336" i="1" s="1"/>
  <c r="D1036" i="1"/>
  <c r="E1035" i="1"/>
  <c r="K1335" i="1" s="1"/>
  <c r="D1035" i="1"/>
  <c r="E1034" i="1"/>
  <c r="K1334" i="1" s="1"/>
  <c r="D1034" i="1"/>
  <c r="E1033" i="1"/>
  <c r="K1333" i="1" s="1"/>
  <c r="D1033" i="1"/>
  <c r="E1032" i="1"/>
  <c r="K1332" i="1" s="1"/>
  <c r="D1032" i="1"/>
  <c r="K1313" i="1" l="1"/>
  <c r="K1323" i="1"/>
  <c r="K1315" i="1"/>
  <c r="K1325" i="1"/>
  <c r="K1317" i="1"/>
  <c r="K1327" i="1"/>
  <c r="K1319" i="1"/>
  <c r="K1329" i="1"/>
  <c r="K1312" i="1"/>
  <c r="K1322" i="1"/>
  <c r="K1314" i="1"/>
  <c r="K1324" i="1"/>
  <c r="K1316" i="1"/>
  <c r="K1326" i="1"/>
  <c r="K1318" i="1"/>
  <c r="K1328" i="1"/>
  <c r="K1320" i="1"/>
  <c r="K1330" i="1"/>
  <c r="F1032" i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K1310" i="1" s="1"/>
  <c r="D1020" i="1"/>
  <c r="E1019" i="1"/>
  <c r="K1309" i="1" s="1"/>
  <c r="D1019" i="1"/>
  <c r="E1018" i="1"/>
  <c r="K1308" i="1" s="1"/>
  <c r="D1018" i="1"/>
  <c r="E1017" i="1"/>
  <c r="K1307" i="1" s="1"/>
  <c r="D1017" i="1"/>
  <c r="E1016" i="1"/>
  <c r="K1306" i="1" s="1"/>
  <c r="D1016" i="1"/>
  <c r="E1015" i="1"/>
  <c r="K1305" i="1" s="1"/>
  <c r="D1015" i="1"/>
  <c r="E1014" i="1"/>
  <c r="K1304" i="1" s="1"/>
  <c r="D1014" i="1"/>
  <c r="E1013" i="1"/>
  <c r="K1303" i="1" s="1"/>
  <c r="D1013" i="1"/>
  <c r="E1012" i="1"/>
  <c r="K1302" i="1" s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K1300" i="1" s="1"/>
  <c r="D1010" i="1"/>
  <c r="E1009" i="1"/>
  <c r="K1299" i="1" s="1"/>
  <c r="D1009" i="1"/>
  <c r="E1008" i="1"/>
  <c r="K1298" i="1" s="1"/>
  <c r="D1008" i="1"/>
  <c r="E1007" i="1"/>
  <c r="K1297" i="1" s="1"/>
  <c r="D1007" i="1"/>
  <c r="E1006" i="1"/>
  <c r="K1296" i="1" s="1"/>
  <c r="D1006" i="1"/>
  <c r="E1005" i="1"/>
  <c r="K1295" i="1" s="1"/>
  <c r="D1005" i="1"/>
  <c r="E1004" i="1"/>
  <c r="K1294" i="1" s="1"/>
  <c r="D1004" i="1"/>
  <c r="E1003" i="1"/>
  <c r="K1293" i="1" s="1"/>
  <c r="D1003" i="1"/>
  <c r="E1002" i="1"/>
  <c r="K1292" i="1" s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K1290" i="1" s="1"/>
  <c r="D1000" i="1"/>
  <c r="E999" i="1"/>
  <c r="K1289" i="1" s="1"/>
  <c r="D999" i="1"/>
  <c r="E998" i="1"/>
  <c r="K1288" i="1" s="1"/>
  <c r="D998" i="1"/>
  <c r="E997" i="1"/>
  <c r="K1287" i="1" s="1"/>
  <c r="D997" i="1"/>
  <c r="E996" i="1"/>
  <c r="K1286" i="1" s="1"/>
  <c r="D996" i="1"/>
  <c r="E995" i="1"/>
  <c r="K1285" i="1" s="1"/>
  <c r="D995" i="1"/>
  <c r="E994" i="1"/>
  <c r="K1284" i="1" s="1"/>
  <c r="D994" i="1"/>
  <c r="E993" i="1"/>
  <c r="K1283" i="1" s="1"/>
  <c r="D993" i="1"/>
  <c r="E992" i="1"/>
  <c r="K1282" i="1" s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K1280" i="1" s="1"/>
  <c r="D990" i="1"/>
  <c r="E989" i="1"/>
  <c r="K1279" i="1" s="1"/>
  <c r="D989" i="1"/>
  <c r="E988" i="1"/>
  <c r="K1278" i="1" s="1"/>
  <c r="D988" i="1"/>
  <c r="E987" i="1"/>
  <c r="K1277" i="1" s="1"/>
  <c r="D987" i="1"/>
  <c r="E986" i="1"/>
  <c r="K1276" i="1" s="1"/>
  <c r="D986" i="1"/>
  <c r="E985" i="1"/>
  <c r="K1275" i="1" s="1"/>
  <c r="D985" i="1"/>
  <c r="E984" i="1"/>
  <c r="K1274" i="1" s="1"/>
  <c r="D984" i="1"/>
  <c r="E983" i="1"/>
  <c r="K1273" i="1" s="1"/>
  <c r="D983" i="1"/>
  <c r="E982" i="1"/>
  <c r="K1272" i="1" s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<sst xmlns="http://schemas.openxmlformats.org/spreadsheetml/2006/main" count="1415" uniqueCount="33">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</sst>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5" fontId="0" fillId="0" borderId="0" xfId="0" applyNumberFormat="1"/>
    <xf numFmtId="166" fontId="0" fillId="0" borderId="0" xfId="0" applyNumberFormat="1"/>
    <xf numFmtId="49" fontId="0" fillId="0" borderId="0" xfId="0" applyNumberFormat="1"/>
    <xf numFmtId="0" fontId="2" fillId="0" borderId="0" xfId="0" applyFont="1"/>
    <xf numFmtId="165" fontId="0" fillId="0" borderId="0" xfId="2" applyNumberFormat="1" applyFont="1"/>
    <xf numFmtId="3" fontId="0" fillId="0" borderId="0" xfId="0" applyNumberForma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91"/>
  <sheetViews>
    <sheetView tabSelected="1" workbookViewId="0">
      <pane ySplit="1" topLeftCell="A1372" activePane="bottomLeft" state="frozen"/>
      <selection pane="bottomLeft" activeCell="A1391" sqref="A139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0.22076663421397141</v>
      </c>
      <c r="K14" s="10"/>
      <c r="L14" s="13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1.0505121246607723</v>
      </c>
      <c r="K15" s="10"/>
      <c r="L15" s="13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4.5146821663754872</v>
      </c>
      <c r="K16" s="10"/>
      <c r="L16" s="13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3.6480456735318327</v>
      </c>
      <c r="K17" s="10"/>
      <c r="L17" s="13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2.8151832215079997</v>
      </c>
      <c r="K18" s="10"/>
      <c r="L18" s="13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2.0103623007926412</v>
      </c>
      <c r="K19" s="10"/>
      <c r="L19" s="13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1.2689743388009209</v>
      </c>
      <c r="K20" s="10"/>
      <c r="L20" s="13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1.6680671480430447</v>
      </c>
      <c r="K21" s="10"/>
      <c r="L21" s="13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3.6138754748858237</v>
      </c>
      <c r="K22" s="10"/>
      <c r="L22" s="13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0.33114995132095715</v>
      </c>
      <c r="K23" s="10"/>
      <c r="L23" s="13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1.4006828328810295</v>
      </c>
      <c r="K24" s="10"/>
      <c r="L24" s="13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7.5594678134659317</v>
      </c>
      <c r="K25" s="10"/>
      <c r="L25" s="13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5.3580670829998791</v>
      </c>
      <c r="K26" s="10"/>
      <c r="L26" s="13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4.1054755313658333</v>
      </c>
      <c r="K27" s="10"/>
      <c r="L27" s="13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2.9038566567004818</v>
      </c>
      <c r="K28" s="10"/>
      <c r="L28" s="13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2.0303589420814734</v>
      </c>
      <c r="K29" s="10"/>
      <c r="L29" s="13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2.7106091155699477</v>
      </c>
      <c r="K30" s="10"/>
      <c r="L30" s="13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1.8069377374429119</v>
      </c>
      <c r="K31" s="10"/>
      <c r="L31" s="13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0.44153326842794283</v>
      </c>
      <c r="K32" s="10"/>
      <c r="L32" s="13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2.3344713881350492</v>
      </c>
      <c r="K33" s="10"/>
      <c r="L33" s="13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12.809098239483939</v>
      </c>
      <c r="K34" s="10"/>
      <c r="L34" s="13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6.7260842105743164</v>
      </c>
      <c r="K35" s="10"/>
      <c r="L35" s="13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7.0379580537699997</v>
      </c>
      <c r="K36" s="10"/>
      <c r="L36" s="13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5.1375925464700831</v>
      </c>
      <c r="K37" s="10"/>
      <c r="L37" s="13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3.9338204502828544</v>
      </c>
      <c r="K38" s="10"/>
      <c r="L38" s="13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4.1701678701076119</v>
      </c>
      <c r="K39" s="10"/>
      <c r="L39" s="13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2.25867217180364</v>
      </c>
      <c r="K40" s="10"/>
      <c r="L40" s="13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3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0.6622999026419143</v>
      </c>
      <c r="K42" s="10"/>
      <c r="L42" s="13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3.5017070822025738</v>
      </c>
      <c r="K43" s="10"/>
      <c r="L43" s="13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17.008802580298347</v>
      </c>
      <c r="K44" s="10"/>
      <c r="L44" s="13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10.03212560221254</v>
      </c>
      <c r="K45" s="10"/>
      <c r="L45" s="13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8.6801482663163334</v>
      </c>
      <c r="K46" s="10"/>
      <c r="L46" s="13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7.4830152307281645</v>
      </c>
      <c r="K47" s="10"/>
      <c r="L47" s="13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5.5834870907240512</v>
      </c>
      <c r="K48" s="10"/>
      <c r="L48" s="13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5.212709837634514</v>
      </c>
      <c r="K49" s="10"/>
      <c r="L49" s="13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3.6138754748858237</v>
      </c>
      <c r="K50" s="10"/>
      <c r="L50" s="13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3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0.99344985396287144</v>
      </c>
      <c r="K52" s="10"/>
      <c r="L52" s="13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4.3187720680498414</v>
      </c>
      <c r="K53" s="10"/>
      <c r="L53" s="13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19.318639967746268</v>
      </c>
      <c r="K54" s="10"/>
      <c r="L54" s="13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13.224165566552893</v>
      </c>
      <c r="K55" s="10"/>
      <c r="L55" s="13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9.6185426734856669</v>
      </c>
      <c r="K56" s="10"/>
      <c r="L56" s="13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9.2700039425438465</v>
      </c>
      <c r="K57" s="10"/>
      <c r="L57" s="13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6.9793588634050643</v>
      </c>
      <c r="K58" s="10"/>
      <c r="L58" s="13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6.6722685921721787</v>
      </c>
      <c r="K59" s="10"/>
      <c r="L59" s="13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4.9690787779680079</v>
      </c>
      <c r="K60" s="10"/>
      <c r="L60" s="13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3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0.99344985396287144</v>
      </c>
      <c r="K62" s="10"/>
      <c r="L62" s="13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4.7856663456768507</v>
      </c>
      <c r="K63" s="10"/>
      <c r="L63" s="13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20.263573444429511</v>
      </c>
      <c r="K64" s="10"/>
      <c r="L64" s="13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14.364179839531591</v>
      </c>
      <c r="K65" s="10"/>
      <c r="L65" s="13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10.439637779758833</v>
      </c>
      <c r="K66" s="10"/>
      <c r="L66" s="13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10.163498298451687</v>
      </c>
      <c r="K67" s="10"/>
      <c r="L67" s="13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8.2483332022059859</v>
      </c>
      <c r="K68" s="10"/>
      <c r="L68" s="13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7.0892853791829396</v>
      </c>
      <c r="K69" s="10"/>
      <c r="L69" s="13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5.4208132123287358</v>
      </c>
      <c r="K70" s="10"/>
      <c r="L70" s="13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3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1.3245998052838286</v>
      </c>
      <c r="K72" s="10"/>
      <c r="L72" s="13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5.3692841927106132</v>
      </c>
      <c r="K73" s="10"/>
      <c r="L73" s="13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23.518344308560675</v>
      </c>
      <c r="K74" s="10"/>
      <c r="L74" s="13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16.416205530893247</v>
      </c>
      <c r="K75" s="10"/>
      <c r="L75" s="13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12.785623797682167</v>
      </c>
      <c r="K76" s="10"/>
      <c r="L76" s="13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11.727113421290408</v>
      </c>
      <c r="K77" s="10"/>
      <c r="L77" s="13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10.151794710407367</v>
      </c>
      <c r="K78" s="10"/>
      <c r="L78" s="13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8.9658609207313642</v>
      </c>
      <c r="K79" s="10"/>
      <c r="L79" s="13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6.3242820810501916</v>
      </c>
      <c r="K80" s="10"/>
      <c r="L80" s="13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3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1.4349831223908143</v>
      </c>
      <c r="K82" s="10"/>
      <c r="L82" s="13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6.5365198867781382</v>
      </c>
      <c r="K83" s="10"/>
      <c r="L83" s="13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27.298078215293643</v>
      </c>
      <c r="K84" s="10"/>
      <c r="L84" s="13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18.354229794957032</v>
      </c>
      <c r="K85" s="10"/>
      <c r="L85" s="13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17.712194435321166</v>
      </c>
      <c r="K86" s="10"/>
      <c r="L86" s="13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15.74783802287569</v>
      </c>
      <c r="K87" s="10"/>
      <c r="L87" s="13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12.182153652488839</v>
      </c>
      <c r="K88" s="10"/>
      <c r="L88" s="13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11.676470036301312</v>
      </c>
      <c r="K89" s="10"/>
      <c r="L89" s="13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7.2277509497716474</v>
      </c>
      <c r="K90" s="10"/>
      <c r="L90" s="13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3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1.6557497566047856</v>
      </c>
      <c r="K92" s="10"/>
      <c r="L92" s="13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7.3535848726254054</v>
      </c>
      <c r="K93" s="10"/>
      <c r="L93" s="13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32.967679075393093</v>
      </c>
      <c r="K94" s="10"/>
      <c r="L94" s="13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22.116276895786736</v>
      </c>
      <c r="K95" s="10"/>
      <c r="L95" s="13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22.990662975648664</v>
      </c>
      <c r="K96" s="10"/>
      <c r="L96" s="13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21.332177747299696</v>
      </c>
      <c r="K97" s="10"/>
      <c r="L97" s="13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15.989076668891602</v>
      </c>
      <c r="K98" s="10"/>
      <c r="L98" s="13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15.638129512903543</v>
      </c>
      <c r="K99" s="10"/>
      <c r="L99" s="13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9.03468868721456</v>
      </c>
      <c r="K100" s="10"/>
      <c r="L100" s="13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3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1.7661330737117713</v>
      </c>
      <c r="K102" s="10"/>
      <c r="L102" s="13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8.2873734278794249</v>
      </c>
      <c r="K103" s="10"/>
      <c r="L103" s="13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36.327442548044615</v>
      </c>
      <c r="K104" s="10"/>
      <c r="L104" s="13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25.194315432829221</v>
      </c>
      <c r="K105" s="10"/>
      <c r="L105" s="13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26.275043400741332</v>
      </c>
      <c r="K106" s="10"/>
      <c r="L106" s="13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24.347721198488657</v>
      </c>
      <c r="K107" s="10"/>
      <c r="L107" s="13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19.415307383654088</v>
      </c>
      <c r="K108" s="10"/>
      <c r="L108" s="13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18.140230234968111</v>
      </c>
      <c r="K109" s="10"/>
      <c r="L109" s="13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12.648564162100383</v>
      </c>
      <c r="K110" s="10"/>
      <c r="L110" s="13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3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1.876516390818757</v>
      </c>
      <c r="K112" s="10"/>
      <c r="L112" s="13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9.3378855525401967</v>
      </c>
      <c r="K113" s="10"/>
      <c r="L113" s="13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39.897191237736862</v>
      </c>
      <c r="K114" s="10"/>
      <c r="L114" s="13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27.246341124190874</v>
      </c>
      <c r="K115" s="10"/>
      <c r="L115" s="13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30.732416834795664</v>
      </c>
      <c r="K116" s="10"/>
      <c r="L116" s="13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26.693143882746739</v>
      </c>
      <c r="K117" s="10"/>
      <c r="L117" s="13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22.333948362896205</v>
      </c>
      <c r="K118" s="10"/>
      <c r="L118" s="13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20.225314170021917</v>
      </c>
      <c r="K119" s="10"/>
      <c r="L119" s="13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14.907236333904024</v>
      </c>
      <c r="K120" s="10"/>
      <c r="L120" s="13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3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1.9868997079257429</v>
      </c>
      <c r="K122" s="10"/>
      <c r="L122" s="13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11.205462663048236</v>
      </c>
      <c r="K123" s="10"/>
      <c r="L123" s="13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48.506585136406393</v>
      </c>
      <c r="K124" s="10"/>
      <c r="L124" s="13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32.604408207190751</v>
      </c>
      <c r="K125" s="10"/>
      <c r="L125" s="13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35.072490967953833</v>
      </c>
      <c r="K126" s="10"/>
      <c r="L126" s="13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31.272302456774419</v>
      </c>
      <c r="K127" s="10"/>
      <c r="L127" s="13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26.902255982579522</v>
      </c>
      <c r="K128" s="10"/>
      <c r="L128" s="13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25.021007220645668</v>
      </c>
      <c r="K129" s="10"/>
      <c r="L129" s="13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22.586721718036401</v>
      </c>
      <c r="K130" s="10"/>
      <c r="L130" s="13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3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2.6491996105676572</v>
      </c>
      <c r="K132" s="10"/>
      <c r="L132" s="13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12.489421926522514</v>
      </c>
      <c r="K133" s="10"/>
      <c r="L133" s="13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59.425816422523852</v>
      </c>
      <c r="K134" s="10"/>
      <c r="L134" s="13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39.444493845062944</v>
      </c>
      <c r="K135" s="10"/>
      <c r="L135" s="13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41.172054614554497</v>
      </c>
      <c r="K136" s="10"/>
      <c r="L136" s="13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41.100740371760665</v>
      </c>
      <c r="K137" s="10"/>
      <c r="L137" s="13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32.231948205543389</v>
      </c>
      <c r="K138" s="10"/>
      <c r="L138" s="13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30.025208664774802</v>
      </c>
      <c r="K139" s="10"/>
      <c r="L139" s="13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28.459269364725863</v>
      </c>
      <c r="K140" s="10"/>
      <c r="L140" s="13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3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3.6426494645305283</v>
      </c>
      <c r="K142" s="10"/>
      <c r="L142" s="13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15.290787592284573</v>
      </c>
      <c r="K143" s="10"/>
      <c r="L143" s="13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66.880291627469418</v>
      </c>
      <c r="K144" s="10"/>
      <c r="L144" s="13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48.564608028892522</v>
      </c>
      <c r="K145" s="10"/>
      <c r="L145" s="13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48.913808473701501</v>
      </c>
      <c r="K146" s="10"/>
      <c r="L146" s="13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50.929178286746911</v>
      </c>
      <c r="K147" s="10"/>
      <c r="L147" s="13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39.084409635068361</v>
      </c>
      <c r="K148" s="10"/>
      <c r="L148" s="13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36.488968863441599</v>
      </c>
      <c r="K149" s="10"/>
      <c r="L149" s="13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35.687020314497509</v>
      </c>
      <c r="K150" s="10"/>
      <c r="L150" s="13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3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3.9737994158514858</v>
      </c>
      <c r="K152" s="10"/>
      <c r="L152" s="13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16.10785257813184</v>
      </c>
      <c r="K153" s="10"/>
      <c r="L153" s="13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69.820084666039506</v>
      </c>
      <c r="K154" s="10"/>
      <c r="L154" s="13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51.984650847828618</v>
      </c>
      <c r="K155" s="10"/>
      <c r="L155" s="13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51.259794491624831</v>
      </c>
      <c r="K156" s="10"/>
      <c r="L156" s="13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54.056408532424356</v>
      </c>
      <c r="K157" s="10"/>
      <c r="L157" s="13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42.003050614310482</v>
      </c>
      <c r="K158" s="10"/>
      <c r="L158" s="13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38.365544404990025</v>
      </c>
      <c r="K159" s="10"/>
      <c r="L159" s="13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43.818240132990617</v>
      </c>
      <c r="K160" s="10"/>
      <c r="L160" s="13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3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4.3049493671724424</v>
      </c>
      <c r="K162" s="10"/>
      <c r="L162" s="13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17.275088272199365</v>
      </c>
      <c r="K163" s="10"/>
      <c r="L163" s="13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72.759877704609593</v>
      </c>
      <c r="K164" s="10"/>
      <c r="L164" s="13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56.316705085147667</v>
      </c>
      <c r="K165" s="10"/>
      <c r="L165" s="13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55.599868624782999</v>
      </c>
      <c r="K166" s="10"/>
      <c r="L166" s="13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60.757616201733157</v>
      </c>
      <c r="K167" s="10"/>
      <c r="L167" s="13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45.55617876295306</v>
      </c>
      <c r="K168" s="10"/>
      <c r="L168" s="13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40.867645127054594</v>
      </c>
      <c r="K169" s="10"/>
      <c r="L169" s="13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47.43211560787644</v>
      </c>
      <c r="K170" s="10"/>
      <c r="L170" s="13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3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4.746482635600386</v>
      </c>
      <c r="K172" s="10"/>
      <c r="L172" s="13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18.442323966266891</v>
      </c>
      <c r="K173" s="10"/>
      <c r="L173" s="13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78.114500739147957</v>
      </c>
      <c r="K174" s="10"/>
      <c r="L174" s="13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61.902775022743285</v>
      </c>
      <c r="K175" s="10"/>
      <c r="L175" s="13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59.822643457044997</v>
      </c>
      <c r="K176" s="10"/>
      <c r="L176" s="13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66.230269131668678</v>
      </c>
      <c r="K177" s="10"/>
      <c r="L177" s="13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49.616896647116</v>
      </c>
      <c r="K178" s="10"/>
      <c r="L178" s="13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42.74422066860302</v>
      </c>
      <c r="K179" s="10"/>
      <c r="L179" s="13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48.335584476597894</v>
      </c>
      <c r="K180" s="10"/>
      <c r="L180" s="13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3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4.6360993184934003</v>
      </c>
      <c r="K182" s="10"/>
      <c r="L182" s="13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19.95973036855467</v>
      </c>
      <c r="K183" s="10"/>
      <c r="L183" s="13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85.568975944093538</v>
      </c>
      <c r="K184" s="10"/>
      <c r="L184" s="13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69.312867797104815</v>
      </c>
      <c r="K185" s="10"/>
      <c r="L185" s="13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66.274105006334167</v>
      </c>
      <c r="K186" s="10"/>
      <c r="L186" s="13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71.926295650581167</v>
      </c>
      <c r="K187" s="10"/>
      <c r="L187" s="13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54.692794002319687</v>
      </c>
      <c r="K188" s="10"/>
      <c r="L188" s="13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44.829304603656823</v>
      </c>
      <c r="K189" s="10"/>
      <c r="L189" s="13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53.304663254565902</v>
      </c>
      <c r="K190" s="10"/>
      <c r="L190" s="13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3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4.9672492698143573</v>
      </c>
      <c r="K192" s="10"/>
      <c r="L192" s="13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21.360413201435701</v>
      </c>
      <c r="K193" s="10"/>
      <c r="L193" s="13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88.823746808224698</v>
      </c>
      <c r="K194" s="10"/>
      <c r="L194" s="13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71.478894915764343</v>
      </c>
      <c r="K195" s="10"/>
      <c r="L195" s="13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68.854689626049833</v>
      </c>
      <c r="K196" s="10"/>
      <c r="L196" s="13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75.835333457677976</v>
      </c>
      <c r="K197" s="10"/>
      <c r="L197" s="13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57.611434981561807</v>
      </c>
      <c r="K198" s="10"/>
      <c r="L198" s="13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48.373947293248293</v>
      </c>
      <c r="K199" s="10"/>
      <c r="L199" s="13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55.111600992008817</v>
      </c>
      <c r="K200" s="10"/>
      <c r="L200" s="13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3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5.7399324895632571</v>
      </c>
      <c r="K202" s="10"/>
      <c r="L202" s="13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23.111266742536987</v>
      </c>
      <c r="K203" s="10"/>
      <c r="L203" s="13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95.018310710925945</v>
      </c>
      <c r="K204" s="10"/>
      <c r="L204" s="13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77.976976271742927</v>
      </c>
      <c r="K205" s="10"/>
      <c r="L205" s="13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74.95425327265049</v>
      </c>
      <c r="K206" s="10"/>
      <c r="L206" s="13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84.323529838802457</v>
      </c>
      <c r="K207" s="10"/>
      <c r="L207" s="13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64.463896411086779</v>
      </c>
      <c r="K208" s="10"/>
      <c r="L208" s="13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52.335606769850521</v>
      </c>
      <c r="K209" s="10"/>
      <c r="L209" s="13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56.015069860730272</v>
      </c>
      <c r="K210" s="10"/>
      <c r="L210" s="13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3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5.8503158066702428</v>
      </c>
      <c r="K212" s="10"/>
      <c r="L212" s="13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24.278502436604512</v>
      </c>
      <c r="K213" s="10"/>
      <c r="L213" s="13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99.008029834699627</v>
      </c>
      <c r="K214" s="10"/>
      <c r="L214" s="13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80.371006244998185</v>
      </c>
      <c r="K215" s="10"/>
      <c r="L215" s="13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79.059728804016331</v>
      </c>
      <c r="K216" s="10"/>
      <c r="L216" s="13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89.684495974249501</v>
      </c>
      <c r="K217" s="10"/>
      <c r="L217" s="13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68.778409163009911</v>
      </c>
      <c r="K218" s="10"/>
      <c r="L218" s="13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55.880249459441991</v>
      </c>
      <c r="K219" s="10"/>
      <c r="L219" s="13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64.598024113584103</v>
      </c>
      <c r="K220" s="10"/>
      <c r="L220" s="13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3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5.6295491724562714</v>
      </c>
      <c r="K222" s="10"/>
      <c r="L222" s="13">
        <f t="shared" ref="L222:L285" si="13">IF(B222="Pending","",(G222/C222))</f>
        <v>1.9607843137254902E-2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25.445738130672037</v>
      </c>
      <c r="K223" s="10"/>
      <c r="L223" s="13">
        <f t="shared" si="13"/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104.04767504367692</v>
      </c>
      <c r="K224" s="10"/>
      <c r="L224" s="13">
        <f t="shared" si="13"/>
        <v>1.0090817356205853E-3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85.159066191508714</v>
      </c>
      <c r="K225" s="10"/>
      <c r="L225" s="13">
        <f t="shared" si="13"/>
        <v>1.3386880856760374E-3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85.628489654201658</v>
      </c>
      <c r="K226" s="10"/>
      <c r="L226" s="13">
        <f t="shared" si="13"/>
        <v>6.8493150684931503E-3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94.375341342765665</v>
      </c>
      <c r="K227" s="10"/>
      <c r="L227" s="13">
        <f t="shared" si="13"/>
        <v>1.0650887573964497E-2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74.36189625373396</v>
      </c>
      <c r="K228" s="10"/>
      <c r="L228" s="13">
        <f t="shared" si="13"/>
        <v>3.9249146757679182E-2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60.050417329549603</v>
      </c>
      <c r="K229" s="10"/>
      <c r="L229" s="13">
        <f t="shared" si="13"/>
        <v>8.3333333333333329E-2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70.470571760273572</v>
      </c>
      <c r="K230" s="10"/>
      <c r="L230" s="13">
        <f t="shared" si="13"/>
        <v>0.19230769230769232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3" t="str">
        <f t="shared" si="13"/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4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5.9606991237772284</v>
      </c>
      <c r="K232" s="10"/>
      <c r="L232" s="13">
        <f t="shared" si="13"/>
        <v>1.8518518518518517E-2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4"/>
        <v>0</v>
      </c>
      <c r="I233" s="6">
        <f t="shared" si="12"/>
        <v>0</v>
      </c>
      <c r="J233" s="10">
        <f>IF(B233="Pending","",C233/(VLOOKUP(B233,Population!$A$2:$B$10,2,FALSE)/100000))</f>
        <v>26.379526685926056</v>
      </c>
      <c r="K233" s="10"/>
      <c r="L233" s="13">
        <f t="shared" si="13"/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4"/>
        <v>0</v>
      </c>
      <c r="I234" s="6">
        <f t="shared" si="12"/>
        <v>1.020408163265306E-2</v>
      </c>
      <c r="J234" s="10">
        <f>IF(B234="Pending","",C234/(VLOOKUP(B234,Population!$A$2:$B$10,2,FALSE)/100000))</f>
        <v>107.5124311248488</v>
      </c>
      <c r="K234" s="10"/>
      <c r="L234" s="13">
        <f t="shared" si="13"/>
        <v>9.765625E-4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4"/>
        <v>0</v>
      </c>
      <c r="I235" s="6">
        <f t="shared" si="12"/>
        <v>1.020408163265306E-2</v>
      </c>
      <c r="J235" s="10">
        <f>IF(B235="Pending","",C235/(VLOOKUP(B235,Population!$A$2:$B$10,2,FALSE)/100000))</f>
        <v>89.49112042882777</v>
      </c>
      <c r="K235" s="10"/>
      <c r="L235" s="13">
        <f t="shared" si="13"/>
        <v>1.2738853503184713E-3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4"/>
        <v>0</v>
      </c>
      <c r="I236" s="6">
        <f t="shared" si="12"/>
        <v>5.1020408163265307E-2</v>
      </c>
      <c r="J236" s="10">
        <f>IF(B236="Pending","",C236/(VLOOKUP(B236,Population!$A$2:$B$10,2,FALSE)/100000))</f>
        <v>91.376155398113823</v>
      </c>
      <c r="K236" s="10"/>
      <c r="L236" s="13">
        <f t="shared" si="13"/>
        <v>6.4184852374839542E-3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4"/>
        <v>0</v>
      </c>
      <c r="I237" s="6">
        <f t="shared" si="12"/>
        <v>9.1836734693877556E-2</v>
      </c>
      <c r="J237" s="10">
        <f>IF(B237="Pending","",C237/(VLOOKUP(B237,Population!$A$2:$B$10,2,FALSE)/100000))</f>
        <v>100.40642824514359</v>
      </c>
      <c r="K237" s="10"/>
      <c r="L237" s="13">
        <f t="shared" si="13"/>
        <v>1.0011123470522803E-2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4"/>
        <v>3</v>
      </c>
      <c r="I238" s="6">
        <f t="shared" si="12"/>
        <v>0.26530612244897961</v>
      </c>
      <c r="J238" s="10">
        <f>IF(B238="Pending","",C238/(VLOOKUP(B238,Population!$A$2:$B$10,2,FALSE)/100000))</f>
        <v>77.788126968496442</v>
      </c>
      <c r="K238" s="10"/>
      <c r="L238" s="13">
        <f t="shared" si="13"/>
        <v>4.2414355628058731E-2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4"/>
        <v>0</v>
      </c>
      <c r="I239" s="6">
        <f t="shared" si="12"/>
        <v>0.24489795918367346</v>
      </c>
      <c r="J239" s="10">
        <f>IF(B239="Pending","",C239/(VLOOKUP(B239,Population!$A$2:$B$10,2,FALSE)/100000))</f>
        <v>63.178043232130314</v>
      </c>
      <c r="K239" s="10"/>
      <c r="L239" s="13">
        <f t="shared" si="13"/>
        <v>7.9207920792079209E-2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4"/>
        <v>1</v>
      </c>
      <c r="I240" s="6">
        <f t="shared" si="12"/>
        <v>0.31632653061224492</v>
      </c>
      <c r="J240" s="10">
        <f>IF(B240="Pending","",C240/(VLOOKUP(B240,Population!$A$2:$B$10,2,FALSE)/100000))</f>
        <v>73.180978366437927</v>
      </c>
      <c r="K240" s="10"/>
      <c r="L240" s="13">
        <f t="shared" si="13"/>
        <v>0.19135802469135801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4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3" t="str">
        <f t="shared" si="13"/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4"/>
        <v>0</v>
      </c>
      <c r="I242" s="6">
        <f t="shared" si="12"/>
        <v>9.9009900990099011E-3</v>
      </c>
      <c r="J242" s="10">
        <f>IF(B242="Pending","",C242/(VLOOKUP(B242,Population!$A$2:$B$10,2,FALSE)/100000))</f>
        <v>6.1814657579911998</v>
      </c>
      <c r="K242" s="10"/>
      <c r="L242" s="13">
        <f t="shared" si="13"/>
        <v>1.7857142857142856E-2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4"/>
        <v>0</v>
      </c>
      <c r="I243" s="6">
        <f t="shared" si="12"/>
        <v>0</v>
      </c>
      <c r="J243" s="10">
        <f>IF(B243="Pending","",C243/(VLOOKUP(B243,Population!$A$2:$B$10,2,FALSE)/100000))</f>
        <v>28.01365665762059</v>
      </c>
      <c r="K243" s="10"/>
      <c r="L243" s="13">
        <f t="shared" si="13"/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4"/>
        <v>0</v>
      </c>
      <c r="I244" s="6">
        <f t="shared" si="12"/>
        <v>9.9009900990099011E-3</v>
      </c>
      <c r="J244" s="10">
        <f>IF(B244="Pending","",C244/(VLOOKUP(B244,Population!$A$2:$B$10,2,FALSE)/100000))</f>
        <v>111.92212068270393</v>
      </c>
      <c r="K244" s="10"/>
      <c r="L244" s="13">
        <f t="shared" si="13"/>
        <v>9.3808630393996248E-4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4"/>
        <v>0</v>
      </c>
      <c r="I245" s="6">
        <f t="shared" si="12"/>
        <v>9.9009900990099011E-3</v>
      </c>
      <c r="J245" s="10">
        <f>IF(B245="Pending","",C245/(VLOOKUP(B245,Population!$A$2:$B$10,2,FALSE)/100000))</f>
        <v>94.279180375338299</v>
      </c>
      <c r="K245" s="10"/>
      <c r="L245" s="13">
        <f t="shared" si="13"/>
        <v>1.2091898428053204E-3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4"/>
        <v>0</v>
      </c>
      <c r="I246" s="6">
        <f t="shared" si="12"/>
        <v>4.9504950495049507E-2</v>
      </c>
      <c r="J246" s="10">
        <f>IF(B246="Pending","",C246/(VLOOKUP(B246,Population!$A$2:$B$10,2,FALSE)/100000))</f>
        <v>97.827616947403001</v>
      </c>
      <c r="K246" s="10"/>
      <c r="L246" s="13">
        <f t="shared" si="13"/>
        <v>5.9952038369304557E-3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4"/>
        <v>0</v>
      </c>
      <c r="I247" s="6">
        <f t="shared" si="12"/>
        <v>8.9108910891089105E-2</v>
      </c>
      <c r="J247" s="10">
        <f>IF(B247="Pending","",C247/(VLOOKUP(B247,Population!$A$2:$B$10,2,FALSE)/100000))</f>
        <v>104.98558681917127</v>
      </c>
      <c r="K247" s="10"/>
      <c r="L247" s="13">
        <f t="shared" si="13"/>
        <v>9.5744680851063829E-3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4"/>
        <v>1</v>
      </c>
      <c r="I248" s="6">
        <f t="shared" si="12"/>
        <v>0.26732673267326734</v>
      </c>
      <c r="J248" s="10">
        <f>IF(B248="Pending","",C248/(VLOOKUP(B248,Population!$A$2:$B$10,2,FALSE)/100000))</f>
        <v>80.579870513858467</v>
      </c>
      <c r="K248" s="10"/>
      <c r="L248" s="13">
        <f t="shared" si="13"/>
        <v>4.2519685039370078E-2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4"/>
        <v>1</v>
      </c>
      <c r="I249" s="6">
        <f t="shared" si="12"/>
        <v>0.24752475247524752</v>
      </c>
      <c r="J249" s="10">
        <f>IF(B249="Pending","",C249/(VLOOKUP(B249,Population!$A$2:$B$10,2,FALSE)/100000))</f>
        <v>66.722685921721791</v>
      </c>
      <c r="K249" s="10"/>
      <c r="L249" s="13">
        <f t="shared" si="13"/>
        <v>7.8125E-2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4"/>
        <v>1</v>
      </c>
      <c r="I250" s="6">
        <f t="shared" si="12"/>
        <v>0.31683168316831684</v>
      </c>
      <c r="J250" s="10">
        <f>IF(B250="Pending","",C250/(VLOOKUP(B250,Population!$A$2:$B$10,2,FALSE)/100000))</f>
        <v>80.860463750570304</v>
      </c>
      <c r="K250" s="10"/>
      <c r="L250" s="13">
        <f t="shared" si="13"/>
        <v>0.1787709497206704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4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3" t="str">
        <f t="shared" si="13"/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4"/>
        <v>0</v>
      </c>
      <c r="I252" s="6">
        <f t="shared" si="12"/>
        <v>9.9009900990099011E-3</v>
      </c>
      <c r="J252" s="10">
        <f>IF(B252="Pending","",C252/(VLOOKUP(B252,Population!$A$2:$B$10,2,FALSE)/100000))</f>
        <v>6.7333823435261282</v>
      </c>
      <c r="K252" s="10"/>
      <c r="L252" s="13">
        <f t="shared" si="13"/>
        <v>1.6393442622950821E-2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4"/>
        <v>0</v>
      </c>
      <c r="I253" s="6">
        <f t="shared" si="12"/>
        <v>0</v>
      </c>
      <c r="J253" s="10">
        <f>IF(B253="Pending","",C253/(VLOOKUP(B253,Population!$A$2:$B$10,2,FALSE)/100000))</f>
        <v>28.947445212874612</v>
      </c>
      <c r="K253" s="10"/>
      <c r="L253" s="13">
        <f t="shared" si="13"/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4"/>
        <v>0</v>
      </c>
      <c r="I254" s="6">
        <f t="shared" si="12"/>
        <v>9.9009900990099011E-3</v>
      </c>
      <c r="J254" s="10">
        <f>IF(B254="Pending","",C254/(VLOOKUP(B254,Population!$A$2:$B$10,2,FALSE)/100000))</f>
        <v>116.7517806746405</v>
      </c>
      <c r="K254" s="10"/>
      <c r="L254" s="13">
        <f t="shared" si="13"/>
        <v>8.9928057553956839E-4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4"/>
        <v>0</v>
      </c>
      <c r="I255" s="6">
        <f t="shared" si="12"/>
        <v>9.9009900990099011E-3</v>
      </c>
      <c r="J255" s="10">
        <f>IF(B255="Pending","",C255/(VLOOKUP(B255,Population!$A$2:$B$10,2,FALSE)/100000))</f>
        <v>97.015214630487179</v>
      </c>
      <c r="K255" s="10"/>
      <c r="L255" s="13">
        <f t="shared" si="13"/>
        <v>1.1750881316098707E-3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4"/>
        <v>0</v>
      </c>
      <c r="I256" s="6">
        <f t="shared" si="12"/>
        <v>4.9504950495049507E-2</v>
      </c>
      <c r="J256" s="10">
        <f>IF(B256="Pending","",C256/(VLOOKUP(B256,Population!$A$2:$B$10,2,FALSE)/100000))</f>
        <v>101.58119457608032</v>
      </c>
      <c r="K256" s="10"/>
      <c r="L256" s="13">
        <f t="shared" si="13"/>
        <v>5.7736720554272519E-3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4"/>
        <v>0</v>
      </c>
      <c r="I257" s="6">
        <f t="shared" si="12"/>
        <v>8.9108910891089105E-2</v>
      </c>
      <c r="J257" s="10">
        <f>IF(B257="Pending","",C257/(VLOOKUP(B257,Population!$A$2:$B$10,2,FALSE)/100000))</f>
        <v>110.12317936564135</v>
      </c>
      <c r="K257" s="10"/>
      <c r="L257" s="13">
        <f t="shared" si="13"/>
        <v>9.1277890466531439E-3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5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4"/>
        <v>0</v>
      </c>
      <c r="I258" s="6">
        <f t="shared" si="12"/>
        <v>0.26732673267326734</v>
      </c>
      <c r="J258" s="10">
        <f>IF(B258="Pending","",C258/(VLOOKUP(B258,Population!$A$2:$B$10,2,FALSE)/100000))</f>
        <v>84.38679353026123</v>
      </c>
      <c r="K258" s="10"/>
      <c r="L258" s="13">
        <f t="shared" si="13"/>
        <v>4.06015037593985E-2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5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4"/>
        <v>0</v>
      </c>
      <c r="I259" s="6">
        <f t="shared" si="12"/>
        <v>0.24752475247524752</v>
      </c>
      <c r="J259" s="10">
        <f>IF(B259="Pending","",C259/(VLOOKUP(B259,Population!$A$2:$B$10,2,FALSE)/100000))</f>
        <v>68.390753069764827</v>
      </c>
      <c r="K259" s="10"/>
      <c r="L259" s="13">
        <f t="shared" si="13"/>
        <v>7.621951219512195E-2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5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4"/>
        <v>0</v>
      </c>
      <c r="I260" s="6">
        <f t="shared" si="12"/>
        <v>0.31683168316831684</v>
      </c>
      <c r="J260" s="10">
        <f>IF(B260="Pending","",C260/(VLOOKUP(B260,Population!$A$2:$B$10,2,FALSE)/100000))</f>
        <v>80.408729316209588</v>
      </c>
      <c r="K260" s="10"/>
      <c r="L260" s="13">
        <f t="shared" si="13"/>
        <v>0.1797752808988764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5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4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3" t="str">
        <f t="shared" si="13"/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5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4"/>
        <v>0</v>
      </c>
      <c r="I262" s="6">
        <f t="shared" si="12"/>
        <v>9.1743119266055051E-3</v>
      </c>
      <c r="J262" s="10">
        <f>IF(B262="Pending","",C262/(VLOOKUP(B262,Population!$A$2:$B$10,2,FALSE)/100000))</f>
        <v>6.9541489777400995</v>
      </c>
      <c r="K262" s="10"/>
      <c r="L262" s="13">
        <f t="shared" si="13"/>
        <v>1.5873015873015872E-2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5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4"/>
        <v>0</v>
      </c>
      <c r="I263" s="6">
        <f t="shared" si="12"/>
        <v>0</v>
      </c>
      <c r="J263" s="10">
        <f>IF(B263="Pending","",C263/(VLOOKUP(B263,Population!$A$2:$B$10,2,FALSE)/100000))</f>
        <v>30.114680906942137</v>
      </c>
      <c r="K263" s="10"/>
      <c r="L263" s="13">
        <f t="shared" si="13"/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5"/>
        <v>0.20588235294117646</v>
      </c>
      <c r="E264" s="7">
        <f t="shared" ref="E264:E327" si="16">C264-SUMIFS(C:C,A:A,A264-1,B:B,B264)</f>
        <v>43</v>
      </c>
      <c r="F264" s="6">
        <f t="shared" ref="F264:F327" si="17">E264/SUMIF(A:A,A264,E:E)</f>
        <v>0.14238410596026491</v>
      </c>
      <c r="G264" s="2">
        <v>1</v>
      </c>
      <c r="H264" s="7">
        <f t="shared" si="14"/>
        <v>0</v>
      </c>
      <c r="I264" s="6">
        <f t="shared" si="12"/>
        <v>9.1743119266055051E-3</v>
      </c>
      <c r="J264" s="10">
        <f>IF(B264="Pending","",C264/(VLOOKUP(B264,Population!$A$2:$B$10,2,FALSE)/100000))</f>
        <v>121.26646284101598</v>
      </c>
      <c r="K264" s="10"/>
      <c r="L264" s="13">
        <f t="shared" si="13"/>
        <v>8.658008658008658E-4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5"/>
        <v>0.16363636363636364</v>
      </c>
      <c r="E265" s="7">
        <f t="shared" si="16"/>
        <v>67</v>
      </c>
      <c r="F265" s="6">
        <f t="shared" si="17"/>
        <v>0.22185430463576158</v>
      </c>
      <c r="G265" s="2">
        <v>1</v>
      </c>
      <c r="H265" s="7">
        <f t="shared" si="14"/>
        <v>0</v>
      </c>
      <c r="I265" s="6">
        <f t="shared" si="12"/>
        <v>9.1743119266055051E-3</v>
      </c>
      <c r="J265" s="10">
        <f>IF(B265="Pending","",C265/(VLOOKUP(B265,Population!$A$2:$B$10,2,FALSE)/100000))</f>
        <v>104.65331025944445</v>
      </c>
      <c r="K265" s="10"/>
      <c r="L265" s="13">
        <f t="shared" si="13"/>
        <v>1.0893246187363835E-3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5"/>
        <v>0.16488413547237077</v>
      </c>
      <c r="E266" s="7">
        <f t="shared" si="16"/>
        <v>59</v>
      </c>
      <c r="F266" s="6">
        <f t="shared" si="17"/>
        <v>0.19536423841059603</v>
      </c>
      <c r="G266" s="2">
        <v>6</v>
      </c>
      <c r="H266" s="7">
        <f t="shared" si="14"/>
        <v>1</v>
      </c>
      <c r="I266" s="6">
        <f t="shared" si="12"/>
        <v>5.5045871559633031E-2</v>
      </c>
      <c r="J266" s="10">
        <f>IF(B266="Pending","",C266/(VLOOKUP(B266,Population!$A$2:$B$10,2,FALSE)/100000))</f>
        <v>108.50185332895416</v>
      </c>
      <c r="K266" s="10"/>
      <c r="L266" s="13">
        <f t="shared" si="13"/>
        <v>6.4864864864864862E-3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5"/>
        <v>0.18663101604278076</v>
      </c>
      <c r="E267" s="7">
        <f t="shared" si="16"/>
        <v>61</v>
      </c>
      <c r="F267" s="6">
        <f t="shared" si="17"/>
        <v>0.20198675496688742</v>
      </c>
      <c r="G267" s="2">
        <v>9</v>
      </c>
      <c r="H267" s="7">
        <f t="shared" si="14"/>
        <v>0</v>
      </c>
      <c r="I267" s="6">
        <f t="shared" si="12"/>
        <v>8.2568807339449546E-2</v>
      </c>
      <c r="J267" s="10">
        <f>IF(B267="Pending","",C267/(VLOOKUP(B267,Population!$A$2:$B$10,2,FALSE)/100000))</f>
        <v>116.93607382943864</v>
      </c>
      <c r="K267" s="10"/>
      <c r="L267" s="13">
        <f t="shared" si="13"/>
        <v>8.5959885386819486E-3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5"/>
        <v>0.12459893048128343</v>
      </c>
      <c r="E268" s="7">
        <f t="shared" si="16"/>
        <v>34</v>
      </c>
      <c r="F268" s="6">
        <f t="shared" si="17"/>
        <v>0.11258278145695365</v>
      </c>
      <c r="G268" s="2">
        <v>28</v>
      </c>
      <c r="H268" s="7">
        <f t="shared" si="14"/>
        <v>1</v>
      </c>
      <c r="I268" s="6">
        <f t="shared" si="12"/>
        <v>0.25688073394495414</v>
      </c>
      <c r="J268" s="10">
        <f>IF(B268="Pending","",C268/(VLOOKUP(B268,Population!$A$2:$B$10,2,FALSE)/100000))</f>
        <v>88.701306282184362</v>
      </c>
      <c r="K268" s="10"/>
      <c r="L268" s="13">
        <f t="shared" si="13"/>
        <v>4.005722460658083E-2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5"/>
        <v>6.1319073083778965E-2</v>
      </c>
      <c r="E269" s="7">
        <f t="shared" si="16"/>
        <v>16</v>
      </c>
      <c r="F269" s="6">
        <f t="shared" si="17"/>
        <v>5.2980132450331126E-2</v>
      </c>
      <c r="G269" s="2">
        <v>28</v>
      </c>
      <c r="H269" s="7">
        <f t="shared" si="14"/>
        <v>3</v>
      </c>
      <c r="I269" s="6">
        <f t="shared" si="12"/>
        <v>0.25688073394495414</v>
      </c>
      <c r="J269" s="10">
        <f>IF(B269="Pending","",C269/(VLOOKUP(B269,Population!$A$2:$B$10,2,FALSE)/100000))</f>
        <v>71.726887365850914</v>
      </c>
      <c r="K269" s="10"/>
      <c r="L269" s="13">
        <f t="shared" si="13"/>
        <v>8.1395348837209308E-2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5"/>
        <v>3.3868092691622102E-2</v>
      </c>
      <c r="E270" s="7">
        <f t="shared" si="16"/>
        <v>12</v>
      </c>
      <c r="F270" s="6">
        <f t="shared" si="17"/>
        <v>3.9735099337748346E-2</v>
      </c>
      <c r="G270" s="2">
        <v>35</v>
      </c>
      <c r="H270" s="7">
        <f t="shared" si="14"/>
        <v>3</v>
      </c>
      <c r="I270" s="6">
        <f t="shared" si="12"/>
        <v>0.32110091743119268</v>
      </c>
      <c r="J270" s="10">
        <f>IF(B270="Pending","",C270/(VLOOKUP(B270,Population!$A$2:$B$10,2,FALSE)/100000))</f>
        <v>85.829542528538312</v>
      </c>
      <c r="K270" s="10"/>
      <c r="L270" s="13">
        <f t="shared" si="13"/>
        <v>0.18421052631578946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5"/>
        <v>1.9607843137254902E-3</v>
      </c>
      <c r="E271" s="7">
        <f t="shared" si="16"/>
        <v>-2</v>
      </c>
      <c r="F271" s="6">
        <f t="shared" si="17"/>
        <v>-6.6225165562913907E-3</v>
      </c>
      <c r="G271" s="2">
        <v>0</v>
      </c>
      <c r="H271" s="7">
        <f t="shared" si="14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3" t="str">
        <f t="shared" si="13"/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5"/>
        <v>1.1677829297612914E-2</v>
      </c>
      <c r="E272" s="7">
        <f t="shared" si="16"/>
        <v>5</v>
      </c>
      <c r="F272" s="6">
        <f t="shared" si="17"/>
        <v>2.3474178403755867E-2</v>
      </c>
      <c r="G272" s="2">
        <v>1</v>
      </c>
      <c r="H272" s="7">
        <f t="shared" si="14"/>
        <v>0</v>
      </c>
      <c r="I272" s="6">
        <f t="shared" si="12"/>
        <v>8.0645161290322578E-3</v>
      </c>
      <c r="J272" s="10">
        <f>IF(B272="Pending","",C272/(VLOOKUP(B272,Population!$A$2:$B$10,2,FALSE)/100000))</f>
        <v>7.5060655632750279</v>
      </c>
      <c r="K272" s="10"/>
      <c r="L272" s="13">
        <f t="shared" si="13"/>
        <v>1.4705882352941176E-2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5"/>
        <v>4.6367851622874809E-2</v>
      </c>
      <c r="E273" s="7">
        <f t="shared" si="16"/>
        <v>12</v>
      </c>
      <c r="F273" s="6">
        <f t="shared" si="17"/>
        <v>5.6338028169014086E-2</v>
      </c>
      <c r="G273" s="2">
        <v>0</v>
      </c>
      <c r="H273" s="7">
        <f t="shared" si="14"/>
        <v>0</v>
      </c>
      <c r="I273" s="6">
        <f t="shared" si="12"/>
        <v>0</v>
      </c>
      <c r="J273" s="10">
        <f>IF(B273="Pending","",C273/(VLOOKUP(B273,Population!$A$2:$B$10,2,FALSE)/100000))</f>
        <v>31.515363739823165</v>
      </c>
      <c r="K273" s="10"/>
      <c r="L273" s="13">
        <f t="shared" si="13"/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5"/>
        <v>0.20419027992443758</v>
      </c>
      <c r="E274" s="7">
        <f t="shared" si="16"/>
        <v>34</v>
      </c>
      <c r="F274" s="6">
        <f t="shared" si="17"/>
        <v>0.15962441314553991</v>
      </c>
      <c r="G274" s="2">
        <v>1</v>
      </c>
      <c r="H274" s="7">
        <f t="shared" si="14"/>
        <v>0</v>
      </c>
      <c r="I274" s="6">
        <f t="shared" si="12"/>
        <v>8.0645161290322578E-3</v>
      </c>
      <c r="J274" s="10">
        <f>IF(B274="Pending","",C274/(VLOOKUP(B274,Population!$A$2:$B$10,2,FALSE)/100000))</f>
        <v>124.83621153070823</v>
      </c>
      <c r="K274" s="10"/>
      <c r="L274" s="13">
        <f t="shared" si="13"/>
        <v>8.4104289318755253E-4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5"/>
        <v>0.16383307573415765</v>
      </c>
      <c r="E275" s="7">
        <f t="shared" si="16"/>
        <v>36</v>
      </c>
      <c r="F275" s="6">
        <f t="shared" si="17"/>
        <v>0.16901408450704225</v>
      </c>
      <c r="G275" s="2">
        <v>1</v>
      </c>
      <c r="H275" s="7">
        <f t="shared" si="14"/>
        <v>0</v>
      </c>
      <c r="I275" s="6">
        <f t="shared" si="12"/>
        <v>8.0645161290322578E-3</v>
      </c>
      <c r="J275" s="10">
        <f>IF(B275="Pending","",C275/(VLOOKUP(B275,Population!$A$2:$B$10,2,FALSE)/100000))</f>
        <v>108.75736164216777</v>
      </c>
      <c r="K275" s="10"/>
      <c r="L275" s="13">
        <f t="shared" si="13"/>
        <v>1.0482180293501049E-3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5"/>
        <v>0.16572213635583033</v>
      </c>
      <c r="E276" s="7">
        <f t="shared" si="16"/>
        <v>40</v>
      </c>
      <c r="F276" s="6">
        <f t="shared" si="17"/>
        <v>0.18779342723004694</v>
      </c>
      <c r="G276" s="2">
        <v>7</v>
      </c>
      <c r="H276" s="7">
        <f t="shared" si="14"/>
        <v>1</v>
      </c>
      <c r="I276" s="6">
        <f t="shared" si="12"/>
        <v>5.6451612903225805E-2</v>
      </c>
      <c r="J276" s="10">
        <f>IF(B276="Pending","",C276/(VLOOKUP(B276,Population!$A$2:$B$10,2,FALSE)/100000))</f>
        <v>113.19382536480083</v>
      </c>
      <c r="K276" s="10"/>
      <c r="L276" s="13">
        <f t="shared" si="13"/>
        <v>7.2538860103626944E-3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5"/>
        <v>0.18444100978876868</v>
      </c>
      <c r="E277" s="7">
        <f t="shared" si="16"/>
        <v>27</v>
      </c>
      <c r="F277" s="6">
        <f t="shared" si="17"/>
        <v>0.12676056338028169</v>
      </c>
      <c r="G277" s="2">
        <v>11</v>
      </c>
      <c r="H277" s="7">
        <f t="shared" si="14"/>
        <v>2</v>
      </c>
      <c r="I277" s="6">
        <f t="shared" si="12"/>
        <v>8.8709677419354843E-2</v>
      </c>
      <c r="J277" s="10">
        <f>IF(B277="Pending","",C277/(VLOOKUP(B277,Population!$A$2:$B$10,2,FALSE)/100000))</f>
        <v>119.9516172806276</v>
      </c>
      <c r="K277" s="10"/>
      <c r="L277" s="13">
        <f t="shared" si="13"/>
        <v>1.0242085661080074E-2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5"/>
        <v>0.12553666494933882</v>
      </c>
      <c r="E278" s="7">
        <f t="shared" si="16"/>
        <v>32</v>
      </c>
      <c r="F278" s="6">
        <f t="shared" si="17"/>
        <v>0.15023474178403756</v>
      </c>
      <c r="G278" s="2">
        <v>29</v>
      </c>
      <c r="H278" s="7">
        <f t="shared" si="14"/>
        <v>1</v>
      </c>
      <c r="I278" s="6">
        <f t="shared" si="12"/>
        <v>0.23387096774193547</v>
      </c>
      <c r="J278" s="10">
        <f>IF(B278="Pending","",C278/(VLOOKUP(B278,Population!$A$2:$B$10,2,FALSE)/100000))</f>
        <v>92.762024166347317</v>
      </c>
      <c r="K278" s="10"/>
      <c r="L278" s="13">
        <f t="shared" si="13"/>
        <v>3.9671682626538987E-2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5"/>
        <v>6.0621672677314102E-2</v>
      </c>
      <c r="E279" s="7">
        <f t="shared" si="16"/>
        <v>9</v>
      </c>
      <c r="F279" s="6">
        <f t="shared" si="17"/>
        <v>4.2253521126760563E-2</v>
      </c>
      <c r="G279" s="2">
        <v>32</v>
      </c>
      <c r="H279" s="7">
        <f t="shared" si="14"/>
        <v>4</v>
      </c>
      <c r="I279" s="6">
        <f t="shared" si="12"/>
        <v>0.25806451612903225</v>
      </c>
      <c r="J279" s="10">
        <f>IF(B279="Pending","",C279/(VLOOKUP(B279,Population!$A$2:$B$10,2,FALSE)/100000))</f>
        <v>73.603462907399347</v>
      </c>
      <c r="K279" s="10"/>
      <c r="L279" s="13">
        <f t="shared" si="13"/>
        <v>9.0651558073654395E-2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5"/>
        <v>3.4174823973896616E-2</v>
      </c>
      <c r="E280" s="7">
        <f t="shared" si="16"/>
        <v>9</v>
      </c>
      <c r="F280" s="6">
        <f t="shared" si="17"/>
        <v>4.2253521126760563E-2</v>
      </c>
      <c r="G280" s="2">
        <v>42</v>
      </c>
      <c r="H280" s="7">
        <f t="shared" si="14"/>
        <v>7</v>
      </c>
      <c r="I280" s="6">
        <f t="shared" si="12"/>
        <v>0.33870967741935482</v>
      </c>
      <c r="J280" s="10">
        <f>IF(B280="Pending","",C280/(VLOOKUP(B280,Population!$A$2:$B$10,2,FALSE)/100000))</f>
        <v>89.895152437784873</v>
      </c>
      <c r="K280" s="10"/>
      <c r="L280" s="13">
        <f t="shared" si="13"/>
        <v>0.21105527638190955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5"/>
        <v>3.4346556757685041E-3</v>
      </c>
      <c r="E281" s="7">
        <f t="shared" si="16"/>
        <v>9</v>
      </c>
      <c r="F281" s="6">
        <f t="shared" si="17"/>
        <v>4.2253521126760563E-2</v>
      </c>
      <c r="G281" s="2">
        <v>0</v>
      </c>
      <c r="H281" s="7">
        <f t="shared" si="14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3" t="str">
        <f t="shared" si="13"/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5"/>
        <v>1.151505181773318E-2</v>
      </c>
      <c r="E282" s="7">
        <f t="shared" si="16"/>
        <v>2</v>
      </c>
      <c r="F282" s="6">
        <f t="shared" si="17"/>
        <v>7.8125E-3</v>
      </c>
      <c r="G282" s="2">
        <v>1</v>
      </c>
      <c r="H282" s="7">
        <f t="shared" si="14"/>
        <v>0</v>
      </c>
      <c r="I282" s="6">
        <f t="shared" si="12"/>
        <v>7.4074074074074077E-3</v>
      </c>
      <c r="J282" s="10">
        <f>IF(B282="Pending","",C282/(VLOOKUP(B282,Population!$A$2:$B$10,2,FALSE)/100000))</f>
        <v>7.7268321974890002</v>
      </c>
      <c r="K282" s="10"/>
      <c r="L282" s="13">
        <f t="shared" si="13"/>
        <v>1.4285714285714285E-2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5"/>
        <v>4.4744201348906068E-2</v>
      </c>
      <c r="E283" s="7">
        <f t="shared" si="16"/>
        <v>2</v>
      </c>
      <c r="F283" s="6">
        <f t="shared" si="17"/>
        <v>7.8125E-3</v>
      </c>
      <c r="G283" s="2">
        <v>0</v>
      </c>
      <c r="H283" s="7">
        <f t="shared" si="14"/>
        <v>0</v>
      </c>
      <c r="I283" s="6">
        <f t="shared" si="12"/>
        <v>0</v>
      </c>
      <c r="J283" s="10">
        <f>IF(B283="Pending","",C283/(VLOOKUP(B283,Population!$A$2:$B$10,2,FALSE)/100000))</f>
        <v>31.748810878636672</v>
      </c>
      <c r="K283" s="10"/>
      <c r="L283" s="13">
        <f t="shared" si="13"/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5"/>
        <v>0.19559138016121072</v>
      </c>
      <c r="E284" s="7">
        <f t="shared" si="16"/>
        <v>0</v>
      </c>
      <c r="F284" s="6">
        <f t="shared" si="17"/>
        <v>0</v>
      </c>
      <c r="G284" s="2">
        <v>1</v>
      </c>
      <c r="H284" s="7">
        <f t="shared" si="14"/>
        <v>0</v>
      </c>
      <c r="I284" s="6">
        <f t="shared" si="12"/>
        <v>7.4074074074074077E-3</v>
      </c>
      <c r="J284" s="10">
        <f>IF(B284="Pending","",C284/(VLOOKUP(B284,Population!$A$2:$B$10,2,FALSE)/100000))</f>
        <v>124.83621153070823</v>
      </c>
      <c r="K284" s="10"/>
      <c r="L284" s="13">
        <f t="shared" si="13"/>
        <v>8.4104289318755253E-4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5"/>
        <v>0.15759170916269125</v>
      </c>
      <c r="E285" s="7">
        <f t="shared" si="16"/>
        <v>4</v>
      </c>
      <c r="F285" s="6">
        <f t="shared" si="17"/>
        <v>1.5625E-2</v>
      </c>
      <c r="G285" s="2">
        <v>1</v>
      </c>
      <c r="H285" s="7">
        <f t="shared" si="14"/>
        <v>0</v>
      </c>
      <c r="I285" s="6">
        <f t="shared" si="12"/>
        <v>7.4074074074074077E-3</v>
      </c>
      <c r="J285" s="10">
        <f>IF(B285="Pending","",C285/(VLOOKUP(B285,Population!$A$2:$B$10,2,FALSE)/100000))</f>
        <v>109.21336735135924</v>
      </c>
      <c r="K285" s="10"/>
      <c r="L285" s="13">
        <f t="shared" si="13"/>
        <v>1.0438413361169101E-3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5"/>
        <v>0.15940121730547788</v>
      </c>
      <c r="E286" s="7">
        <f t="shared" si="16"/>
        <v>4</v>
      </c>
      <c r="F286" s="6">
        <f t="shared" si="17"/>
        <v>1.5625E-2</v>
      </c>
      <c r="G286" s="2">
        <v>7</v>
      </c>
      <c r="H286" s="7">
        <f t="shared" si="14"/>
        <v>0</v>
      </c>
      <c r="I286" s="6">
        <f t="shared" ref="I286:I349" si="18">G286/SUMIF(A:A,A286,G:G)</f>
        <v>5.185185185185185E-2</v>
      </c>
      <c r="J286" s="10">
        <f>IF(B286="Pending","",C286/(VLOOKUP(B286,Population!$A$2:$B$10,2,FALSE)/100000))</f>
        <v>113.6630225683855</v>
      </c>
      <c r="K286" s="10"/>
      <c r="L286" s="13">
        <f t="shared" ref="L286:L349" si="19">IF(B286="Pending","",(G286/C286))</f>
        <v>7.2239422084623322E-3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5"/>
        <v>0.1770027965125843</v>
      </c>
      <c r="E287" s="7">
        <f t="shared" si="16"/>
        <v>2</v>
      </c>
      <c r="F287" s="6">
        <f t="shared" si="17"/>
        <v>7.8125E-3</v>
      </c>
      <c r="G287" s="2">
        <v>14</v>
      </c>
      <c r="H287" s="7">
        <f t="shared" si="14"/>
        <v>3</v>
      </c>
      <c r="I287" s="6">
        <f t="shared" si="18"/>
        <v>0.1037037037037037</v>
      </c>
      <c r="J287" s="10">
        <f>IF(B287="Pending","",C287/(VLOOKUP(B287,Population!$A$2:$B$10,2,FALSE)/100000))</f>
        <v>120.17499086960456</v>
      </c>
      <c r="K287" s="10"/>
      <c r="L287" s="13">
        <f t="shared" si="19"/>
        <v>1.3011152416356878E-2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5"/>
        <v>0.12025004112518506</v>
      </c>
      <c r="E288" s="7">
        <f t="shared" si="16"/>
        <v>0</v>
      </c>
      <c r="F288" s="6">
        <f t="shared" si="17"/>
        <v>0</v>
      </c>
      <c r="G288" s="2">
        <v>34</v>
      </c>
      <c r="H288" s="7">
        <f t="shared" si="14"/>
        <v>5</v>
      </c>
      <c r="I288" s="6">
        <f t="shared" si="18"/>
        <v>0.25185185185185183</v>
      </c>
      <c r="J288" s="10">
        <f>IF(B288="Pending","",C288/(VLOOKUP(B288,Population!$A$2:$B$10,2,FALSE)/100000))</f>
        <v>92.762024166347317</v>
      </c>
      <c r="K288" s="10"/>
      <c r="L288" s="13">
        <f t="shared" si="19"/>
        <v>4.6511627906976744E-2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5"/>
        <v>5.8068761309425891E-2</v>
      </c>
      <c r="E289" s="7">
        <f t="shared" si="16"/>
        <v>0</v>
      </c>
      <c r="F289" s="6">
        <f t="shared" si="17"/>
        <v>0</v>
      </c>
      <c r="G289" s="2">
        <v>33</v>
      </c>
      <c r="H289" s="7">
        <f t="shared" si="14"/>
        <v>1</v>
      </c>
      <c r="I289" s="6">
        <f t="shared" si="18"/>
        <v>0.24444444444444444</v>
      </c>
      <c r="J289" s="10">
        <f>IF(B289="Pending","",C289/(VLOOKUP(B289,Population!$A$2:$B$10,2,FALSE)/100000))</f>
        <v>73.603462907399347</v>
      </c>
      <c r="K289" s="10"/>
      <c r="L289" s="13">
        <f t="shared" si="19"/>
        <v>9.3484419263456089E-2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5"/>
        <v>3.2406645829906232E-2</v>
      </c>
      <c r="E290" s="7">
        <f t="shared" si="16"/>
        <v>-2</v>
      </c>
      <c r="F290" s="6">
        <f t="shared" si="17"/>
        <v>-7.8125E-3</v>
      </c>
      <c r="G290" s="2">
        <v>44</v>
      </c>
      <c r="H290" s="7">
        <f t="shared" si="14"/>
        <v>2</v>
      </c>
      <c r="I290" s="6">
        <f t="shared" si="18"/>
        <v>0.32592592592592595</v>
      </c>
      <c r="J290" s="10">
        <f>IF(B290="Pending","",C290/(VLOOKUP(B290,Population!$A$2:$B$10,2,FALSE)/100000))</f>
        <v>88.991683569063412</v>
      </c>
      <c r="K290" s="10"/>
      <c r="L290" s="13">
        <f t="shared" si="19"/>
        <v>0.2233502538071066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5"/>
        <v>4.3428195426879423E-2</v>
      </c>
      <c r="E291" s="7">
        <f t="shared" si="16"/>
        <v>244</v>
      </c>
      <c r="F291" s="6">
        <f t="shared" si="17"/>
        <v>0.953125</v>
      </c>
      <c r="G291" s="2">
        <v>0</v>
      </c>
      <c r="H291" s="7">
        <f t="shared" si="14"/>
        <v>0</v>
      </c>
      <c r="I291" s="6">
        <f t="shared" si="18"/>
        <v>0</v>
      </c>
      <c r="J291" s="10" t="str">
        <f>IF(B291="Pending","",C291/(VLOOKUP(B291,Population!$A$2:$B$10,2,FALSE)/100000))</f>
        <v/>
      </c>
      <c r="K291" s="10"/>
      <c r="L291" s="13" t="str">
        <f t="shared" si="19"/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5"/>
        <v>1.165761737464069E-2</v>
      </c>
      <c r="E292" s="7">
        <f t="shared" si="16"/>
        <v>3</v>
      </c>
      <c r="F292" s="6">
        <f t="shared" si="17"/>
        <v>1.6393442622950821E-2</v>
      </c>
      <c r="G292" s="2">
        <v>1</v>
      </c>
      <c r="H292" s="7">
        <f t="shared" si="14"/>
        <v>0</v>
      </c>
      <c r="I292" s="6">
        <f t="shared" si="18"/>
        <v>7.0921985815602835E-3</v>
      </c>
      <c r="J292" s="10">
        <f>IF(B292="Pending","",C292/(VLOOKUP(B292,Population!$A$2:$B$10,2,FALSE)/100000))</f>
        <v>8.0579821488099572</v>
      </c>
      <c r="K292" s="10"/>
      <c r="L292" s="13">
        <f t="shared" si="19"/>
        <v>1.3698630136986301E-2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5"/>
        <v>4.8227403385499842E-2</v>
      </c>
      <c r="E293" s="7">
        <f t="shared" si="16"/>
        <v>30</v>
      </c>
      <c r="F293" s="6">
        <f t="shared" si="17"/>
        <v>0.16393442622950818</v>
      </c>
      <c r="G293" s="2">
        <v>0</v>
      </c>
      <c r="H293" s="7">
        <f t="shared" si="14"/>
        <v>0</v>
      </c>
      <c r="I293" s="6">
        <f t="shared" si="18"/>
        <v>0</v>
      </c>
      <c r="J293" s="10">
        <f>IF(B293="Pending","",C293/(VLOOKUP(B293,Population!$A$2:$B$10,2,FALSE)/100000))</f>
        <v>35.250517960839247</v>
      </c>
      <c r="K293" s="10"/>
      <c r="L293" s="13">
        <f t="shared" si="19"/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5"/>
        <v>0.20217183008623443</v>
      </c>
      <c r="E294" s="7">
        <f t="shared" si="16"/>
        <v>77</v>
      </c>
      <c r="F294" s="6">
        <f t="shared" si="17"/>
        <v>0.42076502732240439</v>
      </c>
      <c r="G294" s="2">
        <v>1</v>
      </c>
      <c r="H294" s="7">
        <f t="shared" si="14"/>
        <v>0</v>
      </c>
      <c r="I294" s="6">
        <f t="shared" si="18"/>
        <v>7.0921985815602835E-3</v>
      </c>
      <c r="J294" s="10">
        <f>IF(B294="Pending","",C294/(VLOOKUP(B294,Population!$A$2:$B$10,2,FALSE)/100000))</f>
        <v>132.92064238677597</v>
      </c>
      <c r="K294" s="10"/>
      <c r="L294" s="13">
        <f t="shared" si="19"/>
        <v>7.8988941548183253E-4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5"/>
        <v>0.16560204407537529</v>
      </c>
      <c r="E295" s="7">
        <f t="shared" si="16"/>
        <v>79</v>
      </c>
      <c r="F295" s="6">
        <f t="shared" si="17"/>
        <v>0.43169398907103823</v>
      </c>
      <c r="G295" s="2">
        <v>1</v>
      </c>
      <c r="H295" s="7">
        <f t="shared" si="14"/>
        <v>0</v>
      </c>
      <c r="I295" s="6">
        <f t="shared" si="18"/>
        <v>7.0921985815602835E-3</v>
      </c>
      <c r="J295" s="10">
        <f>IF(B295="Pending","",C295/(VLOOKUP(B295,Population!$A$2:$B$10,2,FALSE)/100000))</f>
        <v>118.21948010789094</v>
      </c>
      <c r="K295" s="10"/>
      <c r="L295" s="13">
        <f t="shared" si="19"/>
        <v>9.6432015429122472E-4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5"/>
        <v>0.16943468540402426</v>
      </c>
      <c r="E296" s="7">
        <f t="shared" si="16"/>
        <v>92</v>
      </c>
      <c r="F296" s="6">
        <f t="shared" si="17"/>
        <v>0.50273224043715847</v>
      </c>
      <c r="G296" s="2">
        <v>7</v>
      </c>
      <c r="H296" s="7">
        <f t="shared" ref="H296:H359" si="20">G296-SUMIFS(G:G,A:A,A296-1,B:B,B296)</f>
        <v>0</v>
      </c>
      <c r="I296" s="6">
        <f t="shared" si="18"/>
        <v>4.9645390070921988E-2</v>
      </c>
      <c r="J296" s="10">
        <f>IF(B296="Pending","",C296/(VLOOKUP(B296,Population!$A$2:$B$10,2,FALSE)/100000))</f>
        <v>124.45455825083283</v>
      </c>
      <c r="K296" s="10"/>
      <c r="L296" s="13">
        <f t="shared" si="19"/>
        <v>6.5975494816211122E-3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5"/>
        <v>0.18396678377515172</v>
      </c>
      <c r="E297" s="7">
        <f t="shared" si="16"/>
        <v>76</v>
      </c>
      <c r="F297" s="6">
        <f t="shared" si="17"/>
        <v>0.41530054644808745</v>
      </c>
      <c r="G297" s="2">
        <v>14</v>
      </c>
      <c r="H297" s="7">
        <f t="shared" si="20"/>
        <v>0</v>
      </c>
      <c r="I297" s="6">
        <f t="shared" si="18"/>
        <v>9.9290780141843976E-2</v>
      </c>
      <c r="J297" s="10">
        <f>IF(B297="Pending","",C297/(VLOOKUP(B297,Population!$A$2:$B$10,2,FALSE)/100000))</f>
        <v>128.66318725072904</v>
      </c>
      <c r="K297" s="10"/>
      <c r="L297" s="13">
        <f t="shared" si="19"/>
        <v>1.2152777777777778E-2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5"/>
        <v>0.12328329607154263</v>
      </c>
      <c r="E298" s="7">
        <f t="shared" si="16"/>
        <v>41</v>
      </c>
      <c r="F298" s="6">
        <f t="shared" si="17"/>
        <v>0.22404371584699453</v>
      </c>
      <c r="G298" s="2">
        <v>34</v>
      </c>
      <c r="H298" s="7">
        <f t="shared" si="20"/>
        <v>0</v>
      </c>
      <c r="I298" s="6">
        <f t="shared" si="18"/>
        <v>0.24113475177304963</v>
      </c>
      <c r="J298" s="10">
        <f>IF(B298="Pending","",C298/(VLOOKUP(B298,Population!$A$2:$B$10,2,FALSE)/100000))</f>
        <v>97.964818955431085</v>
      </c>
      <c r="K298" s="10"/>
      <c r="L298" s="13">
        <f t="shared" si="19"/>
        <v>4.4041450777202069E-2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5"/>
        <v>5.9246247205365699E-2</v>
      </c>
      <c r="E299" s="7">
        <f t="shared" si="16"/>
        <v>18</v>
      </c>
      <c r="F299" s="6">
        <f t="shared" si="17"/>
        <v>9.8360655737704916E-2</v>
      </c>
      <c r="G299" s="2">
        <v>34</v>
      </c>
      <c r="H299" s="7">
        <f t="shared" si="20"/>
        <v>1</v>
      </c>
      <c r="I299" s="6">
        <f t="shared" si="18"/>
        <v>0.24113475177304963</v>
      </c>
      <c r="J299" s="10">
        <f>IF(B299="Pending","",C299/(VLOOKUP(B299,Population!$A$2:$B$10,2,FALSE)/100000))</f>
        <v>77.3566139904962</v>
      </c>
      <c r="K299" s="10"/>
      <c r="L299" s="13">
        <f t="shared" si="19"/>
        <v>9.1644204851752023E-2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5"/>
        <v>3.321622484829128E-2</v>
      </c>
      <c r="E300" s="7">
        <f t="shared" si="16"/>
        <v>11</v>
      </c>
      <c r="F300" s="6">
        <f t="shared" si="17"/>
        <v>6.0109289617486336E-2</v>
      </c>
      <c r="G300" s="2">
        <v>49</v>
      </c>
      <c r="H300" s="7">
        <f t="shared" si="20"/>
        <v>5</v>
      </c>
      <c r="I300" s="6">
        <f t="shared" si="18"/>
        <v>0.3475177304964539</v>
      </c>
      <c r="J300" s="10">
        <f>IF(B300="Pending","",C300/(VLOOKUP(B300,Population!$A$2:$B$10,2,FALSE)/100000))</f>
        <v>93.960762347031419</v>
      </c>
      <c r="K300" s="10"/>
      <c r="L300" s="13">
        <f t="shared" si="19"/>
        <v>0.23557692307692307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5"/>
        <v>3.1938677738741618E-3</v>
      </c>
      <c r="E301" s="7">
        <f t="shared" si="16"/>
        <v>-244</v>
      </c>
      <c r="F301" s="6">
        <f t="shared" si="17"/>
        <v>-1.3333333333333333</v>
      </c>
      <c r="G301" s="2">
        <v>0</v>
      </c>
      <c r="H301" s="7">
        <f t="shared" si="20"/>
        <v>0</v>
      </c>
      <c r="I301" s="6">
        <f t="shared" si="18"/>
        <v>0</v>
      </c>
      <c r="J301" s="10" t="str">
        <f>IF(B301="Pending","",C301/(VLOOKUP(B301,Population!$A$2:$B$10,2,FALSE)/100000))</f>
        <v/>
      </c>
      <c r="K301" s="10"/>
      <c r="L301" s="13" t="str">
        <f t="shared" si="19"/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5"/>
        <v>1.2748520261041129E-2</v>
      </c>
      <c r="E302" s="7">
        <f t="shared" si="16"/>
        <v>11</v>
      </c>
      <c r="F302" s="6">
        <f t="shared" si="17"/>
        <v>3.3639143730886847E-2</v>
      </c>
      <c r="G302" s="2">
        <v>1</v>
      </c>
      <c r="H302" s="7">
        <f t="shared" si="20"/>
        <v>0</v>
      </c>
      <c r="I302" s="6">
        <f t="shared" si="18"/>
        <v>7.0422535211267607E-3</v>
      </c>
      <c r="J302" s="10">
        <f>IF(B302="Pending","",C302/(VLOOKUP(B302,Population!$A$2:$B$10,2,FALSE)/100000))</f>
        <v>9.2721986369868006</v>
      </c>
      <c r="K302" s="10"/>
      <c r="L302" s="13">
        <f t="shared" si="19"/>
        <v>1.1904761904761904E-2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5"/>
        <v>4.9628168159052966E-2</v>
      </c>
      <c r="E303" s="7">
        <f t="shared" si="16"/>
        <v>25</v>
      </c>
      <c r="F303" s="6">
        <f t="shared" si="17"/>
        <v>7.64525993883792E-2</v>
      </c>
      <c r="G303" s="2">
        <v>0</v>
      </c>
      <c r="H303" s="7">
        <f t="shared" si="20"/>
        <v>0</v>
      </c>
      <c r="I303" s="6">
        <f t="shared" si="18"/>
        <v>0</v>
      </c>
      <c r="J303" s="10">
        <f>IF(B303="Pending","",C303/(VLOOKUP(B303,Population!$A$2:$B$10,2,FALSE)/100000))</f>
        <v>38.168607196008054</v>
      </c>
      <c r="K303" s="10"/>
      <c r="L303" s="13">
        <f t="shared" si="19"/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5"/>
        <v>0.20078919411139778</v>
      </c>
      <c r="E304" s="7">
        <f t="shared" si="16"/>
        <v>57</v>
      </c>
      <c r="F304" s="6">
        <f t="shared" si="17"/>
        <v>0.1743119266055046</v>
      </c>
      <c r="G304" s="2">
        <v>1</v>
      </c>
      <c r="H304" s="7">
        <f t="shared" si="20"/>
        <v>0</v>
      </c>
      <c r="I304" s="6">
        <f t="shared" si="18"/>
        <v>7.0422535211267607E-3</v>
      </c>
      <c r="J304" s="10">
        <f>IF(B304="Pending","",C304/(VLOOKUP(B304,Population!$A$2:$B$10,2,FALSE)/100000))</f>
        <v>138.90522107243649</v>
      </c>
      <c r="K304" s="10"/>
      <c r="L304" s="13">
        <f t="shared" si="19"/>
        <v>7.5585789871504159E-4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5"/>
        <v>0.16709667627864622</v>
      </c>
      <c r="E305" s="7">
        <f t="shared" si="16"/>
        <v>64</v>
      </c>
      <c r="F305" s="6">
        <f t="shared" si="17"/>
        <v>0.19571865443425077</v>
      </c>
      <c r="G305" s="2">
        <v>1</v>
      </c>
      <c r="H305" s="7">
        <f t="shared" si="20"/>
        <v>0</v>
      </c>
      <c r="I305" s="6">
        <f t="shared" si="18"/>
        <v>7.0422535211267607E-3</v>
      </c>
      <c r="J305" s="10">
        <f>IF(B305="Pending","",C305/(VLOOKUP(B305,Population!$A$2:$B$10,2,FALSE)/100000))</f>
        <v>125.51557145495461</v>
      </c>
      <c r="K305" s="10"/>
      <c r="L305" s="13">
        <f t="shared" si="19"/>
        <v>9.0826521344232513E-4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5"/>
        <v>0.16831082106541206</v>
      </c>
      <c r="E306" s="7">
        <f t="shared" si="16"/>
        <v>48</v>
      </c>
      <c r="F306" s="6">
        <f t="shared" si="17"/>
        <v>0.14678899082568808</v>
      </c>
      <c r="G306" s="2">
        <v>7</v>
      </c>
      <c r="H306" s="7">
        <f t="shared" si="20"/>
        <v>0</v>
      </c>
      <c r="I306" s="6">
        <f t="shared" si="18"/>
        <v>4.9295774647887321E-2</v>
      </c>
      <c r="J306" s="10">
        <f>IF(B306="Pending","",C306/(VLOOKUP(B306,Population!$A$2:$B$10,2,FALSE)/100000))</f>
        <v>130.08492469384882</v>
      </c>
      <c r="K306" s="10"/>
      <c r="L306" s="13">
        <f t="shared" si="19"/>
        <v>6.3119927862939585E-3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5"/>
        <v>0.18409470329336775</v>
      </c>
      <c r="E307" s="7">
        <f t="shared" si="16"/>
        <v>61</v>
      </c>
      <c r="F307" s="6">
        <f t="shared" si="17"/>
        <v>0.18654434250764526</v>
      </c>
      <c r="G307" s="2">
        <v>14</v>
      </c>
      <c r="H307" s="7">
        <f t="shared" si="20"/>
        <v>0</v>
      </c>
      <c r="I307" s="6">
        <f t="shared" si="18"/>
        <v>9.8591549295774641E-2</v>
      </c>
      <c r="J307" s="10">
        <f>IF(B307="Pending","",C307/(VLOOKUP(B307,Population!$A$2:$B$10,2,FALSE)/100000))</f>
        <v>135.47608171452632</v>
      </c>
      <c r="K307" s="10"/>
      <c r="L307" s="13">
        <f t="shared" si="19"/>
        <v>1.1541632316570486E-2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5"/>
        <v>0.12338746395507665</v>
      </c>
      <c r="E308" s="7">
        <f t="shared" si="16"/>
        <v>41</v>
      </c>
      <c r="F308" s="6">
        <f t="shared" si="17"/>
        <v>0.12538226299694188</v>
      </c>
      <c r="G308" s="2">
        <v>34</v>
      </c>
      <c r="H308" s="7">
        <f t="shared" si="20"/>
        <v>0</v>
      </c>
      <c r="I308" s="6">
        <f t="shared" si="18"/>
        <v>0.23943661971830985</v>
      </c>
      <c r="J308" s="10">
        <f>IF(B308="Pending","",C308/(VLOOKUP(B308,Population!$A$2:$B$10,2,FALSE)/100000))</f>
        <v>103.16761374451487</v>
      </c>
      <c r="K308" s="10"/>
      <c r="L308" s="13">
        <f t="shared" si="19"/>
        <v>4.1820418204182044E-2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5"/>
        <v>5.8582485961450902E-2</v>
      </c>
      <c r="E309" s="7">
        <f t="shared" si="16"/>
        <v>15</v>
      </c>
      <c r="F309" s="6">
        <f t="shared" si="17"/>
        <v>4.5871559633027525E-2</v>
      </c>
      <c r="G309" s="2">
        <v>36</v>
      </c>
      <c r="H309" s="7">
        <f t="shared" si="20"/>
        <v>2</v>
      </c>
      <c r="I309" s="6">
        <f t="shared" si="18"/>
        <v>0.25352112676056338</v>
      </c>
      <c r="J309" s="10">
        <f>IF(B309="Pending","",C309/(VLOOKUP(B309,Population!$A$2:$B$10,2,FALSE)/100000))</f>
        <v>80.484239893076904</v>
      </c>
      <c r="K309" s="10"/>
      <c r="L309" s="13">
        <f t="shared" si="19"/>
        <v>9.3264248704663211E-2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5"/>
        <v>3.2023068750948548E-2</v>
      </c>
      <c r="E310" s="7">
        <f t="shared" si="16"/>
        <v>3</v>
      </c>
      <c r="F310" s="6">
        <f t="shared" si="17"/>
        <v>9.1743119266055051E-3</v>
      </c>
      <c r="G310" s="2">
        <v>48</v>
      </c>
      <c r="H310" s="7">
        <f t="shared" si="20"/>
        <v>-1</v>
      </c>
      <c r="I310" s="6">
        <f t="shared" si="18"/>
        <v>0.3380281690140845</v>
      </c>
      <c r="J310" s="10">
        <f>IF(B310="Pending","",C310/(VLOOKUP(B310,Population!$A$2:$B$10,2,FALSE)/100000))</f>
        <v>95.315965650113611</v>
      </c>
      <c r="K310" s="10"/>
      <c r="L310" s="13">
        <f t="shared" si="19"/>
        <v>0.22748815165876776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5"/>
        <v>3.3388981636060101E-3</v>
      </c>
      <c r="E311" s="7">
        <f t="shared" si="16"/>
        <v>2</v>
      </c>
      <c r="F311" s="6">
        <f t="shared" si="17"/>
        <v>6.1162079510703364E-3</v>
      </c>
      <c r="G311" s="2">
        <v>0</v>
      </c>
      <c r="H311" s="7">
        <f t="shared" si="20"/>
        <v>0</v>
      </c>
      <c r="I311" s="6">
        <f t="shared" si="18"/>
        <v>0</v>
      </c>
      <c r="J311" s="10" t="str">
        <f>IF(B311="Pending","",C311/(VLOOKUP(B311,Population!$A$2:$B$10,2,FALSE)/100000))</f>
        <v/>
      </c>
      <c r="K311" s="10"/>
      <c r="L311" s="13" t="str">
        <f t="shared" si="19"/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5"/>
        <v>1.2422360248447204E-2</v>
      </c>
      <c r="E312" s="7">
        <f t="shared" si="16"/>
        <v>0</v>
      </c>
      <c r="F312" s="6">
        <f t="shared" si="17"/>
        <v>0</v>
      </c>
      <c r="G312" s="2">
        <v>1</v>
      </c>
      <c r="H312" s="7">
        <f t="shared" si="20"/>
        <v>0</v>
      </c>
      <c r="I312" s="6">
        <f t="shared" si="18"/>
        <v>6.8965517241379309E-3</v>
      </c>
      <c r="J312" s="10">
        <f>IF(B312="Pending","",C312/(VLOOKUP(B312,Population!$A$2:$B$10,2,FALSE)/100000))</f>
        <v>9.2721986369868006</v>
      </c>
      <c r="K312" s="10">
        <f>IF(B312="Pending","",SUMIFS(E:E,A:A,"&lt;="&amp;A312,A:A,"&gt;="&amp;A312-30,B:B,B312)/(VLOOKUP(B312,Population!$A$2:$B$10,2,FALSE)/100000))</f>
        <v>9.2721986369868006</v>
      </c>
      <c r="L312" s="13">
        <f t="shared" si="19"/>
        <v>1.1904761904761904E-2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5"/>
        <v>5.0576752440106475E-2</v>
      </c>
      <c r="E313" s="7">
        <f t="shared" si="16"/>
        <v>15</v>
      </c>
      <c r="F313" s="6">
        <f t="shared" si="17"/>
        <v>8.6705202312138727E-2</v>
      </c>
      <c r="G313" s="2">
        <v>0</v>
      </c>
      <c r="H313" s="7">
        <f t="shared" si="20"/>
        <v>0</v>
      </c>
      <c r="I313" s="6">
        <f t="shared" si="18"/>
        <v>0</v>
      </c>
      <c r="J313" s="10">
        <f>IF(B313="Pending","",C313/(VLOOKUP(B313,Population!$A$2:$B$10,2,FALSE)/100000))</f>
        <v>39.91946073710934</v>
      </c>
      <c r="K313" s="10">
        <f>IF(B313="Pending","",SUMIFS(E:E,A:A,"&lt;="&amp;A313,A:A,"&gt;="&amp;A313-30,B:B,B313)/(VLOOKUP(B313,Population!$A$2:$B$10,2,FALSE)/100000))</f>
        <v>39.91946073710934</v>
      </c>
      <c r="L313" s="13">
        <f t="shared" si="19"/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5"/>
        <v>0.20008873114463177</v>
      </c>
      <c r="E314" s="7">
        <f t="shared" si="16"/>
        <v>30</v>
      </c>
      <c r="F314" s="6">
        <f t="shared" si="17"/>
        <v>0.17341040462427745</v>
      </c>
      <c r="G314" s="2">
        <v>1</v>
      </c>
      <c r="H314" s="7">
        <f t="shared" si="20"/>
        <v>0</v>
      </c>
      <c r="I314" s="6">
        <f t="shared" si="18"/>
        <v>6.8965517241379309E-3</v>
      </c>
      <c r="J314" s="10">
        <f>IF(B314="Pending","",C314/(VLOOKUP(B314,Population!$A$2:$B$10,2,FALSE)/100000))</f>
        <v>142.0549993280473</v>
      </c>
      <c r="K314" s="10">
        <f>IF(B314="Pending","",SUMIFS(E:E,A:A,"&lt;="&amp;A314,A:A,"&gt;="&amp;A314-30,B:B,B314)/(VLOOKUP(B314,Population!$A$2:$B$10,2,FALSE)/100000))</f>
        <v>142.0549993280473</v>
      </c>
      <c r="L314" s="13">
        <f t="shared" si="19"/>
        <v>7.3909830007390983E-4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5"/>
        <v>0.1691807157645667</v>
      </c>
      <c r="E315" s="7">
        <f t="shared" si="16"/>
        <v>43</v>
      </c>
      <c r="F315" s="6">
        <f t="shared" si="17"/>
        <v>0.24855491329479767</v>
      </c>
      <c r="G315" s="2">
        <v>1</v>
      </c>
      <c r="H315" s="7">
        <f t="shared" si="20"/>
        <v>0</v>
      </c>
      <c r="I315" s="6">
        <f t="shared" si="18"/>
        <v>6.8965517241379309E-3</v>
      </c>
      <c r="J315" s="10">
        <f>IF(B315="Pending","",C315/(VLOOKUP(B315,Population!$A$2:$B$10,2,FALSE)/100000))</f>
        <v>130.417632828763</v>
      </c>
      <c r="K315" s="10">
        <f>IF(B315="Pending","",SUMIFS(E:E,A:A,"&lt;="&amp;A315,A:A,"&gt;="&amp;A315-30,B:B,B315)/(VLOOKUP(B315,Population!$A$2:$B$10,2,FALSE)/100000))</f>
        <v>130.417632828763</v>
      </c>
      <c r="L315" s="13">
        <f t="shared" si="19"/>
        <v>8.7412587412587413E-4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5"/>
        <v>0.16829340431824905</v>
      </c>
      <c r="E316" s="7">
        <f t="shared" si="16"/>
        <v>29</v>
      </c>
      <c r="F316" s="6">
        <f t="shared" si="17"/>
        <v>0.16763005780346821</v>
      </c>
      <c r="G316" s="2">
        <v>7</v>
      </c>
      <c r="H316" s="7">
        <f t="shared" si="20"/>
        <v>0</v>
      </c>
      <c r="I316" s="6">
        <f t="shared" si="18"/>
        <v>4.8275862068965517E-2</v>
      </c>
      <c r="J316" s="10">
        <f>IF(B316="Pending","",C316/(VLOOKUP(B316,Population!$A$2:$B$10,2,FALSE)/100000))</f>
        <v>133.48660441983765</v>
      </c>
      <c r="K316" s="10">
        <f>IF(B316="Pending","",SUMIFS(E:E,A:A,"&lt;="&amp;A316,A:A,"&gt;="&amp;A316-30,B:B,B316)/(VLOOKUP(B316,Population!$A$2:$B$10,2,FALSE)/100000))</f>
        <v>133.48660441983765</v>
      </c>
      <c r="L316" s="13">
        <f t="shared" si="19"/>
        <v>6.1511423550087872E-3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5"/>
        <v>0.18278615794143743</v>
      </c>
      <c r="E317" s="7">
        <f t="shared" si="16"/>
        <v>23</v>
      </c>
      <c r="F317" s="6">
        <f t="shared" si="17"/>
        <v>0.13294797687861271</v>
      </c>
      <c r="G317" s="2">
        <v>14</v>
      </c>
      <c r="H317" s="7">
        <f t="shared" si="20"/>
        <v>0</v>
      </c>
      <c r="I317" s="6">
        <f t="shared" si="18"/>
        <v>9.6551724137931033E-2</v>
      </c>
      <c r="J317" s="10">
        <f>IF(B317="Pending","",C317/(VLOOKUP(B317,Population!$A$2:$B$10,2,FALSE)/100000))</f>
        <v>138.04487798776137</v>
      </c>
      <c r="K317" s="10">
        <f>IF(B317="Pending","",SUMIFS(E:E,A:A,"&lt;="&amp;A317,A:A,"&gt;="&amp;A317-30,B:B,B317)/(VLOOKUP(B317,Population!$A$2:$B$10,2,FALSE)/100000))</f>
        <v>138.04487798776137</v>
      </c>
      <c r="L317" s="13">
        <f t="shared" si="19"/>
        <v>1.1326860841423949E-2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5"/>
        <v>0.12141378290446614</v>
      </c>
      <c r="E318" s="7">
        <f t="shared" si="16"/>
        <v>8</v>
      </c>
      <c r="F318" s="6">
        <f t="shared" si="17"/>
        <v>4.6242774566473986E-2</v>
      </c>
      <c r="G318" s="2">
        <v>35</v>
      </c>
      <c r="H318" s="7">
        <f t="shared" si="20"/>
        <v>1</v>
      </c>
      <c r="I318" s="6">
        <f t="shared" si="18"/>
        <v>0.2413793103448276</v>
      </c>
      <c r="J318" s="10">
        <f>IF(B318="Pending","",C318/(VLOOKUP(B318,Population!$A$2:$B$10,2,FALSE)/100000))</f>
        <v>104.18279321555561</v>
      </c>
      <c r="K318" s="10">
        <f>IF(B318="Pending","",SUMIFS(E:E,A:A,"&lt;="&amp;A318,A:A,"&gt;="&amp;A318-30,B:B,B318)/(VLOOKUP(B318,Population!$A$2:$B$10,2,FALSE)/100000))</f>
        <v>104.18279321555561</v>
      </c>
      <c r="L318" s="13">
        <f t="shared" si="19"/>
        <v>4.2630937880633372E-2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5"/>
        <v>5.9301981662230108E-2</v>
      </c>
      <c r="E319" s="7">
        <f t="shared" si="16"/>
        <v>15</v>
      </c>
      <c r="F319" s="6">
        <f t="shared" si="17"/>
        <v>8.6705202312138727E-2</v>
      </c>
      <c r="G319" s="2">
        <v>38</v>
      </c>
      <c r="H319" s="7">
        <f t="shared" si="20"/>
        <v>2</v>
      </c>
      <c r="I319" s="6">
        <f t="shared" si="18"/>
        <v>0.2620689655172414</v>
      </c>
      <c r="J319" s="10">
        <f>IF(B319="Pending","",C319/(VLOOKUP(B319,Population!$A$2:$B$10,2,FALSE)/100000))</f>
        <v>83.611865795657607</v>
      </c>
      <c r="K319" s="10">
        <f>IF(B319="Pending","",SUMIFS(E:E,A:A,"&lt;="&amp;A319,A:A,"&gt;="&amp;A319-30,B:B,B319)/(VLOOKUP(B319,Population!$A$2:$B$10,2,FALSE)/100000))</f>
        <v>83.611865795657607</v>
      </c>
      <c r="L319" s="13">
        <f t="shared" si="19"/>
        <v>9.4763092269326679E-2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5"/>
        <v>3.2534753031647441E-2</v>
      </c>
      <c r="E320" s="7">
        <f t="shared" si="16"/>
        <v>9</v>
      </c>
      <c r="F320" s="6">
        <f t="shared" si="17"/>
        <v>5.2023121387283239E-2</v>
      </c>
      <c r="G320" s="2">
        <v>48</v>
      </c>
      <c r="H320" s="7">
        <f t="shared" si="20"/>
        <v>0</v>
      </c>
      <c r="I320" s="6">
        <f t="shared" si="18"/>
        <v>0.33103448275862069</v>
      </c>
      <c r="J320" s="10">
        <f>IF(B320="Pending","",C320/(VLOOKUP(B320,Population!$A$2:$B$10,2,FALSE)/100000))</f>
        <v>99.381575559360158</v>
      </c>
      <c r="K320" s="10">
        <f>IF(B320="Pending","",SUMIFS(E:E,A:A,"&lt;="&amp;A320,A:A,"&gt;="&amp;A320-30,B:B,B320)/(VLOOKUP(B320,Population!$A$2:$B$10,2,FALSE)/100000))</f>
        <v>99.381575559360158</v>
      </c>
      <c r="L320" s="13">
        <f t="shared" si="19"/>
        <v>0.21818181818181817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5"/>
        <v>3.4013605442176869E-3</v>
      </c>
      <c r="E321" s="7">
        <f t="shared" si="16"/>
        <v>1</v>
      </c>
      <c r="F321" s="6">
        <f t="shared" si="17"/>
        <v>5.7803468208092483E-3</v>
      </c>
      <c r="G321" s="2">
        <v>0</v>
      </c>
      <c r="H321" s="7">
        <f t="shared" si="20"/>
        <v>0</v>
      </c>
      <c r="I321" s="6">
        <f t="shared" si="18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3" t="str">
        <f t="shared" si="19"/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21">C322/SUMIF(A:A,A322,C:C)</f>
        <v>1.3861386138613862E-2</v>
      </c>
      <c r="E322" s="7">
        <f t="shared" si="16"/>
        <v>14</v>
      </c>
      <c r="F322" s="6">
        <f t="shared" si="17"/>
        <v>4.5454545454545456E-2</v>
      </c>
      <c r="G322" s="2">
        <v>1</v>
      </c>
      <c r="H322" s="7">
        <f t="shared" si="20"/>
        <v>0</v>
      </c>
      <c r="I322" s="6">
        <f t="shared" si="18"/>
        <v>6.7567567567567571E-3</v>
      </c>
      <c r="J322" s="10">
        <f>IF(B322="Pending","",C322/(VLOOKUP(B322,Population!$A$2:$B$10,2,FALSE)/100000))</f>
        <v>10.8175650764846</v>
      </c>
      <c r="K322" s="10">
        <f>IF(B322="Pending","",SUMIFS(E:E,A:A,"&lt;="&amp;A322,A:A,"&gt;="&amp;A322-30,B:B,B322)/(VLOOKUP(B322,Population!$A$2:$B$10,2,FALSE)/100000))</f>
        <v>10.596798442270629</v>
      </c>
      <c r="L322" s="13">
        <f t="shared" si="19"/>
        <v>1.020408163265306E-2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21"/>
        <v>5.3606789250353608E-2</v>
      </c>
      <c r="E323" s="7">
        <f t="shared" si="16"/>
        <v>37</v>
      </c>
      <c r="F323" s="6">
        <f t="shared" si="17"/>
        <v>0.12012987012987013</v>
      </c>
      <c r="G323" s="2">
        <v>0</v>
      </c>
      <c r="H323" s="7">
        <f t="shared" si="20"/>
        <v>0</v>
      </c>
      <c r="I323" s="6">
        <f t="shared" si="18"/>
        <v>0</v>
      </c>
      <c r="J323" s="10">
        <f>IF(B323="Pending","",C323/(VLOOKUP(B323,Population!$A$2:$B$10,2,FALSE)/100000))</f>
        <v>44.238232805159186</v>
      </c>
      <c r="K323" s="10">
        <f>IF(B323="Pending","",SUMIFS(E:E,A:A,"&lt;="&amp;A323,A:A,"&gt;="&amp;A323-30,B:B,B323)/(VLOOKUP(B323,Population!$A$2:$B$10,2,FALSE)/100000))</f>
        <v>43.187720680498408</v>
      </c>
      <c r="L323" s="13">
        <f t="shared" si="19"/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21"/>
        <v>0.20113154172560113</v>
      </c>
      <c r="E324" s="7">
        <f t="shared" si="16"/>
        <v>69</v>
      </c>
      <c r="F324" s="6">
        <f t="shared" si="17"/>
        <v>0.22402597402597402</v>
      </c>
      <c r="G324" s="2">
        <v>1</v>
      </c>
      <c r="H324" s="7">
        <f t="shared" si="20"/>
        <v>0</v>
      </c>
      <c r="I324" s="6">
        <f t="shared" si="18"/>
        <v>6.7567567567567571E-3</v>
      </c>
      <c r="J324" s="10">
        <f>IF(B324="Pending","",C324/(VLOOKUP(B324,Population!$A$2:$B$10,2,FALSE)/100000))</f>
        <v>149.29948931595214</v>
      </c>
      <c r="K324" s="10">
        <f>IF(B324="Pending","",SUMIFS(E:E,A:A,"&lt;="&amp;A324,A:A,"&gt;="&amp;A324-30,B:B,B324)/(VLOOKUP(B324,Population!$A$2:$B$10,2,FALSE)/100000))</f>
        <v>144.78480714957666</v>
      </c>
      <c r="L324" s="13">
        <f t="shared" si="19"/>
        <v>7.0323488045007034E-4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21"/>
        <v>0.17043847241867044</v>
      </c>
      <c r="E325" s="7">
        <f t="shared" si="16"/>
        <v>61</v>
      </c>
      <c r="F325" s="6">
        <f t="shared" si="17"/>
        <v>0.19805194805194806</v>
      </c>
      <c r="G325" s="2">
        <v>1</v>
      </c>
      <c r="H325" s="7">
        <f t="shared" si="20"/>
        <v>0</v>
      </c>
      <c r="I325" s="6">
        <f t="shared" si="18"/>
        <v>6.7567567567567571E-3</v>
      </c>
      <c r="J325" s="10">
        <f>IF(B325="Pending","",C325/(VLOOKUP(B325,Population!$A$2:$B$10,2,FALSE)/100000))</f>
        <v>137.37171989393306</v>
      </c>
      <c r="K325" s="10">
        <f>IF(B325="Pending","",SUMIFS(E:E,A:A,"&lt;="&amp;A325,A:A,"&gt;="&amp;A325-30,B:B,B325)/(VLOOKUP(B325,Population!$A$2:$B$10,2,FALSE)/100000))</f>
        <v>133.72367422040125</v>
      </c>
      <c r="L325" s="13">
        <f t="shared" si="19"/>
        <v>8.2987551867219915E-4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21"/>
        <v>0.16888260254596887</v>
      </c>
      <c r="E326" s="7">
        <f t="shared" si="16"/>
        <v>56</v>
      </c>
      <c r="F326" s="6">
        <f t="shared" si="17"/>
        <v>0.18181818181818182</v>
      </c>
      <c r="G326" s="2">
        <v>8</v>
      </c>
      <c r="H326" s="7">
        <f t="shared" si="20"/>
        <v>1</v>
      </c>
      <c r="I326" s="6">
        <f t="shared" si="18"/>
        <v>5.4054054054054057E-2</v>
      </c>
      <c r="J326" s="10">
        <f>IF(B326="Pending","",C326/(VLOOKUP(B326,Population!$A$2:$B$10,2,FALSE)/100000))</f>
        <v>140.055365270023</v>
      </c>
      <c r="K326" s="10">
        <f>IF(B326="Pending","",SUMIFS(E:E,A:A,"&lt;="&amp;A326,A:A,"&gt;="&amp;A326-30,B:B,B326)/(VLOOKUP(B326,Population!$A$2:$B$10,2,FALSE)/100000))</f>
        <v>137.24018204851498</v>
      </c>
      <c r="L326" s="13">
        <f t="shared" si="19"/>
        <v>6.7001675041876048E-3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21"/>
        <v>0.18132956152758134</v>
      </c>
      <c r="E327" s="7">
        <f t="shared" si="16"/>
        <v>46</v>
      </c>
      <c r="F327" s="6">
        <f t="shared" si="17"/>
        <v>0.14935064935064934</v>
      </c>
      <c r="G327" s="2">
        <v>14</v>
      </c>
      <c r="H327" s="7">
        <f t="shared" si="20"/>
        <v>0</v>
      </c>
      <c r="I327" s="6">
        <f t="shared" si="18"/>
        <v>9.45945945945946E-2</v>
      </c>
      <c r="J327" s="10">
        <f>IF(B327="Pending","",C327/(VLOOKUP(B327,Population!$A$2:$B$10,2,FALSE)/100000))</f>
        <v>143.18247053423144</v>
      </c>
      <c r="K327" s="10">
        <f>IF(B327="Pending","",SUMIFS(E:E,A:A,"&lt;="&amp;A327,A:A,"&gt;="&amp;A327-30,B:B,B327)/(VLOOKUP(B327,Population!$A$2:$B$10,2,FALSE)/100000))</f>
        <v>141.17210823343882</v>
      </c>
      <c r="L327" s="13">
        <f t="shared" si="19"/>
        <v>1.0920436817472699E-2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21"/>
        <v>0.11909476661951909</v>
      </c>
      <c r="E328" s="7">
        <f t="shared" ref="E328:E391" si="22">C328-SUMIFS(C:C,A:A,A328-1,B:B,B328)</f>
        <v>21</v>
      </c>
      <c r="F328" s="6">
        <f t="shared" ref="F328:F391" si="23">E328/SUMIF(A:A,A328,E:E)</f>
        <v>6.8181818181818177E-2</v>
      </c>
      <c r="G328" s="2">
        <v>36</v>
      </c>
      <c r="H328" s="7">
        <f t="shared" si="20"/>
        <v>1</v>
      </c>
      <c r="I328" s="6">
        <f t="shared" si="18"/>
        <v>0.24324324324324326</v>
      </c>
      <c r="J328" s="10">
        <f>IF(B328="Pending","",C328/(VLOOKUP(B328,Population!$A$2:$B$10,2,FALSE)/100000))</f>
        <v>106.84763932703753</v>
      </c>
      <c r="K328" s="10">
        <f>IF(B328="Pending","",SUMIFS(E:E,A:A,"&lt;="&amp;A328,A:A,"&gt;="&amp;A328-30,B:B,B328)/(VLOOKUP(B328,Population!$A$2:$B$10,2,FALSE)/100000))</f>
        <v>105.57866498823661</v>
      </c>
      <c r="L328" s="13">
        <f t="shared" si="19"/>
        <v>4.2755344418052253E-2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21"/>
        <v>5.7142857142857141E-2</v>
      </c>
      <c r="E329" s="7">
        <f t="shared" si="22"/>
        <v>3</v>
      </c>
      <c r="F329" s="6">
        <f t="shared" si="23"/>
        <v>9.74025974025974E-3</v>
      </c>
      <c r="G329" s="2">
        <v>39</v>
      </c>
      <c r="H329" s="7">
        <f t="shared" si="20"/>
        <v>1</v>
      </c>
      <c r="I329" s="6">
        <f t="shared" si="18"/>
        <v>0.26351351351351349</v>
      </c>
      <c r="J329" s="10">
        <f>IF(B329="Pending","",C329/(VLOOKUP(B329,Population!$A$2:$B$10,2,FALSE)/100000))</f>
        <v>84.237390976173756</v>
      </c>
      <c r="K329" s="10">
        <f>IF(B329="Pending","",SUMIFS(E:E,A:A,"&lt;="&amp;A329,A:A,"&gt;="&amp;A329-30,B:B,B329)/(VLOOKUP(B329,Population!$A$2:$B$10,2,FALSE)/100000))</f>
        <v>82.569323828130706</v>
      </c>
      <c r="L329" s="13">
        <f t="shared" si="19"/>
        <v>9.6534653465346537E-2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21"/>
        <v>3.2248939179632251E-2</v>
      </c>
      <c r="E330" s="7">
        <f t="shared" si="22"/>
        <v>8</v>
      </c>
      <c r="F330" s="6">
        <f t="shared" si="23"/>
        <v>2.5974025974025976E-2</v>
      </c>
      <c r="G330" s="2">
        <v>48</v>
      </c>
      <c r="H330" s="7">
        <f t="shared" si="20"/>
        <v>0</v>
      </c>
      <c r="I330" s="6">
        <f t="shared" si="18"/>
        <v>0.32432432432432434</v>
      </c>
      <c r="J330" s="10">
        <f>IF(B330="Pending","",C330/(VLOOKUP(B330,Population!$A$2:$B$10,2,FALSE)/100000))</f>
        <v>102.99545103424597</v>
      </c>
      <c r="K330" s="10">
        <f>IF(B330="Pending","",SUMIFS(E:E,A:A,"&lt;="&amp;A330,A:A,"&gt;="&amp;A330-30,B:B,B330)/(VLOOKUP(B330,Population!$A$2:$B$10,2,FALSE)/100000))</f>
        <v>99.381575559360158</v>
      </c>
      <c r="L330" s="13">
        <f t="shared" si="19"/>
        <v>0.21052631578947367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21"/>
        <v>2.263083451202263E-3</v>
      </c>
      <c r="E331" s="7">
        <f t="shared" si="22"/>
        <v>-7</v>
      </c>
      <c r="F331" s="6">
        <f t="shared" si="23"/>
        <v>-2.2727272727272728E-2</v>
      </c>
      <c r="G331" s="2">
        <v>0</v>
      </c>
      <c r="H331" s="7">
        <f t="shared" si="20"/>
        <v>0</v>
      </c>
      <c r="I331" s="6">
        <f t="shared" si="18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3" t="str">
        <f t="shared" si="19"/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21"/>
        <v>1.3677811550151976E-2</v>
      </c>
      <c r="E332" s="7">
        <f t="shared" si="22"/>
        <v>1</v>
      </c>
      <c r="F332" s="6">
        <f t="shared" si="23"/>
        <v>5.9523809523809521E-3</v>
      </c>
      <c r="G332" s="2">
        <v>1</v>
      </c>
      <c r="H332" s="7">
        <f t="shared" si="20"/>
        <v>0</v>
      </c>
      <c r="I332" s="6">
        <f t="shared" si="18"/>
        <v>6.5789473684210523E-3</v>
      </c>
      <c r="J332" s="10">
        <f>IF(B332="Pending","",C332/(VLOOKUP(B332,Population!$A$2:$B$10,2,FALSE)/100000))</f>
        <v>10.927948393591585</v>
      </c>
      <c r="K332" s="10">
        <f>IF(B332="Pending","",SUMIFS(E:E,A:A,"&lt;="&amp;A332,A:A,"&gt;="&amp;A332-30,B:B,B332)/(VLOOKUP(B332,Population!$A$2:$B$10,2,FALSE)/100000))</f>
        <v>10.596798442270629</v>
      </c>
      <c r="L332" s="13">
        <f t="shared" si="19"/>
        <v>1.0101010101010102E-2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21"/>
        <v>5.3329649074329924E-2</v>
      </c>
      <c r="E333" s="7">
        <f t="shared" si="22"/>
        <v>7</v>
      </c>
      <c r="F333" s="6">
        <f t="shared" si="23"/>
        <v>4.1666666666666664E-2</v>
      </c>
      <c r="G333" s="2">
        <v>0</v>
      </c>
      <c r="H333" s="7">
        <f t="shared" si="20"/>
        <v>0</v>
      </c>
      <c r="I333" s="6">
        <f t="shared" si="18"/>
        <v>0</v>
      </c>
      <c r="J333" s="10">
        <f>IF(B333="Pending","",C333/(VLOOKUP(B333,Population!$A$2:$B$10,2,FALSE)/100000))</f>
        <v>45.055297791006453</v>
      </c>
      <c r="K333" s="10">
        <f>IF(B333="Pending","",SUMIFS(E:E,A:A,"&lt;="&amp;A333,A:A,"&gt;="&amp;A333-30,B:B,B333)/(VLOOKUP(B333,Population!$A$2:$B$10,2,FALSE)/100000))</f>
        <v>43.654614958125421</v>
      </c>
      <c r="L333" s="13">
        <f t="shared" si="19"/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21"/>
        <v>0.2010223818734457</v>
      </c>
      <c r="E334" s="7">
        <f t="shared" si="22"/>
        <v>33</v>
      </c>
      <c r="F334" s="6">
        <f t="shared" si="23"/>
        <v>0.19642857142857142</v>
      </c>
      <c r="G334" s="2">
        <v>1</v>
      </c>
      <c r="H334" s="7">
        <f t="shared" si="20"/>
        <v>0</v>
      </c>
      <c r="I334" s="6">
        <f t="shared" si="18"/>
        <v>6.5789473684210523E-3</v>
      </c>
      <c r="J334" s="10">
        <f>IF(B334="Pending","",C334/(VLOOKUP(B334,Population!$A$2:$B$10,2,FALSE)/100000))</f>
        <v>152.76424539712403</v>
      </c>
      <c r="K334" s="10">
        <f>IF(B334="Pending","",SUMIFS(E:E,A:A,"&lt;="&amp;A334,A:A,"&gt;="&amp;A334-30,B:B,B334)/(VLOOKUP(B334,Population!$A$2:$B$10,2,FALSE)/100000))</f>
        <v>145.20477758365811</v>
      </c>
      <c r="L334" s="13">
        <f t="shared" si="19"/>
        <v>6.8728522336769765E-4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21"/>
        <v>0.17242332135949157</v>
      </c>
      <c r="E335" s="7">
        <f t="shared" si="22"/>
        <v>43</v>
      </c>
      <c r="F335" s="6">
        <f t="shared" si="23"/>
        <v>0.25595238095238093</v>
      </c>
      <c r="G335" s="2">
        <v>1</v>
      </c>
      <c r="H335" s="7">
        <f t="shared" si="20"/>
        <v>0</v>
      </c>
      <c r="I335" s="6">
        <f t="shared" si="18"/>
        <v>6.5789473684210523E-3</v>
      </c>
      <c r="J335" s="10">
        <f>IF(B335="Pending","",C335/(VLOOKUP(B335,Population!$A$2:$B$10,2,FALSE)/100000))</f>
        <v>142.27378126774147</v>
      </c>
      <c r="K335" s="10">
        <f>IF(B335="Pending","",SUMIFS(E:E,A:A,"&lt;="&amp;A335,A:A,"&gt;="&amp;A335-30,B:B,B335)/(VLOOKUP(B335,Population!$A$2:$B$10,2,FALSE)/100000))</f>
        <v>136.9157141847416</v>
      </c>
      <c r="L335" s="13">
        <f t="shared" si="19"/>
        <v>8.0128205128205125E-4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21"/>
        <v>0.1706272450953302</v>
      </c>
      <c r="E336" s="7">
        <f t="shared" si="22"/>
        <v>41</v>
      </c>
      <c r="F336" s="6">
        <f t="shared" si="23"/>
        <v>0.24404761904761904</v>
      </c>
      <c r="G336" s="2">
        <v>9</v>
      </c>
      <c r="H336" s="7">
        <f t="shared" si="20"/>
        <v>1</v>
      </c>
      <c r="I336" s="6">
        <f t="shared" si="18"/>
        <v>5.921052631578947E-2</v>
      </c>
      <c r="J336" s="10">
        <f>IF(B336="Pending","",C336/(VLOOKUP(B336,Population!$A$2:$B$10,2,FALSE)/100000))</f>
        <v>144.86463660676583</v>
      </c>
      <c r="K336" s="10">
        <f>IF(B336="Pending","",SUMIFS(E:E,A:A,"&lt;="&amp;A336,A:A,"&gt;="&amp;A336-30,B:B,B336)/(VLOOKUP(B336,Population!$A$2:$B$10,2,FALSE)/100000))</f>
        <v>140.75916107539999</v>
      </c>
      <c r="L336" s="13">
        <f t="shared" si="19"/>
        <v>7.2874493927125505E-3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21"/>
        <v>0.18112738325504282</v>
      </c>
      <c r="E337" s="7">
        <f t="shared" si="22"/>
        <v>29</v>
      </c>
      <c r="F337" s="6">
        <f t="shared" si="23"/>
        <v>0.17261904761904762</v>
      </c>
      <c r="G337" s="2">
        <v>15</v>
      </c>
      <c r="H337" s="7">
        <f t="shared" si="20"/>
        <v>1</v>
      </c>
      <c r="I337" s="6">
        <f t="shared" si="18"/>
        <v>9.8684210526315791E-2</v>
      </c>
      <c r="J337" s="10">
        <f>IF(B337="Pending","",C337/(VLOOKUP(B337,Population!$A$2:$B$10,2,FALSE)/100000))</f>
        <v>146.42138757439739</v>
      </c>
      <c r="K337" s="10">
        <f>IF(B337="Pending","",SUMIFS(E:E,A:A,"&lt;="&amp;A337,A:A,"&gt;="&amp;A337-30,B:B,B337)/(VLOOKUP(B337,Population!$A$2:$B$10,2,FALSE)/100000))</f>
        <v>143.51753091769689</v>
      </c>
      <c r="L337" s="13">
        <f t="shared" si="19"/>
        <v>1.1441647597254004E-2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21"/>
        <v>0.11826471400939487</v>
      </c>
      <c r="E338" s="7">
        <f t="shared" si="22"/>
        <v>14</v>
      </c>
      <c r="F338" s="6">
        <f t="shared" si="23"/>
        <v>8.3333333333333329E-2</v>
      </c>
      <c r="G338" s="2">
        <v>36</v>
      </c>
      <c r="H338" s="7">
        <f t="shared" si="20"/>
        <v>0</v>
      </c>
      <c r="I338" s="6">
        <f t="shared" si="18"/>
        <v>0.23684210526315788</v>
      </c>
      <c r="J338" s="10">
        <f>IF(B338="Pending","",C338/(VLOOKUP(B338,Population!$A$2:$B$10,2,FALSE)/100000))</f>
        <v>108.62420340135883</v>
      </c>
      <c r="K338" s="10">
        <f>IF(B338="Pending","",SUMIFS(E:E,A:A,"&lt;="&amp;A338,A:A,"&gt;="&amp;A338-30,B:B,B338)/(VLOOKUP(B338,Population!$A$2:$B$10,2,FALSE)/100000))</f>
        <v>106.59384445927735</v>
      </c>
      <c r="L338" s="13">
        <f t="shared" si="19"/>
        <v>4.2056074766355138E-2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21"/>
        <v>5.6231003039513679E-2</v>
      </c>
      <c r="E339" s="7">
        <f t="shared" si="22"/>
        <v>3</v>
      </c>
      <c r="F339" s="6">
        <f t="shared" si="23"/>
        <v>1.7857142857142856E-2</v>
      </c>
      <c r="G339" s="2">
        <v>40</v>
      </c>
      <c r="H339" s="7">
        <f t="shared" si="20"/>
        <v>1</v>
      </c>
      <c r="I339" s="6">
        <f t="shared" si="18"/>
        <v>0.26315789473684209</v>
      </c>
      <c r="J339" s="10">
        <f>IF(B339="Pending","",C339/(VLOOKUP(B339,Population!$A$2:$B$10,2,FALSE)/100000))</f>
        <v>84.862916156689892</v>
      </c>
      <c r="K339" s="10">
        <f>IF(B339="Pending","",SUMIFS(E:E,A:A,"&lt;="&amp;A339,A:A,"&gt;="&amp;A339-30,B:B,B339)/(VLOOKUP(B339,Population!$A$2:$B$10,2,FALSE)/100000))</f>
        <v>82.15230704111994</v>
      </c>
      <c r="L339" s="13">
        <f t="shared" si="19"/>
        <v>9.8280098280098274E-2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21"/>
        <v>3.1914893617021274E-2</v>
      </c>
      <c r="E340" s="7">
        <f t="shared" si="22"/>
        <v>3</v>
      </c>
      <c r="F340" s="6">
        <f t="shared" si="23"/>
        <v>1.7857142857142856E-2</v>
      </c>
      <c r="G340" s="2">
        <v>49</v>
      </c>
      <c r="H340" s="7">
        <f t="shared" si="20"/>
        <v>1</v>
      </c>
      <c r="I340" s="6">
        <f t="shared" si="18"/>
        <v>0.32236842105263158</v>
      </c>
      <c r="J340" s="10">
        <f>IF(B340="Pending","",C340/(VLOOKUP(B340,Population!$A$2:$B$10,2,FALSE)/100000))</f>
        <v>104.35065433732817</v>
      </c>
      <c r="K340" s="10">
        <f>IF(B340="Pending","",SUMIFS(E:E,A:A,"&lt;="&amp;A340,A:A,"&gt;="&amp;A340-30,B:B,B340)/(VLOOKUP(B340,Population!$A$2:$B$10,2,FALSE)/100000))</f>
        <v>102.54371659988526</v>
      </c>
      <c r="L340" s="13">
        <f t="shared" si="19"/>
        <v>0.21212121212121213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21"/>
        <v>1.3815971262779773E-3</v>
      </c>
      <c r="E341" s="7">
        <f t="shared" si="22"/>
        <v>-6</v>
      </c>
      <c r="F341" s="6">
        <f t="shared" si="23"/>
        <v>-3.5714285714285712E-2</v>
      </c>
      <c r="G341" s="2">
        <v>0</v>
      </c>
      <c r="H341" s="7">
        <f t="shared" si="20"/>
        <v>0</v>
      </c>
      <c r="I341" s="6">
        <f t="shared" si="18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3" t="str">
        <f t="shared" si="19"/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21"/>
        <v>1.4471192859074925E-2</v>
      </c>
      <c r="E342" s="7">
        <f t="shared" si="22"/>
        <v>8</v>
      </c>
      <c r="F342" s="6">
        <f t="shared" si="23"/>
        <v>5.128205128205128E-2</v>
      </c>
      <c r="G342" s="2">
        <v>1</v>
      </c>
      <c r="H342" s="7">
        <f t="shared" si="20"/>
        <v>0</v>
      </c>
      <c r="I342" s="6">
        <f t="shared" si="18"/>
        <v>6.369426751592357E-3</v>
      </c>
      <c r="J342" s="10">
        <f>IF(B342="Pending","",C342/(VLOOKUP(B342,Population!$A$2:$B$10,2,FALSE)/100000))</f>
        <v>11.81101493044747</v>
      </c>
      <c r="K342" s="10">
        <f>IF(B342="Pending","",SUMIFS(E:E,A:A,"&lt;="&amp;A342,A:A,"&gt;="&amp;A342-30,B:B,B342)/(VLOOKUP(B342,Population!$A$2:$B$10,2,FALSE)/100000))</f>
        <v>11.369481662019528</v>
      </c>
      <c r="L342" s="13">
        <f t="shared" si="19"/>
        <v>9.3457943925233638E-3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21"/>
        <v>5.4503651609413041E-2</v>
      </c>
      <c r="E343" s="7">
        <f t="shared" si="22"/>
        <v>17</v>
      </c>
      <c r="F343" s="6">
        <f t="shared" si="23"/>
        <v>0.10897435897435898</v>
      </c>
      <c r="G343" s="2">
        <v>0</v>
      </c>
      <c r="H343" s="7">
        <f t="shared" si="20"/>
        <v>0</v>
      </c>
      <c r="I343" s="6">
        <f t="shared" si="18"/>
        <v>0</v>
      </c>
      <c r="J343" s="10">
        <f>IF(B343="Pending","",C343/(VLOOKUP(B343,Population!$A$2:$B$10,2,FALSE)/100000))</f>
        <v>47.039598470921241</v>
      </c>
      <c r="K343" s="10">
        <f>IF(B343="Pending","",SUMIFS(E:E,A:A,"&lt;="&amp;A343,A:A,"&gt;="&amp;A343-30,B:B,B343)/(VLOOKUP(B343,Population!$A$2:$B$10,2,FALSE)/100000))</f>
        <v>44.705127082786191</v>
      </c>
      <c r="L343" s="13">
        <f t="shared" si="19"/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21"/>
        <v>0.19894509061401136</v>
      </c>
      <c r="E344" s="7">
        <f t="shared" si="22"/>
        <v>16</v>
      </c>
      <c r="F344" s="6">
        <f t="shared" si="23"/>
        <v>0.10256410256410256</v>
      </c>
      <c r="G344" s="2">
        <v>1</v>
      </c>
      <c r="H344" s="7">
        <f t="shared" si="20"/>
        <v>0</v>
      </c>
      <c r="I344" s="6">
        <f t="shared" si="18"/>
        <v>6.369426751592357E-3</v>
      </c>
      <c r="J344" s="10">
        <f>IF(B344="Pending","",C344/(VLOOKUP(B344,Population!$A$2:$B$10,2,FALSE)/100000))</f>
        <v>154.4441271334498</v>
      </c>
      <c r="K344" s="10">
        <f>IF(B344="Pending","",SUMIFS(E:E,A:A,"&lt;="&amp;A344,A:A,"&gt;="&amp;A344-30,B:B,B344)/(VLOOKUP(B344,Population!$A$2:$B$10,2,FALSE)/100000))</f>
        <v>141.63502889396585</v>
      </c>
      <c r="L344" s="13">
        <f t="shared" si="19"/>
        <v>6.7980965329707678E-4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21"/>
        <v>0.17189613199891804</v>
      </c>
      <c r="E345" s="7">
        <f t="shared" si="22"/>
        <v>23</v>
      </c>
      <c r="F345" s="6">
        <f t="shared" si="23"/>
        <v>0.14743589743589744</v>
      </c>
      <c r="G345" s="2">
        <v>1</v>
      </c>
      <c r="H345" s="7">
        <f t="shared" si="20"/>
        <v>0</v>
      </c>
      <c r="I345" s="6">
        <f t="shared" si="18"/>
        <v>6.369426751592357E-3</v>
      </c>
      <c r="J345" s="10">
        <f>IF(B345="Pending","",C345/(VLOOKUP(B345,Population!$A$2:$B$10,2,FALSE)/100000))</f>
        <v>144.89581409559247</v>
      </c>
      <c r="K345" s="10">
        <f>IF(B345="Pending","",SUMIFS(E:E,A:A,"&lt;="&amp;A345,A:A,"&gt;="&amp;A345-30,B:B,B345)/(VLOOKUP(B345,Population!$A$2:$B$10,2,FALSE)/100000))</f>
        <v>138.16972988501817</v>
      </c>
      <c r="L345" s="13">
        <f t="shared" si="19"/>
        <v>7.8678206136900079E-4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21"/>
        <v>0.17067892886123884</v>
      </c>
      <c r="E346" s="7">
        <f t="shared" si="22"/>
        <v>27</v>
      </c>
      <c r="F346" s="6">
        <f t="shared" si="23"/>
        <v>0.17307692307692307</v>
      </c>
      <c r="G346" s="2">
        <v>9</v>
      </c>
      <c r="H346" s="7">
        <f t="shared" si="20"/>
        <v>0</v>
      </c>
      <c r="I346" s="6">
        <f t="shared" si="18"/>
        <v>5.7324840764331211E-2</v>
      </c>
      <c r="J346" s="10">
        <f>IF(B346="Pending","",C346/(VLOOKUP(B346,Population!$A$2:$B$10,2,FALSE)/100000))</f>
        <v>148.03171773096233</v>
      </c>
      <c r="K346" s="10">
        <f>IF(B346="Pending","",SUMIFS(E:E,A:A,"&lt;="&amp;A346,A:A,"&gt;="&amp;A346-30,B:B,B346)/(VLOOKUP(B346,Population!$A$2:$B$10,2,FALSE)/100000))</f>
        <v>140.99375967719232</v>
      </c>
      <c r="L346" s="13">
        <f t="shared" si="19"/>
        <v>7.1315372424722665E-3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21"/>
        <v>0.1817690018934271</v>
      </c>
      <c r="E347" s="7">
        <f t="shared" si="22"/>
        <v>33</v>
      </c>
      <c r="F347" s="6">
        <f t="shared" si="23"/>
        <v>0.21153846153846154</v>
      </c>
      <c r="G347" s="2">
        <v>15</v>
      </c>
      <c r="H347" s="7">
        <f t="shared" si="20"/>
        <v>0</v>
      </c>
      <c r="I347" s="6">
        <f t="shared" si="18"/>
        <v>9.5541401273885357E-2</v>
      </c>
      <c r="J347" s="10">
        <f>IF(B347="Pending","",C347/(VLOOKUP(B347,Population!$A$2:$B$10,2,FALSE)/100000))</f>
        <v>150.10705179251721</v>
      </c>
      <c r="K347" s="10">
        <f>IF(B347="Pending","",SUMIFS(E:E,A:A,"&lt;="&amp;A347,A:A,"&gt;="&amp;A347-30,B:B,B347)/(VLOOKUP(B347,Population!$A$2:$B$10,2,FALSE)/100000))</f>
        <v>144.96945924604714</v>
      </c>
      <c r="L347" s="13">
        <f t="shared" si="19"/>
        <v>1.1160714285714286E-2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21"/>
        <v>0.11766296997565594</v>
      </c>
      <c r="E348" s="7">
        <f t="shared" si="22"/>
        <v>14</v>
      </c>
      <c r="F348" s="6">
        <f t="shared" si="23"/>
        <v>8.9743589743589744E-2</v>
      </c>
      <c r="G348" s="2">
        <v>37</v>
      </c>
      <c r="H348" s="7">
        <f t="shared" si="20"/>
        <v>1</v>
      </c>
      <c r="I348" s="6">
        <f t="shared" si="18"/>
        <v>0.2356687898089172</v>
      </c>
      <c r="J348" s="10">
        <f>IF(B348="Pending","",C348/(VLOOKUP(B348,Population!$A$2:$B$10,2,FALSE)/100000))</f>
        <v>110.40076747568011</v>
      </c>
      <c r="K348" s="10">
        <f>IF(B348="Pending","",SUMIFS(E:E,A:A,"&lt;="&amp;A348,A:A,"&gt;="&amp;A348-30,B:B,B348)/(VLOOKUP(B348,Population!$A$2:$B$10,2,FALSE)/100000))</f>
        <v>106.46694702539726</v>
      </c>
      <c r="L348" s="13">
        <f t="shared" si="19"/>
        <v>4.2528735632183907E-2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21"/>
        <v>5.6397078712469573E-2</v>
      </c>
      <c r="E349" s="7">
        <f t="shared" si="22"/>
        <v>10</v>
      </c>
      <c r="F349" s="6">
        <f t="shared" si="23"/>
        <v>6.4102564102564097E-2</v>
      </c>
      <c r="G349" s="2">
        <v>41</v>
      </c>
      <c r="H349" s="7">
        <f t="shared" si="20"/>
        <v>1</v>
      </c>
      <c r="I349" s="6">
        <f t="shared" si="18"/>
        <v>0.26114649681528662</v>
      </c>
      <c r="J349" s="10">
        <f>IF(B349="Pending","",C349/(VLOOKUP(B349,Population!$A$2:$B$10,2,FALSE)/100000))</f>
        <v>86.948000091743694</v>
      </c>
      <c r="K349" s="10">
        <f>IF(B349="Pending","",SUMIFS(E:E,A:A,"&lt;="&amp;A349,A:A,"&gt;="&amp;A349-30,B:B,B349)/(VLOOKUP(B349,Population!$A$2:$B$10,2,FALSE)/100000))</f>
        <v>82.777832221636089</v>
      </c>
      <c r="L349" s="13">
        <f t="shared" si="19"/>
        <v>9.8321342925659472E-2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21"/>
        <v>3.2729239924262916E-2</v>
      </c>
      <c r="E350" s="7">
        <f t="shared" si="22"/>
        <v>11</v>
      </c>
      <c r="F350" s="6">
        <f t="shared" si="23"/>
        <v>7.0512820512820512E-2</v>
      </c>
      <c r="G350" s="2">
        <v>52</v>
      </c>
      <c r="H350" s="7">
        <f t="shared" si="20"/>
        <v>3</v>
      </c>
      <c r="I350" s="6">
        <f t="shared" ref="I350:I413" si="24">G350/SUMIF(A:A,A350,G:G)</f>
        <v>0.33121019108280253</v>
      </c>
      <c r="J350" s="10">
        <f>IF(B350="Pending","",C350/(VLOOKUP(B350,Population!$A$2:$B$10,2,FALSE)/100000))</f>
        <v>109.31973311529617</v>
      </c>
      <c r="K350" s="10">
        <f>IF(B350="Pending","",SUMIFS(E:E,A:A,"&lt;="&amp;A350,A:A,"&gt;="&amp;A350-30,B:B,B350)/(VLOOKUP(B350,Population!$A$2:$B$10,2,FALSE)/100000))</f>
        <v>107.06106094349254</v>
      </c>
      <c r="L350" s="13">
        <f t="shared" ref="L350:L413" si="25">IF(B350="Pending","",(G350/C350))</f>
        <v>0.21487603305785125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21"/>
        <v>9.4671355152826616E-4</v>
      </c>
      <c r="E351" s="7">
        <f t="shared" si="22"/>
        <v>-3</v>
      </c>
      <c r="F351" s="6">
        <f t="shared" si="23"/>
        <v>-1.9230769230769232E-2</v>
      </c>
      <c r="G351" s="2">
        <v>0</v>
      </c>
      <c r="H351" s="7">
        <f t="shared" si="20"/>
        <v>0</v>
      </c>
      <c r="I351" s="6">
        <f t="shared" si="24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3" t="str">
        <f t="shared" si="25"/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21"/>
        <v>1.4664626370823769E-2</v>
      </c>
      <c r="E352" s="7">
        <f t="shared" si="22"/>
        <v>8</v>
      </c>
      <c r="F352" s="6">
        <f t="shared" si="23"/>
        <v>1.7857142857142856E-2</v>
      </c>
      <c r="G352" s="2">
        <v>1</v>
      </c>
      <c r="H352" s="7">
        <f t="shared" si="20"/>
        <v>0</v>
      </c>
      <c r="I352" s="6">
        <f t="shared" si="24"/>
        <v>6.024096385542169E-3</v>
      </c>
      <c r="J352" s="10">
        <f>IF(B352="Pending","",C352/(VLOOKUP(B352,Population!$A$2:$B$10,2,FALSE)/100000))</f>
        <v>12.694081467303358</v>
      </c>
      <c r="K352" s="10">
        <f>IF(B352="Pending","",SUMIFS(E:E,A:A,"&lt;="&amp;A352,A:A,"&gt;="&amp;A352-30,B:B,B352)/(VLOOKUP(B352,Population!$A$2:$B$10,2,FALSE)/100000))</f>
        <v>12.031781564661442</v>
      </c>
      <c r="L352" s="13">
        <f t="shared" si="25"/>
        <v>8.6956521739130436E-3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21"/>
        <v>5.5087987758224939E-2</v>
      </c>
      <c r="E353" s="7">
        <f t="shared" si="22"/>
        <v>29</v>
      </c>
      <c r="F353" s="6">
        <f t="shared" si="23"/>
        <v>6.4732142857142863E-2</v>
      </c>
      <c r="G353" s="2">
        <v>0</v>
      </c>
      <c r="H353" s="7">
        <f t="shared" si="20"/>
        <v>0</v>
      </c>
      <c r="I353" s="6">
        <f t="shared" si="24"/>
        <v>0</v>
      </c>
      <c r="J353" s="10">
        <f>IF(B353="Pending","",C353/(VLOOKUP(B353,Population!$A$2:$B$10,2,FALSE)/100000))</f>
        <v>50.424581983717061</v>
      </c>
      <c r="K353" s="10">
        <f>IF(B353="Pending","",SUMIFS(E:E,A:A,"&lt;="&amp;A353,A:A,"&gt;="&amp;A353-30,B:B,B353)/(VLOOKUP(B353,Population!$A$2:$B$10,2,FALSE)/100000))</f>
        <v>46.92287490151449</v>
      </c>
      <c r="L353" s="13">
        <f t="shared" si="25"/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21"/>
        <v>0.19994899260392757</v>
      </c>
      <c r="E354" s="7">
        <f t="shared" si="22"/>
        <v>97</v>
      </c>
      <c r="F354" s="6">
        <f t="shared" si="23"/>
        <v>0.21651785714285715</v>
      </c>
      <c r="G354" s="2">
        <v>2</v>
      </c>
      <c r="H354" s="7">
        <f t="shared" si="20"/>
        <v>1</v>
      </c>
      <c r="I354" s="6">
        <f t="shared" si="24"/>
        <v>1.2048192771084338E-2</v>
      </c>
      <c r="J354" s="10">
        <f>IF(B354="Pending","",C354/(VLOOKUP(B354,Population!$A$2:$B$10,2,FALSE)/100000))</f>
        <v>164.62841015992473</v>
      </c>
      <c r="K354" s="10">
        <f>IF(B354="Pending","",SUMIFS(E:E,A:A,"&lt;="&amp;A354,A:A,"&gt;="&amp;A354-30,B:B,B354)/(VLOOKUP(B354,Population!$A$2:$B$10,2,FALSE)/100000))</f>
        <v>147.61960757962638</v>
      </c>
      <c r="L354" s="13">
        <f t="shared" si="25"/>
        <v>1.2755102040816326E-3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21"/>
        <v>0.17317010966590154</v>
      </c>
      <c r="E355" s="7">
        <f t="shared" si="22"/>
        <v>87</v>
      </c>
      <c r="F355" s="6">
        <f t="shared" si="23"/>
        <v>0.19419642857142858</v>
      </c>
      <c r="G355" s="2">
        <v>1</v>
      </c>
      <c r="H355" s="7">
        <f t="shared" si="20"/>
        <v>0</v>
      </c>
      <c r="I355" s="6">
        <f t="shared" si="24"/>
        <v>6.024096385542169E-3</v>
      </c>
      <c r="J355" s="10">
        <f>IF(B355="Pending","",C355/(VLOOKUP(B355,Population!$A$2:$B$10,2,FALSE)/100000))</f>
        <v>154.81393827050715</v>
      </c>
      <c r="K355" s="10">
        <f>IF(B355="Pending","",SUMIFS(E:E,A:A,"&lt;="&amp;A355,A:A,"&gt;="&amp;A355-30,B:B,B355)/(VLOOKUP(B355,Population!$A$2:$B$10,2,FALSE)/100000))</f>
        <v>144.78181266829461</v>
      </c>
      <c r="L355" s="13">
        <f t="shared" si="25"/>
        <v>7.3637702503681884E-4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21"/>
        <v>0.17470033154807446</v>
      </c>
      <c r="E356" s="7">
        <f t="shared" si="22"/>
        <v>108</v>
      </c>
      <c r="F356" s="6">
        <f t="shared" si="23"/>
        <v>0.24107142857142858</v>
      </c>
      <c r="G356" s="2">
        <v>10</v>
      </c>
      <c r="H356" s="7">
        <f t="shared" si="20"/>
        <v>1</v>
      </c>
      <c r="I356" s="6">
        <f t="shared" si="24"/>
        <v>6.0240963855421686E-2</v>
      </c>
      <c r="J356" s="10">
        <f>IF(B356="Pending","",C356/(VLOOKUP(B356,Population!$A$2:$B$10,2,FALSE)/100000))</f>
        <v>160.70004222774833</v>
      </c>
      <c r="K356" s="10">
        <f>IF(B356="Pending","",SUMIFS(E:E,A:A,"&lt;="&amp;A356,A:A,"&gt;="&amp;A356-30,B:B,B356)/(VLOOKUP(B356,Population!$A$2:$B$10,2,FALSE)/100000))</f>
        <v>152.01989396143199</v>
      </c>
      <c r="L356" s="13">
        <f t="shared" si="25"/>
        <v>7.2992700729927005E-3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21"/>
        <v>0.17941851568477429</v>
      </c>
      <c r="E357" s="7">
        <f t="shared" si="22"/>
        <v>63</v>
      </c>
      <c r="F357" s="6">
        <f t="shared" si="23"/>
        <v>0.140625</v>
      </c>
      <c r="G357" s="2">
        <v>15</v>
      </c>
      <c r="H357" s="7">
        <f t="shared" si="20"/>
        <v>0</v>
      </c>
      <c r="I357" s="6">
        <f t="shared" si="24"/>
        <v>9.036144578313253E-2</v>
      </c>
      <c r="J357" s="10">
        <f>IF(B357="Pending","",C357/(VLOOKUP(B357,Population!$A$2:$B$10,2,FALSE)/100000))</f>
        <v>157.14331984529147</v>
      </c>
      <c r="K357" s="10">
        <f>IF(B357="Pending","",SUMIFS(E:E,A:A,"&lt;="&amp;A357,A:A,"&gt;="&amp;A357-30,B:B,B357)/(VLOOKUP(B357,Population!$A$2:$B$10,2,FALSE)/100000))</f>
        <v>149.6603046145633</v>
      </c>
      <c r="L357" s="13">
        <f t="shared" si="25"/>
        <v>1.0660980810234541E-2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21"/>
        <v>0.11476664116296863</v>
      </c>
      <c r="E358" s="7">
        <f t="shared" si="22"/>
        <v>30</v>
      </c>
      <c r="F358" s="6">
        <f t="shared" si="23"/>
        <v>6.6964285714285712E-2</v>
      </c>
      <c r="G358" s="2">
        <v>38</v>
      </c>
      <c r="H358" s="7">
        <f t="shared" si="20"/>
        <v>1</v>
      </c>
      <c r="I358" s="6">
        <f t="shared" si="24"/>
        <v>0.2289156626506024</v>
      </c>
      <c r="J358" s="10">
        <f>IF(B358="Pending","",C358/(VLOOKUP(B358,Population!$A$2:$B$10,2,FALSE)/100000))</f>
        <v>114.20769049208288</v>
      </c>
      <c r="K358" s="10">
        <f>IF(B358="Pending","",SUMIFS(E:E,A:A,"&lt;="&amp;A358,A:A,"&gt;="&amp;A358-30,B:B,B358)/(VLOOKUP(B358,Population!$A$2:$B$10,2,FALSE)/100000))</f>
        <v>108.62420340135883</v>
      </c>
      <c r="L358" s="13">
        <f t="shared" si="25"/>
        <v>4.2222222222222223E-2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21"/>
        <v>5.4832950777862793E-2</v>
      </c>
      <c r="E359" s="7">
        <f t="shared" si="22"/>
        <v>13</v>
      </c>
      <c r="F359" s="6">
        <f t="shared" si="23"/>
        <v>2.9017857142857144E-2</v>
      </c>
      <c r="G359" s="2">
        <v>45</v>
      </c>
      <c r="H359" s="7">
        <f t="shared" si="20"/>
        <v>4</v>
      </c>
      <c r="I359" s="6">
        <f t="shared" si="24"/>
        <v>0.27108433734939757</v>
      </c>
      <c r="J359" s="10">
        <f>IF(B359="Pending","",C359/(VLOOKUP(B359,Population!$A$2:$B$10,2,FALSE)/100000))</f>
        <v>89.658609207313646</v>
      </c>
      <c r="K359" s="10">
        <f>IF(B359="Pending","",SUMIFS(E:E,A:A,"&lt;="&amp;A359,A:A,"&gt;="&amp;A359-30,B:B,B359)/(VLOOKUP(B359,Population!$A$2:$B$10,2,FALSE)/100000))</f>
        <v>84.44589936967914</v>
      </c>
      <c r="L359" s="13">
        <f t="shared" si="25"/>
        <v>0.10465116279069768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21"/>
        <v>3.2134659525631215E-2</v>
      </c>
      <c r="E360" s="7">
        <f t="shared" si="22"/>
        <v>10</v>
      </c>
      <c r="F360" s="6">
        <f t="shared" si="23"/>
        <v>2.2321428571428572E-2</v>
      </c>
      <c r="G360" s="2">
        <v>54</v>
      </c>
      <c r="H360" s="7">
        <f t="shared" ref="H360:H423" si="26">G360-SUMIFS(G:G,A:A,A360-1,B:B,B360)</f>
        <v>2</v>
      </c>
      <c r="I360" s="6">
        <f t="shared" si="24"/>
        <v>0.3253012048192771</v>
      </c>
      <c r="J360" s="10">
        <f>IF(B360="Pending","",C360/(VLOOKUP(B360,Population!$A$2:$B$10,2,FALSE)/100000))</f>
        <v>113.83707745890345</v>
      </c>
      <c r="K360" s="10">
        <f>IF(B360="Pending","",SUMIFS(E:E,A:A,"&lt;="&amp;A360,A:A,"&gt;="&amp;A360-30,B:B,B360)/(VLOOKUP(B360,Population!$A$2:$B$10,2,FALSE)/100000))</f>
        <v>110.22320198401763</v>
      </c>
      <c r="L360" s="13">
        <f t="shared" si="25"/>
        <v>0.21428571428571427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21"/>
        <v>1.2751849018107625E-3</v>
      </c>
      <c r="E361" s="7">
        <f t="shared" si="22"/>
        <v>3</v>
      </c>
      <c r="F361" s="6">
        <f t="shared" si="23"/>
        <v>6.6964285714285711E-3</v>
      </c>
      <c r="G361" s="2">
        <v>0</v>
      </c>
      <c r="H361" s="7">
        <f t="shared" si="26"/>
        <v>0</v>
      </c>
      <c r="I361" s="6">
        <f t="shared" si="24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3" t="str">
        <f t="shared" si="25"/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21"/>
        <v>1.4759254778611178E-2</v>
      </c>
      <c r="E362" s="7">
        <f t="shared" si="22"/>
        <v>7</v>
      </c>
      <c r="F362" s="6">
        <f t="shared" si="23"/>
        <v>1.6509433962264151E-2</v>
      </c>
      <c r="G362" s="2">
        <v>1</v>
      </c>
      <c r="H362" s="7">
        <f t="shared" si="26"/>
        <v>0</v>
      </c>
      <c r="I362" s="6">
        <f t="shared" si="24"/>
        <v>5.8823529411764705E-3</v>
      </c>
      <c r="J362" s="10">
        <f>IF(B362="Pending","",C362/(VLOOKUP(B362,Population!$A$2:$B$10,2,FALSE)/100000))</f>
        <v>13.466764687052256</v>
      </c>
      <c r="K362" s="10">
        <f>IF(B362="Pending","",SUMIFS(E:E,A:A,"&lt;="&amp;A362,A:A,"&gt;="&amp;A362-30,B:B,B362)/(VLOOKUP(B362,Population!$A$2:$B$10,2,FALSE)/100000))</f>
        <v>12.473314833089386</v>
      </c>
      <c r="L362" s="13">
        <f t="shared" si="25"/>
        <v>8.1967213114754103E-3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21"/>
        <v>5.3593031696104527E-2</v>
      </c>
      <c r="E363" s="7">
        <f t="shared" si="22"/>
        <v>11</v>
      </c>
      <c r="F363" s="6">
        <f t="shared" si="23"/>
        <v>2.5943396226415096E-2</v>
      </c>
      <c r="G363" s="2">
        <v>0</v>
      </c>
      <c r="H363" s="7">
        <f t="shared" si="26"/>
        <v>0</v>
      </c>
      <c r="I363" s="6">
        <f t="shared" si="24"/>
        <v>0</v>
      </c>
      <c r="J363" s="10">
        <f>IF(B363="Pending","",C363/(VLOOKUP(B363,Population!$A$2:$B$10,2,FALSE)/100000))</f>
        <v>51.708541247191341</v>
      </c>
      <c r="K363" s="10">
        <f>IF(B363="Pending","",SUMIFS(E:E,A:A,"&lt;="&amp;A363,A:A,"&gt;="&amp;A363-30,B:B,B363)/(VLOOKUP(B363,Population!$A$2:$B$10,2,FALSE)/100000))</f>
        <v>47.389769179141503</v>
      </c>
      <c r="L363" s="13">
        <f t="shared" si="25"/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21"/>
        <v>0.19852407452213888</v>
      </c>
      <c r="E364" s="7">
        <f t="shared" si="22"/>
        <v>73</v>
      </c>
      <c r="F364" s="6">
        <f t="shared" si="23"/>
        <v>0.17216981132075471</v>
      </c>
      <c r="G364" s="2">
        <v>2</v>
      </c>
      <c r="H364" s="7">
        <f t="shared" si="26"/>
        <v>0</v>
      </c>
      <c r="I364" s="6">
        <f t="shared" si="24"/>
        <v>1.1764705882352941E-2</v>
      </c>
      <c r="J364" s="10">
        <f>IF(B364="Pending","",C364/(VLOOKUP(B364,Population!$A$2:$B$10,2,FALSE)/100000))</f>
        <v>172.29287058191102</v>
      </c>
      <c r="K364" s="10">
        <f>IF(B364="Pending","",SUMIFS(E:E,A:A,"&lt;="&amp;A364,A:A,"&gt;="&amp;A364-30,B:B,B364)/(VLOOKUP(B364,Population!$A$2:$B$10,2,FALSE)/100000))</f>
        <v>152.97423061416475</v>
      </c>
      <c r="L364" s="13">
        <f t="shared" si="25"/>
        <v>1.2187690432663011E-3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21"/>
        <v>0.17118315993225261</v>
      </c>
      <c r="E365" s="7">
        <f t="shared" si="22"/>
        <v>57</v>
      </c>
      <c r="F365" s="6">
        <f t="shared" si="23"/>
        <v>0.13443396226415094</v>
      </c>
      <c r="G365" s="2">
        <v>1</v>
      </c>
      <c r="H365" s="7">
        <f t="shared" si="26"/>
        <v>0</v>
      </c>
      <c r="I365" s="6">
        <f t="shared" si="24"/>
        <v>5.8823529411764705E-3</v>
      </c>
      <c r="J365" s="10">
        <f>IF(B365="Pending","",C365/(VLOOKUP(B365,Population!$A$2:$B$10,2,FALSE)/100000))</f>
        <v>161.31201962648572</v>
      </c>
      <c r="K365" s="10">
        <f>IF(B365="Pending","",SUMIFS(E:E,A:A,"&lt;="&amp;A365,A:A,"&gt;="&amp;A365-30,B:B,B365)/(VLOOKUP(B365,Population!$A$2:$B$10,2,FALSE)/100000))</f>
        <v>148.08785405993282</v>
      </c>
      <c r="L365" s="13">
        <f t="shared" si="25"/>
        <v>7.0671378091872788E-4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21"/>
        <v>0.17154609242680863</v>
      </c>
      <c r="E366" s="7">
        <f t="shared" si="22"/>
        <v>48</v>
      </c>
      <c r="F366" s="6">
        <f t="shared" si="23"/>
        <v>0.11320754716981132</v>
      </c>
      <c r="G366" s="2">
        <v>10</v>
      </c>
      <c r="H366" s="7">
        <f t="shared" si="26"/>
        <v>0</v>
      </c>
      <c r="I366" s="6">
        <f t="shared" si="24"/>
        <v>5.8823529411764705E-2</v>
      </c>
      <c r="J366" s="10">
        <f>IF(B366="Pending","",C366/(VLOOKUP(B366,Population!$A$2:$B$10,2,FALSE)/100000))</f>
        <v>166.33040867076431</v>
      </c>
      <c r="K366" s="10">
        <f>IF(B366="Pending","",SUMIFS(E:E,A:A,"&lt;="&amp;A366,A:A,"&gt;="&amp;A366-30,B:B,B366)/(VLOOKUP(B366,Population!$A$2:$B$10,2,FALSE)/100000))</f>
        <v>156.71186599727866</v>
      </c>
      <c r="L366" s="13">
        <f t="shared" si="25"/>
        <v>7.052186177715092E-3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21"/>
        <v>0.17541737236873942</v>
      </c>
      <c r="E367" s="7">
        <f t="shared" si="22"/>
        <v>43</v>
      </c>
      <c r="F367" s="6">
        <f t="shared" si="23"/>
        <v>0.10141509433962265</v>
      </c>
      <c r="G367" s="2">
        <v>15</v>
      </c>
      <c r="H367" s="7">
        <f t="shared" si="26"/>
        <v>0</v>
      </c>
      <c r="I367" s="6">
        <f t="shared" si="24"/>
        <v>8.8235294117647065E-2</v>
      </c>
      <c r="J367" s="10">
        <f>IF(B367="Pending","",C367/(VLOOKUP(B367,Population!$A$2:$B$10,2,FALSE)/100000))</f>
        <v>161.9458520082961</v>
      </c>
      <c r="K367" s="10">
        <f>IF(B367="Pending","",SUMIFS(E:E,A:A,"&lt;="&amp;A367,A:A,"&gt;="&amp;A367-30,B:B,B367)/(VLOOKUP(B367,Population!$A$2:$B$10,2,FALSE)/100000))</f>
        <v>152.67584806575226</v>
      </c>
      <c r="L367" s="13">
        <f t="shared" si="25"/>
        <v>1.0344827586206896E-2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21"/>
        <v>0.11081538833776917</v>
      </c>
      <c r="E368" s="7">
        <f t="shared" si="22"/>
        <v>16</v>
      </c>
      <c r="F368" s="6">
        <f t="shared" si="23"/>
        <v>3.7735849056603772E-2</v>
      </c>
      <c r="G368" s="2">
        <v>40</v>
      </c>
      <c r="H368" s="7">
        <f t="shared" si="26"/>
        <v>2</v>
      </c>
      <c r="I368" s="6">
        <f t="shared" si="24"/>
        <v>0.23529411764705882</v>
      </c>
      <c r="J368" s="10">
        <f>IF(B368="Pending","",C368/(VLOOKUP(B368,Population!$A$2:$B$10,2,FALSE)/100000))</f>
        <v>116.23804943416435</v>
      </c>
      <c r="K368" s="10">
        <f>IF(B368="Pending","",SUMIFS(E:E,A:A,"&lt;="&amp;A368,A:A,"&gt;="&amp;A368-30,B:B,B368)/(VLOOKUP(B368,Population!$A$2:$B$10,2,FALSE)/100000))</f>
        <v>109.25869057075928</v>
      </c>
      <c r="L368" s="13">
        <f t="shared" si="25"/>
        <v>4.3668122270742356E-2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21"/>
        <v>5.3834986692475197E-2</v>
      </c>
      <c r="E369" s="7">
        <f t="shared" si="22"/>
        <v>15</v>
      </c>
      <c r="F369" s="6">
        <f t="shared" si="23"/>
        <v>3.5377358490566037E-2</v>
      </c>
      <c r="G369" s="2">
        <v>46</v>
      </c>
      <c r="H369" s="7">
        <f t="shared" si="26"/>
        <v>1</v>
      </c>
      <c r="I369" s="6">
        <f t="shared" si="24"/>
        <v>0.27058823529411763</v>
      </c>
      <c r="J369" s="10">
        <f>IF(B369="Pending","",C369/(VLOOKUP(B369,Population!$A$2:$B$10,2,FALSE)/100000))</f>
        <v>92.786235109894349</v>
      </c>
      <c r="K369" s="10">
        <f>IF(B369="Pending","",SUMIFS(E:E,A:A,"&lt;="&amp;A369,A:A,"&gt;="&amp;A369-30,B:B,B369)/(VLOOKUP(B369,Population!$A$2:$B$10,2,FALSE)/100000))</f>
        <v>86.113966517722176</v>
      </c>
      <c r="L369" s="13">
        <f t="shared" si="25"/>
        <v>0.10337078651685393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21"/>
        <v>3.193805952092911E-2</v>
      </c>
      <c r="E370" s="7">
        <f t="shared" si="22"/>
        <v>12</v>
      </c>
      <c r="F370" s="6">
        <f t="shared" si="23"/>
        <v>2.8301886792452831E-2</v>
      </c>
      <c r="G370" s="2">
        <v>55</v>
      </c>
      <c r="H370" s="7">
        <f t="shared" si="26"/>
        <v>1</v>
      </c>
      <c r="I370" s="6">
        <f t="shared" si="24"/>
        <v>0.3235294117647059</v>
      </c>
      <c r="J370" s="10">
        <f>IF(B370="Pending","",C370/(VLOOKUP(B370,Population!$A$2:$B$10,2,FALSE)/100000))</f>
        <v>119.25789067123219</v>
      </c>
      <c r="K370" s="10">
        <f>IF(B370="Pending","",SUMIFS(E:E,A:A,"&lt;="&amp;A370,A:A,"&gt;="&amp;A370-30,B:B,B370)/(VLOOKUP(B370,Population!$A$2:$B$10,2,FALSE)/100000))</f>
        <v>114.28881189326418</v>
      </c>
      <c r="L370" s="13">
        <f t="shared" si="25"/>
        <v>0.20833333333333334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21"/>
        <v>1.8388579724171305E-2</v>
      </c>
      <c r="E371" s="7">
        <f t="shared" si="22"/>
        <v>142</v>
      </c>
      <c r="F371" s="6">
        <f t="shared" si="23"/>
        <v>0.33490566037735847</v>
      </c>
      <c r="G371" s="2">
        <v>0</v>
      </c>
      <c r="H371" s="7">
        <f t="shared" si="26"/>
        <v>0</v>
      </c>
      <c r="I371" s="6">
        <f t="shared" si="24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3" t="str">
        <f t="shared" si="25"/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21"/>
        <v>1.4898005959202383E-2</v>
      </c>
      <c r="E372" s="7">
        <f t="shared" si="22"/>
        <v>8</v>
      </c>
      <c r="F372" s="6">
        <f t="shared" si="23"/>
        <v>1.7391304347826087E-2</v>
      </c>
      <c r="G372" s="2">
        <v>1</v>
      </c>
      <c r="H372" s="7">
        <f t="shared" si="26"/>
        <v>0</v>
      </c>
      <c r="I372" s="6">
        <f t="shared" si="24"/>
        <v>5.9523809523809521E-3</v>
      </c>
      <c r="J372" s="10">
        <f>IF(B372="Pending","",C372/(VLOOKUP(B372,Population!$A$2:$B$10,2,FALSE)/100000))</f>
        <v>14.349831223908142</v>
      </c>
      <c r="K372" s="10">
        <f>IF(B372="Pending","",SUMIFS(E:E,A:A,"&lt;="&amp;A372,A:A,"&gt;="&amp;A372-30,B:B,B372)/(VLOOKUP(B372,Population!$A$2:$B$10,2,FALSE)/100000))</f>
        <v>13.356381369945272</v>
      </c>
      <c r="L372" s="13">
        <f t="shared" si="25"/>
        <v>7.6923076923076927E-3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21"/>
        <v>5.283062113224845E-2</v>
      </c>
      <c r="E373" s="7">
        <f t="shared" si="22"/>
        <v>18</v>
      </c>
      <c r="F373" s="6">
        <f t="shared" si="23"/>
        <v>3.9130434782608699E-2</v>
      </c>
      <c r="G373" s="2">
        <v>0</v>
      </c>
      <c r="H373" s="7">
        <f t="shared" si="26"/>
        <v>0</v>
      </c>
      <c r="I373" s="6">
        <f t="shared" si="24"/>
        <v>0</v>
      </c>
      <c r="J373" s="10">
        <f>IF(B373="Pending","",C373/(VLOOKUP(B373,Population!$A$2:$B$10,2,FALSE)/100000))</f>
        <v>53.809565496512889</v>
      </c>
      <c r="K373" s="10">
        <f>IF(B373="Pending","",SUMIFS(E:E,A:A,"&lt;="&amp;A373,A:A,"&gt;="&amp;A373-30,B:B,B373)/(VLOOKUP(B373,Population!$A$2:$B$10,2,FALSE)/100000))</f>
        <v>49.023899150836037</v>
      </c>
      <c r="L373" s="13">
        <f t="shared" si="25"/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21"/>
        <v>0.19149667659867065</v>
      </c>
      <c r="E374" s="7">
        <f t="shared" si="22"/>
        <v>30</v>
      </c>
      <c r="F374" s="6">
        <f t="shared" si="23"/>
        <v>6.5217391304347824E-2</v>
      </c>
      <c r="G374" s="2">
        <v>1</v>
      </c>
      <c r="H374" s="7">
        <f t="shared" si="26"/>
        <v>-1</v>
      </c>
      <c r="I374" s="6">
        <f t="shared" si="24"/>
        <v>5.9523809523809521E-3</v>
      </c>
      <c r="J374" s="10">
        <f>IF(B374="Pending","",C374/(VLOOKUP(B374,Population!$A$2:$B$10,2,FALSE)/100000))</f>
        <v>175.44264883752183</v>
      </c>
      <c r="K374" s="10">
        <f>IF(B374="Pending","",SUMIFS(E:E,A:A,"&lt;="&amp;A374,A:A,"&gt;="&amp;A374-30,B:B,B374)/(VLOOKUP(B374,Population!$A$2:$B$10,2,FALSE)/100000))</f>
        <v>155.17907539309232</v>
      </c>
      <c r="L374" s="13">
        <f t="shared" si="25"/>
        <v>5.9844404548174744E-4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21"/>
        <v>0.16617006646802659</v>
      </c>
      <c r="E375" s="7">
        <f t="shared" si="22"/>
        <v>35</v>
      </c>
      <c r="F375" s="6">
        <f t="shared" si="23"/>
        <v>7.6086956521739135E-2</v>
      </c>
      <c r="G375" s="2">
        <v>1</v>
      </c>
      <c r="H375" s="7">
        <f t="shared" si="26"/>
        <v>0</v>
      </c>
      <c r="I375" s="6">
        <f t="shared" si="24"/>
        <v>5.9523809523809521E-3</v>
      </c>
      <c r="J375" s="10">
        <f>IF(B375="Pending","",C375/(VLOOKUP(B375,Population!$A$2:$B$10,2,FALSE)/100000))</f>
        <v>165.30206958191116</v>
      </c>
      <c r="K375" s="10">
        <f>IF(B375="Pending","",SUMIFS(E:E,A:A,"&lt;="&amp;A375,A:A,"&gt;="&amp;A375-30,B:B,B375)/(VLOOKUP(B375,Population!$A$2:$B$10,2,FALSE)/100000))</f>
        <v>150.93788974237958</v>
      </c>
      <c r="L375" s="13">
        <f t="shared" si="25"/>
        <v>6.8965517241379305E-4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21"/>
        <v>0.16628466651386661</v>
      </c>
      <c r="E376" s="7">
        <f t="shared" si="22"/>
        <v>33</v>
      </c>
      <c r="F376" s="6">
        <f t="shared" si="23"/>
        <v>7.1739130434782611E-2</v>
      </c>
      <c r="G376" s="2">
        <v>10</v>
      </c>
      <c r="H376" s="7">
        <f t="shared" si="26"/>
        <v>0</v>
      </c>
      <c r="I376" s="6">
        <f t="shared" si="24"/>
        <v>5.9523809523809521E-2</v>
      </c>
      <c r="J376" s="10">
        <f>IF(B376="Pending","",C376/(VLOOKUP(B376,Population!$A$2:$B$10,2,FALSE)/100000))</f>
        <v>170.20128560033783</v>
      </c>
      <c r="K376" s="10">
        <f>IF(B376="Pending","",SUMIFS(E:E,A:A,"&lt;="&amp;A376,A:A,"&gt;="&amp;A376-30,B:B,B376)/(VLOOKUP(B376,Population!$A$2:$B$10,2,FALSE)/100000))</f>
        <v>159.76164782057899</v>
      </c>
      <c r="L376" s="13">
        <f t="shared" si="25"/>
        <v>6.8917987594762234E-3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21"/>
        <v>0.16960806784322713</v>
      </c>
      <c r="E377" s="7">
        <f t="shared" si="22"/>
        <v>30</v>
      </c>
      <c r="F377" s="6">
        <f t="shared" si="23"/>
        <v>6.5217391304347824E-2</v>
      </c>
      <c r="G377" s="2">
        <v>15</v>
      </c>
      <c r="H377" s="7">
        <f t="shared" si="26"/>
        <v>0</v>
      </c>
      <c r="I377" s="6">
        <f t="shared" si="24"/>
        <v>8.9285714285714288E-2</v>
      </c>
      <c r="J377" s="10">
        <f>IF(B377="Pending","",C377/(VLOOKUP(B377,Population!$A$2:$B$10,2,FALSE)/100000))</f>
        <v>165.29645584295051</v>
      </c>
      <c r="K377" s="10">
        <f>IF(B377="Pending","",SUMIFS(E:E,A:A,"&lt;="&amp;A377,A:A,"&gt;="&amp;A377-30,B:B,B377)/(VLOOKUP(B377,Population!$A$2:$B$10,2,FALSE)/100000))</f>
        <v>155.13295754449882</v>
      </c>
      <c r="L377" s="13">
        <f t="shared" si="25"/>
        <v>1.0135135135135136E-2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21"/>
        <v>0.10715104286041714</v>
      </c>
      <c r="E378" s="7">
        <f t="shared" si="22"/>
        <v>19</v>
      </c>
      <c r="F378" s="6">
        <f t="shared" si="23"/>
        <v>4.1304347826086954E-2</v>
      </c>
      <c r="G378" s="2">
        <v>40</v>
      </c>
      <c r="H378" s="7">
        <f t="shared" si="26"/>
        <v>0</v>
      </c>
      <c r="I378" s="6">
        <f t="shared" si="24"/>
        <v>0.23809523809523808</v>
      </c>
      <c r="J378" s="10">
        <f>IF(B378="Pending","",C378/(VLOOKUP(B378,Population!$A$2:$B$10,2,FALSE)/100000))</f>
        <v>118.6491006778861</v>
      </c>
      <c r="K378" s="10">
        <f>IF(B378="Pending","",SUMIFS(E:E,A:A,"&lt;="&amp;A378,A:A,"&gt;="&amp;A378-30,B:B,B378)/(VLOOKUP(B378,Population!$A$2:$B$10,2,FALSE)/100000))</f>
        <v>110.40076747568011</v>
      </c>
      <c r="L378" s="13">
        <f t="shared" si="25"/>
        <v>4.2780748663101602E-2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21"/>
        <v>5.2601421040568419E-2</v>
      </c>
      <c r="E379" s="7">
        <f t="shared" si="22"/>
        <v>14</v>
      </c>
      <c r="F379" s="6">
        <f t="shared" si="23"/>
        <v>3.0434782608695653E-2</v>
      </c>
      <c r="G379" s="2">
        <v>45</v>
      </c>
      <c r="H379" s="7">
        <f t="shared" si="26"/>
        <v>-1</v>
      </c>
      <c r="I379" s="6">
        <f t="shared" si="24"/>
        <v>0.26785714285714285</v>
      </c>
      <c r="J379" s="10">
        <f>IF(B379="Pending","",C379/(VLOOKUP(B379,Population!$A$2:$B$10,2,FALSE)/100000))</f>
        <v>95.705352618969684</v>
      </c>
      <c r="K379" s="10">
        <f>IF(B379="Pending","",SUMIFS(E:E,A:A,"&lt;="&amp;A379,A:A,"&gt;="&amp;A379-30,B:B,B379)/(VLOOKUP(B379,Population!$A$2:$B$10,2,FALSE)/100000))</f>
        <v>88.616067239786744</v>
      </c>
      <c r="L379" s="13">
        <f t="shared" si="25"/>
        <v>9.8039215686274508E-2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21"/>
        <v>3.1400412560165021E-2</v>
      </c>
      <c r="E380" s="7">
        <f t="shared" si="22"/>
        <v>10</v>
      </c>
      <c r="F380" s="6">
        <f t="shared" si="23"/>
        <v>2.1739130434782608E-2</v>
      </c>
      <c r="G380" s="2">
        <v>55</v>
      </c>
      <c r="H380" s="7">
        <f t="shared" si="26"/>
        <v>0</v>
      </c>
      <c r="I380" s="6">
        <f t="shared" si="24"/>
        <v>0.32738095238095238</v>
      </c>
      <c r="J380" s="10">
        <f>IF(B380="Pending","",C380/(VLOOKUP(B380,Population!$A$2:$B$10,2,FALSE)/100000))</f>
        <v>123.77523501483947</v>
      </c>
      <c r="K380" s="10">
        <f>IF(B380="Pending","",SUMIFS(E:E,A:A,"&lt;="&amp;A380,A:A,"&gt;="&amp;A380-30,B:B,B380)/(VLOOKUP(B380,Population!$A$2:$B$10,2,FALSE)/100000))</f>
        <v>118.35442180251073</v>
      </c>
      <c r="L380" s="13">
        <f t="shared" si="25"/>
        <v>0.20072992700729927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21"/>
        <v>4.755901902360761E-2</v>
      </c>
      <c r="E381" s="7">
        <f t="shared" si="22"/>
        <v>263</v>
      </c>
      <c r="F381" s="6">
        <f t="shared" si="23"/>
        <v>0.57173913043478264</v>
      </c>
      <c r="G381" s="2">
        <v>0</v>
      </c>
      <c r="H381" s="7">
        <f t="shared" si="26"/>
        <v>0</v>
      </c>
      <c r="I381" s="6">
        <f t="shared" si="24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3" t="str">
        <f t="shared" si="25"/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21"/>
        <v>1.5779736641636739E-2</v>
      </c>
      <c r="E382" s="7">
        <f t="shared" si="22"/>
        <v>15</v>
      </c>
      <c r="F382" s="6">
        <f t="shared" si="23"/>
        <v>3.2397408207343416E-2</v>
      </c>
      <c r="G382" s="2">
        <v>1</v>
      </c>
      <c r="H382" s="7">
        <f t="shared" si="26"/>
        <v>0</v>
      </c>
      <c r="I382" s="6">
        <f t="shared" si="24"/>
        <v>5.6179775280898875E-3</v>
      </c>
      <c r="J382" s="10">
        <f>IF(B382="Pending","",C382/(VLOOKUP(B382,Population!$A$2:$B$10,2,FALSE)/100000))</f>
        <v>16.005580980512928</v>
      </c>
      <c r="K382" s="10">
        <f>IF(B382="Pending","",SUMIFS(E:E,A:A,"&lt;="&amp;A382,A:A,"&gt;="&amp;A382-30,B:B,B382)/(VLOOKUP(B382,Population!$A$2:$B$10,2,FALSE)/100000))</f>
        <v>14.6809811752291</v>
      </c>
      <c r="L382" s="13">
        <f t="shared" si="25"/>
        <v>6.8965517241379309E-3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21"/>
        <v>5.6262923060180652E-2</v>
      </c>
      <c r="E383" s="7">
        <f t="shared" si="22"/>
        <v>56</v>
      </c>
      <c r="F383" s="6">
        <f t="shared" si="23"/>
        <v>0.12095032397408208</v>
      </c>
      <c r="G383" s="2">
        <v>0</v>
      </c>
      <c r="H383" s="7">
        <f t="shared" si="26"/>
        <v>0</v>
      </c>
      <c r="I383" s="6">
        <f t="shared" si="24"/>
        <v>0</v>
      </c>
      <c r="J383" s="10">
        <f>IF(B383="Pending","",C383/(VLOOKUP(B383,Population!$A$2:$B$10,2,FALSE)/100000))</f>
        <v>60.346085383291026</v>
      </c>
      <c r="K383" s="10">
        <f>IF(B383="Pending","",SUMIFS(E:E,A:A,"&lt;="&amp;A383,A:A,"&gt;="&amp;A383-30,B:B,B383)/(VLOOKUP(B383,Population!$A$2:$B$10,2,FALSE)/100000))</f>
        <v>54.97680119058041</v>
      </c>
      <c r="L383" s="13">
        <f t="shared" si="25"/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21"/>
        <v>0.18957449123952552</v>
      </c>
      <c r="E384" s="7">
        <f t="shared" si="22"/>
        <v>71</v>
      </c>
      <c r="F384" s="6">
        <f t="shared" si="23"/>
        <v>0.15334773218142547</v>
      </c>
      <c r="G384" s="2">
        <v>1</v>
      </c>
      <c r="H384" s="7">
        <f t="shared" si="26"/>
        <v>0</v>
      </c>
      <c r="I384" s="6">
        <f t="shared" si="24"/>
        <v>5.6179775280898875E-3</v>
      </c>
      <c r="J384" s="10">
        <f>IF(B384="Pending","",C384/(VLOOKUP(B384,Population!$A$2:$B$10,2,FALSE)/100000))</f>
        <v>182.8971240424674</v>
      </c>
      <c r="K384" s="10">
        <f>IF(B384="Pending","",SUMIFS(E:E,A:A,"&lt;="&amp;A384,A:A,"&gt;="&amp;A384-30,B:B,B384)/(VLOOKUP(B384,Population!$A$2:$B$10,2,FALSE)/100000))</f>
        <v>159.37877973390673</v>
      </c>
      <c r="L384" s="13">
        <f t="shared" si="25"/>
        <v>5.7405281285878302E-4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21"/>
        <v>0.16715638263140711</v>
      </c>
      <c r="E385" s="7">
        <f t="shared" si="22"/>
        <v>86</v>
      </c>
      <c r="F385" s="6">
        <f t="shared" si="23"/>
        <v>0.18574514038876891</v>
      </c>
      <c r="G385" s="2">
        <v>1</v>
      </c>
      <c r="H385" s="7">
        <f t="shared" si="26"/>
        <v>0</v>
      </c>
      <c r="I385" s="6">
        <f t="shared" si="24"/>
        <v>5.6179775280898875E-3</v>
      </c>
      <c r="J385" s="10">
        <f>IF(B385="Pending","",C385/(VLOOKUP(B385,Population!$A$2:$B$10,2,FALSE)/100000))</f>
        <v>175.10619232952797</v>
      </c>
      <c r="K385" s="10">
        <f>IF(B385="Pending","",SUMIFS(E:E,A:A,"&lt;="&amp;A385,A:A,"&gt;="&amp;A385-30,B:B,B385)/(VLOOKUP(B385,Population!$A$2:$B$10,2,FALSE)/100000))</f>
        <v>158.68998679863472</v>
      </c>
      <c r="L385" s="13">
        <f t="shared" si="25"/>
        <v>6.5104166666666663E-4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7">C386/SUMIF(A:A,A386,C:C)</f>
        <v>0.1666122537816955</v>
      </c>
      <c r="E386" s="7">
        <f t="shared" si="22"/>
        <v>80</v>
      </c>
      <c r="F386" s="6">
        <f t="shared" si="23"/>
        <v>0.17278617710583152</v>
      </c>
      <c r="G386" s="2">
        <v>10</v>
      </c>
      <c r="H386" s="7">
        <f t="shared" si="26"/>
        <v>0</v>
      </c>
      <c r="I386" s="6">
        <f t="shared" si="24"/>
        <v>5.6179775280898875E-2</v>
      </c>
      <c r="J386" s="10">
        <f>IF(B386="Pending","",C386/(VLOOKUP(B386,Population!$A$2:$B$10,2,FALSE)/100000))</f>
        <v>179.58522967203115</v>
      </c>
      <c r="K386" s="10">
        <f>IF(B386="Pending","",SUMIFS(E:E,A:A,"&lt;="&amp;A386,A:A,"&gt;="&amp;A386-30,B:B,B386)/(VLOOKUP(B386,Population!$A$2:$B$10,2,FALSE)/100000))</f>
        <v>166.799605874349</v>
      </c>
      <c r="L386" s="13">
        <f t="shared" si="25"/>
        <v>6.5316786414108428E-3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7"/>
        <v>0.16780933725106106</v>
      </c>
      <c r="E387" s="7">
        <f t="shared" si="22"/>
        <v>62</v>
      </c>
      <c r="F387" s="6">
        <f t="shared" si="23"/>
        <v>0.13390928725701945</v>
      </c>
      <c r="G387" s="2">
        <v>15</v>
      </c>
      <c r="H387" s="7">
        <f t="shared" si="26"/>
        <v>0</v>
      </c>
      <c r="I387" s="6">
        <f t="shared" si="24"/>
        <v>8.4269662921348312E-2</v>
      </c>
      <c r="J387" s="10">
        <f>IF(B387="Pending","",C387/(VLOOKUP(B387,Population!$A$2:$B$10,2,FALSE)/100000))</f>
        <v>172.22103710123628</v>
      </c>
      <c r="K387" s="10">
        <f>IF(B387="Pending","",SUMIFS(E:E,A:A,"&lt;="&amp;A387,A:A,"&gt;="&amp;A387-30,B:B,B387)/(VLOOKUP(B387,Population!$A$2:$B$10,2,FALSE)/100000))</f>
        <v>160.49392367994585</v>
      </c>
      <c r="L387" s="13">
        <f t="shared" si="25"/>
        <v>9.727626459143969E-3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7"/>
        <v>0.10556099684405267</v>
      </c>
      <c r="E388" s="7">
        <f t="shared" si="22"/>
        <v>35</v>
      </c>
      <c r="F388" s="6">
        <f t="shared" si="23"/>
        <v>7.5593952483801297E-2</v>
      </c>
      <c r="G388" s="2">
        <v>42</v>
      </c>
      <c r="H388" s="7">
        <f t="shared" si="26"/>
        <v>2</v>
      </c>
      <c r="I388" s="6">
        <f t="shared" si="24"/>
        <v>0.23595505617977527</v>
      </c>
      <c r="J388" s="10">
        <f>IF(B388="Pending","",C388/(VLOOKUP(B388,Population!$A$2:$B$10,2,FALSE)/100000))</f>
        <v>123.09051086368932</v>
      </c>
      <c r="K388" s="10">
        <f>IF(B388="Pending","",SUMIFS(E:E,A:A,"&lt;="&amp;A388,A:A,"&gt;="&amp;A388-30,B:B,B388)/(VLOOKUP(B388,Population!$A$2:$B$10,2,FALSE)/100000))</f>
        <v>112.93871615328196</v>
      </c>
      <c r="L388" s="13">
        <f t="shared" si="25"/>
        <v>4.3298969072164947E-2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7"/>
        <v>5.2345195342257046E-2</v>
      </c>
      <c r="E389" s="7">
        <f t="shared" si="22"/>
        <v>22</v>
      </c>
      <c r="F389" s="6">
        <f t="shared" si="23"/>
        <v>4.7516198704103674E-2</v>
      </c>
      <c r="G389" s="2">
        <v>50</v>
      </c>
      <c r="H389" s="7">
        <f t="shared" si="26"/>
        <v>5</v>
      </c>
      <c r="I389" s="6">
        <f t="shared" si="24"/>
        <v>0.2808988764044944</v>
      </c>
      <c r="J389" s="10">
        <f>IF(B389="Pending","",C389/(VLOOKUP(B389,Population!$A$2:$B$10,2,FALSE)/100000))</f>
        <v>100.29253727608805</v>
      </c>
      <c r="K389" s="10">
        <f>IF(B389="Pending","",SUMIFS(E:E,A:A,"&lt;="&amp;A389,A:A,"&gt;="&amp;A389-30,B:B,B389)/(VLOOKUP(B389,Population!$A$2:$B$10,2,FALSE)/100000))</f>
        <v>91.326676355356696</v>
      </c>
      <c r="L389" s="13">
        <f t="shared" si="25"/>
        <v>0.10395010395010396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7"/>
        <v>3.1668299053215804E-2</v>
      </c>
      <c r="E390" s="7">
        <f t="shared" si="22"/>
        <v>17</v>
      </c>
      <c r="F390" s="6">
        <f t="shared" si="23"/>
        <v>3.6717062634989202E-2</v>
      </c>
      <c r="G390" s="2">
        <v>58</v>
      </c>
      <c r="H390" s="7">
        <f t="shared" si="26"/>
        <v>3</v>
      </c>
      <c r="I390" s="6">
        <f t="shared" si="24"/>
        <v>0.3258426966292135</v>
      </c>
      <c r="J390" s="10">
        <f>IF(B390="Pending","",C390/(VLOOKUP(B390,Population!$A$2:$B$10,2,FALSE)/100000))</f>
        <v>131.45472039897183</v>
      </c>
      <c r="K390" s="10">
        <f>IF(B390="Pending","",SUMIFS(E:E,A:A,"&lt;="&amp;A390,A:A,"&gt;="&amp;A390-30,B:B,B390)/(VLOOKUP(B390,Population!$A$2:$B$10,2,FALSE)/100000))</f>
        <v>125.13043831792164</v>
      </c>
      <c r="L390" s="13">
        <f t="shared" si="25"/>
        <v>0.19931271477663232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7"/>
        <v>4.7230384154967893E-2</v>
      </c>
      <c r="E391" s="7">
        <f t="shared" si="22"/>
        <v>19</v>
      </c>
      <c r="F391" s="6">
        <f t="shared" si="23"/>
        <v>4.1036717062634988E-2</v>
      </c>
      <c r="G391" s="2">
        <v>0</v>
      </c>
      <c r="H391" s="7">
        <f t="shared" si="26"/>
        <v>0</v>
      </c>
      <c r="I391" s="6">
        <f t="shared" si="24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3" t="str">
        <f t="shared" si="25"/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7"/>
        <v>1.6344263990896866E-2</v>
      </c>
      <c r="E392" s="7">
        <f t="shared" ref="E392:E455" si="28">C392-SUMIFS(C:C,A:A,A392-1,B:B,B392)</f>
        <v>13</v>
      </c>
      <c r="F392" s="6">
        <f t="shared" ref="F392:F455" si="29">E392/SUMIF(A:A,A392,E:E)</f>
        <v>2.7196652719665274E-2</v>
      </c>
      <c r="G392" s="2">
        <v>1</v>
      </c>
      <c r="H392" s="7">
        <f t="shared" si="26"/>
        <v>0</v>
      </c>
      <c r="I392" s="6">
        <f t="shared" si="24"/>
        <v>5.5248618784530384E-3</v>
      </c>
      <c r="J392" s="10">
        <f>IF(B392="Pending","",C392/(VLOOKUP(B392,Population!$A$2:$B$10,2,FALSE)/100000))</f>
        <v>17.440564102903743</v>
      </c>
      <c r="K392" s="10">
        <f>IF(B392="Pending","",SUMIFS(E:E,A:A,"&lt;="&amp;A392,A:A,"&gt;="&amp;A392-30,B:B,B392)/(VLOOKUP(B392,Population!$A$2:$B$10,2,FALSE)/100000))</f>
        <v>16.005580980512928</v>
      </c>
      <c r="L392" s="13">
        <f t="shared" si="25"/>
        <v>6.3291139240506328E-3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7"/>
        <v>5.8653149891383052E-2</v>
      </c>
      <c r="E393" s="7">
        <f t="shared" si="28"/>
        <v>50</v>
      </c>
      <c r="F393" s="6">
        <f t="shared" si="29"/>
        <v>0.10460251046025104</v>
      </c>
      <c r="G393" s="2">
        <v>0</v>
      </c>
      <c r="H393" s="7">
        <f t="shared" si="26"/>
        <v>0</v>
      </c>
      <c r="I393" s="6">
        <f t="shared" si="24"/>
        <v>0</v>
      </c>
      <c r="J393" s="10">
        <f>IF(B393="Pending","",C393/(VLOOKUP(B393,Population!$A$2:$B$10,2,FALSE)/100000))</f>
        <v>66.182263853628641</v>
      </c>
      <c r="K393" s="10">
        <f>IF(B393="Pending","",SUMIFS(E:E,A:A,"&lt;="&amp;A393,A:A,"&gt;="&amp;A393-30,B:B,B393)/(VLOOKUP(B393,Population!$A$2:$B$10,2,FALSE)/100000))</f>
        <v>59.64574396685051</v>
      </c>
      <c r="L393" s="13">
        <f t="shared" si="25"/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7"/>
        <v>0.19344160546188063</v>
      </c>
      <c r="E394" s="7">
        <f t="shared" si="28"/>
        <v>128</v>
      </c>
      <c r="F394" s="6">
        <f t="shared" si="29"/>
        <v>0.26778242677824265</v>
      </c>
      <c r="G394" s="2">
        <v>1</v>
      </c>
      <c r="H394" s="7">
        <f t="shared" si="26"/>
        <v>0</v>
      </c>
      <c r="I394" s="6">
        <f t="shared" si="24"/>
        <v>5.5248618784530384E-3</v>
      </c>
      <c r="J394" s="10">
        <f>IF(B394="Pending","",C394/(VLOOKUP(B394,Population!$A$2:$B$10,2,FALSE)/100000))</f>
        <v>196.33617793307351</v>
      </c>
      <c r="K394" s="10">
        <f>IF(B394="Pending","",SUMIFS(E:E,A:A,"&lt;="&amp;A394,A:A,"&gt;="&amp;A394-30,B:B,B394)/(VLOOKUP(B394,Population!$A$2:$B$10,2,FALSE)/100000))</f>
        <v>169.03809971777986</v>
      </c>
      <c r="L394" s="13">
        <f t="shared" si="25"/>
        <v>5.3475935828877007E-4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7"/>
        <v>0.16861487534912589</v>
      </c>
      <c r="E395" s="7">
        <f t="shared" si="28"/>
        <v>94</v>
      </c>
      <c r="F395" s="6">
        <f t="shared" si="29"/>
        <v>0.19665271966527198</v>
      </c>
      <c r="G395" s="2">
        <v>2</v>
      </c>
      <c r="H395" s="7">
        <f t="shared" si="26"/>
        <v>1</v>
      </c>
      <c r="I395" s="6">
        <f t="shared" si="24"/>
        <v>1.1049723756906077E-2</v>
      </c>
      <c r="J395" s="10">
        <f>IF(B395="Pending","",C395/(VLOOKUP(B395,Population!$A$2:$B$10,2,FALSE)/100000))</f>
        <v>185.82232649552773</v>
      </c>
      <c r="K395" s="10">
        <f>IF(B395="Pending","",SUMIFS(E:E,A:A,"&lt;="&amp;A395,A:A,"&gt;="&amp;A395-30,B:B,B395)/(VLOOKUP(B395,Population!$A$2:$B$10,2,FALSE)/100000))</f>
        <v>167.4680967005707</v>
      </c>
      <c r="L395" s="13">
        <f t="shared" si="25"/>
        <v>1.2269938650306749E-3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7"/>
        <v>0.16633909175545672</v>
      </c>
      <c r="E396" s="7">
        <f t="shared" si="28"/>
        <v>77</v>
      </c>
      <c r="F396" s="6">
        <f t="shared" si="29"/>
        <v>0.16108786610878661</v>
      </c>
      <c r="G396" s="2">
        <v>10</v>
      </c>
      <c r="H396" s="7">
        <f t="shared" si="26"/>
        <v>0</v>
      </c>
      <c r="I396" s="6">
        <f t="shared" si="24"/>
        <v>5.5248618784530384E-2</v>
      </c>
      <c r="J396" s="10">
        <f>IF(B396="Pending","",C396/(VLOOKUP(B396,Population!$A$2:$B$10,2,FALSE)/100000))</f>
        <v>188.61727584103599</v>
      </c>
      <c r="K396" s="10">
        <f>IF(B396="Pending","",SUMIFS(E:E,A:A,"&lt;="&amp;A396,A:A,"&gt;="&amp;A396-30,B:B,B396)/(VLOOKUP(B396,Population!$A$2:$B$10,2,FALSE)/100000))</f>
        <v>170.90508140571481</v>
      </c>
      <c r="L396" s="13">
        <f t="shared" si="25"/>
        <v>6.2189054726368162E-3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7"/>
        <v>0.16468397641460639</v>
      </c>
      <c r="E397" s="7">
        <f t="shared" si="28"/>
        <v>50</v>
      </c>
      <c r="F397" s="6">
        <f t="shared" si="29"/>
        <v>0.10460251046025104</v>
      </c>
      <c r="G397" s="2">
        <v>15</v>
      </c>
      <c r="H397" s="7">
        <f t="shared" si="26"/>
        <v>0</v>
      </c>
      <c r="I397" s="6">
        <f t="shared" si="24"/>
        <v>8.2872928176795577E-2</v>
      </c>
      <c r="J397" s="10">
        <f>IF(B397="Pending","",C397/(VLOOKUP(B397,Population!$A$2:$B$10,2,FALSE)/100000))</f>
        <v>177.80537682566029</v>
      </c>
      <c r="K397" s="10">
        <f>IF(B397="Pending","",SUMIFS(E:E,A:A,"&lt;="&amp;A397,A:A,"&gt;="&amp;A397-30,B:B,B397)/(VLOOKUP(B397,Population!$A$2:$B$10,2,FALSE)/100000))</f>
        <v>162.05753880278459</v>
      </c>
      <c r="L397" s="13">
        <f t="shared" si="25"/>
        <v>9.4221105527638183E-3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7"/>
        <v>0.10354815351194786</v>
      </c>
      <c r="E398" s="7">
        <f t="shared" si="28"/>
        <v>31</v>
      </c>
      <c r="F398" s="6">
        <f t="shared" si="29"/>
        <v>6.4853556485355651E-2</v>
      </c>
      <c r="G398" s="2">
        <v>42</v>
      </c>
      <c r="H398" s="7">
        <f t="shared" si="26"/>
        <v>0</v>
      </c>
      <c r="I398" s="6">
        <f t="shared" si="24"/>
        <v>0.23204419889502761</v>
      </c>
      <c r="J398" s="10">
        <f>IF(B398="Pending","",C398/(VLOOKUP(B398,Population!$A$2:$B$10,2,FALSE)/100000))</f>
        <v>127.02433131397217</v>
      </c>
      <c r="K398" s="10">
        <f>IF(B398="Pending","",SUMIFS(E:E,A:A,"&lt;="&amp;A398,A:A,"&gt;="&amp;A398-30,B:B,B398)/(VLOOKUP(B398,Population!$A$2:$B$10,2,FALSE)/100000))</f>
        <v>114.84217766148333</v>
      </c>
      <c r="L398" s="13">
        <f t="shared" si="25"/>
        <v>4.195804195804196E-2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7"/>
        <v>5.1412020275162923E-2</v>
      </c>
      <c r="E399" s="7">
        <f t="shared" si="28"/>
        <v>16</v>
      </c>
      <c r="F399" s="6">
        <f t="shared" si="29"/>
        <v>3.3472803347280332E-2</v>
      </c>
      <c r="G399" s="2">
        <v>50</v>
      </c>
      <c r="H399" s="7">
        <f t="shared" si="26"/>
        <v>0</v>
      </c>
      <c r="I399" s="6">
        <f t="shared" si="24"/>
        <v>0.27624309392265195</v>
      </c>
      <c r="J399" s="10">
        <f>IF(B399="Pending","",C399/(VLOOKUP(B399,Population!$A$2:$B$10,2,FALSE)/100000))</f>
        <v>103.62867157217414</v>
      </c>
      <c r="K399" s="10">
        <f>IF(B399="Pending","",SUMIFS(E:E,A:A,"&lt;="&amp;A399,A:A,"&gt;="&amp;A399-30,B:B,B399)/(VLOOKUP(B399,Population!$A$2:$B$10,2,FALSE)/100000))</f>
        <v>91.952201535872831</v>
      </c>
      <c r="L399" s="13">
        <f t="shared" si="25"/>
        <v>0.1006036217303823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7"/>
        <v>3.2171304437778006E-2</v>
      </c>
      <c r="E400" s="7">
        <f t="shared" si="28"/>
        <v>20</v>
      </c>
      <c r="F400" s="6">
        <f t="shared" si="29"/>
        <v>4.1841004184100417E-2</v>
      </c>
      <c r="G400" s="2">
        <v>60</v>
      </c>
      <c r="H400" s="7">
        <f t="shared" si="26"/>
        <v>2</v>
      </c>
      <c r="I400" s="6">
        <f t="shared" si="24"/>
        <v>0.33149171270718231</v>
      </c>
      <c r="J400" s="10">
        <f>IF(B400="Pending","",C400/(VLOOKUP(B400,Population!$A$2:$B$10,2,FALSE)/100000))</f>
        <v>140.48940908618641</v>
      </c>
      <c r="K400" s="10">
        <f>IF(B400="Pending","",SUMIFS(E:E,A:A,"&lt;="&amp;A400,A:A,"&gt;="&amp;A400-30,B:B,B400)/(VLOOKUP(B400,Population!$A$2:$B$10,2,FALSE)/100000))</f>
        <v>133.26165813641475</v>
      </c>
      <c r="L400" s="13">
        <f t="shared" si="25"/>
        <v>0.19292604501607716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7"/>
        <v>4.4791558911761661E-2</v>
      </c>
      <c r="E401" s="7">
        <f t="shared" si="28"/>
        <v>-1</v>
      </c>
      <c r="F401" s="6">
        <f t="shared" si="29"/>
        <v>-2.0920502092050207E-3</v>
      </c>
      <c r="G401" s="2">
        <v>0</v>
      </c>
      <c r="H401" s="7">
        <f t="shared" si="26"/>
        <v>0</v>
      </c>
      <c r="I401" s="6">
        <f t="shared" si="24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3" t="str">
        <f t="shared" si="25"/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7"/>
        <v>1.673724541238153E-2</v>
      </c>
      <c r="E402" s="7">
        <f t="shared" si="28"/>
        <v>8</v>
      </c>
      <c r="F402" s="6">
        <f t="shared" si="29"/>
        <v>3.1872509960159362E-2</v>
      </c>
      <c r="G402" s="2">
        <v>1</v>
      </c>
      <c r="H402" s="7">
        <f t="shared" si="26"/>
        <v>0</v>
      </c>
      <c r="I402" s="6">
        <f t="shared" si="24"/>
        <v>5.434782608695652E-3</v>
      </c>
      <c r="J402" s="10">
        <f>IF(B402="Pending","",C402/(VLOOKUP(B402,Population!$A$2:$B$10,2,FALSE)/100000))</f>
        <v>18.323630639759628</v>
      </c>
      <c r="K402" s="10">
        <f>IF(B402="Pending","",SUMIFS(E:E,A:A,"&lt;="&amp;A402,A:A,"&gt;="&amp;A402-30,B:B,B402)/(VLOOKUP(B402,Population!$A$2:$B$10,2,FALSE)/100000))</f>
        <v>16.667880883154844</v>
      </c>
      <c r="L402" s="13">
        <f t="shared" si="25"/>
        <v>6.024096385542169E-3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7"/>
        <v>5.9891107078039928E-2</v>
      </c>
      <c r="E403" s="7">
        <f t="shared" si="28"/>
        <v>27</v>
      </c>
      <c r="F403" s="6">
        <f t="shared" si="29"/>
        <v>0.10756972111553785</v>
      </c>
      <c r="G403" s="2">
        <v>0</v>
      </c>
      <c r="H403" s="7">
        <f t="shared" si="26"/>
        <v>0</v>
      </c>
      <c r="I403" s="6">
        <f t="shared" si="24"/>
        <v>0</v>
      </c>
      <c r="J403" s="10">
        <f>IF(B403="Pending","",C403/(VLOOKUP(B403,Population!$A$2:$B$10,2,FALSE)/100000))</f>
        <v>69.333800227610965</v>
      </c>
      <c r="K403" s="10">
        <f>IF(B403="Pending","",SUMIFS(E:E,A:A,"&lt;="&amp;A403,A:A,"&gt;="&amp;A403-30,B:B,B403)/(VLOOKUP(B403,Population!$A$2:$B$10,2,FALSE)/100000))</f>
        <v>61.98021535498556</v>
      </c>
      <c r="L403" s="13">
        <f t="shared" si="25"/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7"/>
        <v>0.19288162936075823</v>
      </c>
      <c r="E404" s="7">
        <f t="shared" si="28"/>
        <v>43</v>
      </c>
      <c r="F404" s="6">
        <f t="shared" si="29"/>
        <v>0.17131474103585656</v>
      </c>
      <c r="G404" s="2">
        <v>1</v>
      </c>
      <c r="H404" s="7">
        <f t="shared" si="26"/>
        <v>0</v>
      </c>
      <c r="I404" s="6">
        <f t="shared" si="24"/>
        <v>5.434782608695652E-3</v>
      </c>
      <c r="J404" s="10">
        <f>IF(B404="Pending","",C404/(VLOOKUP(B404,Population!$A$2:$B$10,2,FALSE)/100000))</f>
        <v>200.85086009944899</v>
      </c>
      <c r="K404" s="10">
        <f>IF(B404="Pending","",SUMIFS(E:E,A:A,"&lt;="&amp;A404,A:A,"&gt;="&amp;A404-30,B:B,B404)/(VLOOKUP(B404,Population!$A$2:$B$10,2,FALSE)/100000))</f>
        <v>167.88318102405589</v>
      </c>
      <c r="L404" s="13">
        <f t="shared" si="25"/>
        <v>5.2273915316257186E-4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7"/>
        <v>0.16838072191974188</v>
      </c>
      <c r="E405" s="7">
        <f t="shared" si="28"/>
        <v>40</v>
      </c>
      <c r="F405" s="6">
        <f t="shared" si="29"/>
        <v>0.15936254980079681</v>
      </c>
      <c r="G405" s="2">
        <v>2</v>
      </c>
      <c r="H405" s="7">
        <f t="shared" si="26"/>
        <v>0</v>
      </c>
      <c r="I405" s="6">
        <f t="shared" si="24"/>
        <v>1.0869565217391304E-2</v>
      </c>
      <c r="J405" s="10">
        <f>IF(B405="Pending","",C405/(VLOOKUP(B405,Population!$A$2:$B$10,2,FALSE)/100000))</f>
        <v>190.38238358744252</v>
      </c>
      <c r="K405" s="10">
        <f>IF(B405="Pending","",SUMIFS(E:E,A:A,"&lt;="&amp;A405,A:A,"&gt;="&amp;A405-30,B:B,B405)/(VLOOKUP(B405,Population!$A$2:$B$10,2,FALSE)/100000))</f>
        <v>168.26610669165578</v>
      </c>
      <c r="L405" s="13">
        <f t="shared" si="25"/>
        <v>1.1976047904191617E-3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7"/>
        <v>0.16636418632788869</v>
      </c>
      <c r="E406" s="7">
        <f t="shared" si="28"/>
        <v>42</v>
      </c>
      <c r="F406" s="6">
        <f t="shared" si="29"/>
        <v>0.16733067729083664</v>
      </c>
      <c r="G406" s="2">
        <v>10</v>
      </c>
      <c r="H406" s="7">
        <f t="shared" si="26"/>
        <v>0</v>
      </c>
      <c r="I406" s="6">
        <f t="shared" si="24"/>
        <v>5.434782608695652E-2</v>
      </c>
      <c r="J406" s="10">
        <f>IF(B406="Pending","",C406/(VLOOKUP(B406,Population!$A$2:$B$10,2,FALSE)/100000))</f>
        <v>193.54384647867499</v>
      </c>
      <c r="K406" s="10">
        <f>IF(B406="Pending","",SUMIFS(E:E,A:A,"&lt;="&amp;A406,A:A,"&gt;="&amp;A406-30,B:B,B406)/(VLOOKUP(B406,Population!$A$2:$B$10,2,FALSE)/100000))</f>
        <v>170.55318350302633</v>
      </c>
      <c r="L406" s="13">
        <f t="shared" si="25"/>
        <v>6.0606060606060606E-3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7"/>
        <v>0.16374269005847952</v>
      </c>
      <c r="E407" s="7">
        <f t="shared" si="28"/>
        <v>32</v>
      </c>
      <c r="F407" s="6">
        <f t="shared" si="29"/>
        <v>0.12749003984063745</v>
      </c>
      <c r="G407" s="2">
        <v>15</v>
      </c>
      <c r="H407" s="7">
        <f t="shared" si="26"/>
        <v>0</v>
      </c>
      <c r="I407" s="6">
        <f t="shared" si="24"/>
        <v>8.1521739130434784E-2</v>
      </c>
      <c r="J407" s="10">
        <f>IF(B407="Pending","",C407/(VLOOKUP(B407,Population!$A$2:$B$10,2,FALSE)/100000))</f>
        <v>181.37935424929165</v>
      </c>
      <c r="K407" s="10">
        <f>IF(B407="Pending","",SUMIFS(E:E,A:A,"&lt;="&amp;A407,A:A,"&gt;="&amp;A407-30,B:B,B407)/(VLOOKUP(B407,Population!$A$2:$B$10,2,FALSE)/100000))</f>
        <v>160.04717650199194</v>
      </c>
      <c r="L407" s="13">
        <f t="shared" si="25"/>
        <v>9.2364532019704442E-3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7"/>
        <v>0.10334744908247631</v>
      </c>
      <c r="E408" s="7">
        <f t="shared" si="28"/>
        <v>24</v>
      </c>
      <c r="F408" s="6">
        <f t="shared" si="29"/>
        <v>9.5617529880478086E-2</v>
      </c>
      <c r="G408" s="2">
        <v>42</v>
      </c>
      <c r="H408" s="7">
        <f t="shared" si="26"/>
        <v>0</v>
      </c>
      <c r="I408" s="6">
        <f t="shared" si="24"/>
        <v>0.22826086956521738</v>
      </c>
      <c r="J408" s="10">
        <f>IF(B408="Pending","",C408/(VLOOKUP(B408,Population!$A$2:$B$10,2,FALSE)/100000))</f>
        <v>130.06986972709439</v>
      </c>
      <c r="K408" s="10">
        <f>IF(B408="Pending","",SUMIFS(E:E,A:A,"&lt;="&amp;A408,A:A,"&gt;="&amp;A408-30,B:B,B408)/(VLOOKUP(B408,Population!$A$2:$B$10,2,FALSE)/100000))</f>
        <v>114.08079305820279</v>
      </c>
      <c r="L408" s="13">
        <f t="shared" si="25"/>
        <v>4.0975609756097563E-2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7"/>
        <v>5.212744504940512E-2</v>
      </c>
      <c r="E409" s="7">
        <f t="shared" si="28"/>
        <v>20</v>
      </c>
      <c r="F409" s="6">
        <f t="shared" si="29"/>
        <v>7.9681274900398405E-2</v>
      </c>
      <c r="G409" s="2">
        <v>50</v>
      </c>
      <c r="H409" s="7">
        <f t="shared" si="26"/>
        <v>0</v>
      </c>
      <c r="I409" s="6">
        <f t="shared" si="24"/>
        <v>0.27173913043478259</v>
      </c>
      <c r="J409" s="10">
        <f>IF(B409="Pending","",C409/(VLOOKUP(B409,Population!$A$2:$B$10,2,FALSE)/100000))</f>
        <v>107.79883944228176</v>
      </c>
      <c r="K409" s="10">
        <f>IF(B409="Pending","",SUMIFS(E:E,A:A,"&lt;="&amp;A409,A:A,"&gt;="&amp;A409-30,B:B,B409)/(VLOOKUP(B409,Population!$A$2:$B$10,2,FALSE)/100000))</f>
        <v>92.160709929378214</v>
      </c>
      <c r="L409" s="13">
        <f t="shared" si="25"/>
        <v>9.6711798839458407E-2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7"/>
        <v>3.3877797943133697E-2</v>
      </c>
      <c r="E410" s="7">
        <f t="shared" si="28"/>
        <v>25</v>
      </c>
      <c r="F410" s="6">
        <f t="shared" si="29"/>
        <v>9.9601593625498003E-2</v>
      </c>
      <c r="G410" s="2">
        <v>63</v>
      </c>
      <c r="H410" s="7">
        <f t="shared" si="26"/>
        <v>3</v>
      </c>
      <c r="I410" s="6">
        <f t="shared" si="24"/>
        <v>0.34239130434782611</v>
      </c>
      <c r="J410" s="10">
        <f>IF(B410="Pending","",C410/(VLOOKUP(B410,Population!$A$2:$B$10,2,FALSE)/100000))</f>
        <v>151.78276994520459</v>
      </c>
      <c r="K410" s="10">
        <f>IF(B410="Pending","",SUMIFS(E:E,A:A,"&lt;="&amp;A410,A:A,"&gt;="&amp;A410-30,B:B,B410)/(VLOOKUP(B410,Population!$A$2:$B$10,2,FALSE)/100000))</f>
        <v>142.74808125799004</v>
      </c>
      <c r="L410" s="13">
        <f t="shared" si="25"/>
        <v>0.1875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7"/>
        <v>4.26497277676951E-2</v>
      </c>
      <c r="E411" s="7">
        <f t="shared" si="28"/>
        <v>-10</v>
      </c>
      <c r="F411" s="6">
        <f t="shared" si="29"/>
        <v>-3.9840637450199202E-2</v>
      </c>
      <c r="G411" s="2">
        <v>0</v>
      </c>
      <c r="H411" s="7">
        <f t="shared" si="26"/>
        <v>0</v>
      </c>
      <c r="I411" s="6">
        <f t="shared" si="24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3" t="str">
        <f t="shared" si="25"/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7"/>
        <v>1.7011539992041386E-2</v>
      </c>
      <c r="E412" s="7">
        <f t="shared" si="28"/>
        <v>5</v>
      </c>
      <c r="F412" s="6">
        <f t="shared" si="29"/>
        <v>3.7313432835820892E-2</v>
      </c>
      <c r="G412" s="2">
        <v>1</v>
      </c>
      <c r="H412" s="7">
        <f t="shared" si="26"/>
        <v>0</v>
      </c>
      <c r="I412" s="6">
        <f t="shared" si="24"/>
        <v>5.3191489361702126E-3</v>
      </c>
      <c r="J412" s="10">
        <f>IF(B412="Pending","",C412/(VLOOKUP(B412,Population!$A$2:$B$10,2,FALSE)/100000))</f>
        <v>18.875547225294557</v>
      </c>
      <c r="K412" s="10">
        <f>IF(B412="Pending","",SUMIFS(E:E,A:A,"&lt;="&amp;A412,A:A,"&gt;="&amp;A412-30,B:B,B412)/(VLOOKUP(B412,Population!$A$2:$B$10,2,FALSE)/100000))</f>
        <v>17.109414151582786</v>
      </c>
      <c r="L412" s="13">
        <f t="shared" si="25"/>
        <v>5.8479532163742687E-3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7"/>
        <v>5.9590131317150817E-2</v>
      </c>
      <c r="E413" s="7">
        <f t="shared" si="28"/>
        <v>5</v>
      </c>
      <c r="F413" s="6">
        <f t="shared" si="29"/>
        <v>3.7313432835820892E-2</v>
      </c>
      <c r="G413" s="2">
        <v>0</v>
      </c>
      <c r="H413" s="7">
        <f t="shared" si="26"/>
        <v>0</v>
      </c>
      <c r="I413" s="6">
        <f t="shared" si="24"/>
        <v>0</v>
      </c>
      <c r="J413" s="10">
        <f>IF(B413="Pending","",C413/(VLOOKUP(B413,Population!$A$2:$B$10,2,FALSE)/100000))</f>
        <v>69.917418074644729</v>
      </c>
      <c r="K413" s="10">
        <f>IF(B413="Pending","",SUMIFS(E:E,A:A,"&lt;="&amp;A413,A:A,"&gt;="&amp;A413-30,B:B,B413)/(VLOOKUP(B413,Population!$A$2:$B$10,2,FALSE)/100000))</f>
        <v>61.630044646765299</v>
      </c>
      <c r="L413" s="13">
        <f t="shared" si="25"/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7"/>
        <v>0.19180262634301631</v>
      </c>
      <c r="E414" s="7">
        <f t="shared" si="28"/>
        <v>15</v>
      </c>
      <c r="F414" s="6">
        <f t="shared" si="29"/>
        <v>0.11194029850746269</v>
      </c>
      <c r="G414" s="2">
        <v>1</v>
      </c>
      <c r="H414" s="7">
        <f t="shared" si="26"/>
        <v>0</v>
      </c>
      <c r="I414" s="6">
        <f t="shared" ref="I414:I477" si="30">G414/SUMIF(A:A,A414,G:G)</f>
        <v>5.3191489361702126E-3</v>
      </c>
      <c r="J414" s="10">
        <f>IF(B414="Pending","",C414/(VLOOKUP(B414,Population!$A$2:$B$10,2,FALSE)/100000))</f>
        <v>202.42574922725439</v>
      </c>
      <c r="K414" s="10">
        <f>IF(B414="Pending","",SUMIFS(E:E,A:A,"&lt;="&amp;A414,A:A,"&gt;="&amp;A414-30,B:B,B414)/(VLOOKUP(B414,Population!$A$2:$B$10,2,FALSE)/100000))</f>
        <v>166.09830667920977</v>
      </c>
      <c r="L414" s="13">
        <f t="shared" ref="L414:L477" si="31">IF(B414="Pending","",(G414/C414))</f>
        <v>5.1867219917012448E-4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7"/>
        <v>0.16832471150019895</v>
      </c>
      <c r="E415" s="7">
        <f t="shared" si="28"/>
        <v>22</v>
      </c>
      <c r="F415" s="6">
        <f t="shared" si="29"/>
        <v>0.16417910447761194</v>
      </c>
      <c r="G415" s="2">
        <v>2</v>
      </c>
      <c r="H415" s="7">
        <f t="shared" si="26"/>
        <v>0</v>
      </c>
      <c r="I415" s="6">
        <f t="shared" si="30"/>
        <v>1.0638297872340425E-2</v>
      </c>
      <c r="J415" s="10">
        <f>IF(B415="Pending","",C415/(VLOOKUP(B415,Population!$A$2:$B$10,2,FALSE)/100000))</f>
        <v>192.89041498799565</v>
      </c>
      <c r="K415" s="10">
        <f>IF(B415="Pending","",SUMIFS(E:E,A:A,"&lt;="&amp;A415,A:A,"&gt;="&amp;A415-30,B:B,B415)/(VLOOKUP(B415,Population!$A$2:$B$10,2,FALSE)/100000))</f>
        <v>167.69609955516643</v>
      </c>
      <c r="L415" s="13">
        <f t="shared" si="31"/>
        <v>1.1820330969267139E-3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7"/>
        <v>0.16593712693991244</v>
      </c>
      <c r="E416" s="7">
        <f t="shared" si="28"/>
        <v>18</v>
      </c>
      <c r="F416" s="6">
        <f t="shared" si="29"/>
        <v>0.13432835820895522</v>
      </c>
      <c r="G416" s="2">
        <v>10</v>
      </c>
      <c r="H416" s="7">
        <f t="shared" si="26"/>
        <v>0</v>
      </c>
      <c r="I416" s="6">
        <f t="shared" si="30"/>
        <v>5.3191489361702128E-2</v>
      </c>
      <c r="J416" s="10">
        <f>IF(B416="Pending","",C416/(VLOOKUP(B416,Population!$A$2:$B$10,2,FALSE)/100000))</f>
        <v>195.655233894806</v>
      </c>
      <c r="K416" s="10">
        <f>IF(B416="Pending","",SUMIFS(E:E,A:A,"&lt;="&amp;A416,A:A,"&gt;="&amp;A416-30,B:B,B416)/(VLOOKUP(B416,Population!$A$2:$B$10,2,FALSE)/100000))</f>
        <v>169.38019049406466</v>
      </c>
      <c r="L416" s="13">
        <f t="shared" si="31"/>
        <v>5.9952038369304557E-3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7"/>
        <v>0.16424592120970952</v>
      </c>
      <c r="E417" s="7">
        <f t="shared" si="28"/>
        <v>27</v>
      </c>
      <c r="F417" s="6">
        <f t="shared" si="29"/>
        <v>0.20149253731343283</v>
      </c>
      <c r="G417" s="2">
        <v>15</v>
      </c>
      <c r="H417" s="7">
        <f t="shared" si="26"/>
        <v>0</v>
      </c>
      <c r="I417" s="6">
        <f t="shared" si="30"/>
        <v>7.9787234042553196E-2</v>
      </c>
      <c r="J417" s="10">
        <f>IF(B417="Pending","",C417/(VLOOKUP(B417,Population!$A$2:$B$10,2,FALSE)/100000))</f>
        <v>184.39489770048061</v>
      </c>
      <c r="K417" s="10">
        <f>IF(B417="Pending","",SUMIFS(E:E,A:A,"&lt;="&amp;A417,A:A,"&gt;="&amp;A417-30,B:B,B417)/(VLOOKUP(B417,Population!$A$2:$B$10,2,FALSE)/100000))</f>
        <v>160.04717650199194</v>
      </c>
      <c r="L417" s="13">
        <f t="shared" si="31"/>
        <v>9.085402786190187E-3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7"/>
        <v>0.10455630720254676</v>
      </c>
      <c r="E418" s="7">
        <f t="shared" si="28"/>
        <v>26</v>
      </c>
      <c r="F418" s="6">
        <f t="shared" si="29"/>
        <v>0.19402985074626866</v>
      </c>
      <c r="G418" s="2">
        <v>44</v>
      </c>
      <c r="H418" s="7">
        <f t="shared" si="26"/>
        <v>2</v>
      </c>
      <c r="I418" s="6">
        <f t="shared" si="30"/>
        <v>0.23404255319148937</v>
      </c>
      <c r="J418" s="10">
        <f>IF(B418="Pending","",C418/(VLOOKUP(B418,Population!$A$2:$B$10,2,FALSE)/100000))</f>
        <v>133.36920300797678</v>
      </c>
      <c r="K418" s="10">
        <f>IF(B418="Pending","",SUMIFS(E:E,A:A,"&lt;="&amp;A418,A:A,"&gt;="&amp;A418-30,B:B,B418)/(VLOOKUP(B418,Population!$A$2:$B$10,2,FALSE)/100000))</f>
        <v>113.95389562432268</v>
      </c>
      <c r="L418" s="13">
        <f t="shared" si="31"/>
        <v>4.1864890580399619E-2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7"/>
        <v>5.2725825706327098E-2</v>
      </c>
      <c r="E419" s="7">
        <f t="shared" si="28"/>
        <v>13</v>
      </c>
      <c r="F419" s="6">
        <f t="shared" si="29"/>
        <v>9.7014925373134331E-2</v>
      </c>
      <c r="G419" s="2">
        <v>50</v>
      </c>
      <c r="H419" s="7">
        <f t="shared" si="26"/>
        <v>0</v>
      </c>
      <c r="I419" s="6">
        <f t="shared" si="30"/>
        <v>0.26595744680851063</v>
      </c>
      <c r="J419" s="10">
        <f>IF(B419="Pending","",C419/(VLOOKUP(B419,Population!$A$2:$B$10,2,FALSE)/100000))</f>
        <v>110.5094485578517</v>
      </c>
      <c r="K419" s="10">
        <f>IF(B419="Pending","",SUMIFS(E:E,A:A,"&lt;="&amp;A419,A:A,"&gt;="&amp;A419-30,B:B,B419)/(VLOOKUP(B419,Population!$A$2:$B$10,2,FALSE)/100000))</f>
        <v>92.369218322883597</v>
      </c>
      <c r="L419" s="13">
        <f t="shared" si="31"/>
        <v>9.4339622641509441E-2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7"/>
        <v>3.392359729407083E-2</v>
      </c>
      <c r="E420" s="7">
        <f t="shared" si="28"/>
        <v>5</v>
      </c>
      <c r="F420" s="6">
        <f t="shared" si="29"/>
        <v>3.7313432835820892E-2</v>
      </c>
      <c r="G420" s="2">
        <v>65</v>
      </c>
      <c r="H420" s="7">
        <f t="shared" si="26"/>
        <v>2</v>
      </c>
      <c r="I420" s="6">
        <f t="shared" si="30"/>
        <v>0.34574468085106386</v>
      </c>
      <c r="J420" s="10">
        <f>IF(B420="Pending","",C420/(VLOOKUP(B420,Population!$A$2:$B$10,2,FALSE)/100000))</f>
        <v>154.04144211700824</v>
      </c>
      <c r="K420" s="10">
        <f>IF(B420="Pending","",SUMIFS(E:E,A:A,"&lt;="&amp;A420,A:A,"&gt;="&amp;A420-30,B:B,B420)/(VLOOKUP(B420,Population!$A$2:$B$10,2,FALSE)/100000))</f>
        <v>141.39287795490785</v>
      </c>
      <c r="L420" s="13">
        <f t="shared" si="31"/>
        <v>0.1906158357771261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7"/>
        <v>4.1882212495025863E-2</v>
      </c>
      <c r="E421" s="7">
        <f t="shared" si="28"/>
        <v>-2</v>
      </c>
      <c r="F421" s="6">
        <f t="shared" si="29"/>
        <v>-1.4925373134328358E-2</v>
      </c>
      <c r="G421" s="2">
        <v>0</v>
      </c>
      <c r="H421" s="7">
        <f t="shared" si="26"/>
        <v>0</v>
      </c>
      <c r="I421" s="6">
        <f t="shared" si="30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3" t="str">
        <f t="shared" si="31"/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7"/>
        <v>1.7364460737024891E-2</v>
      </c>
      <c r="E422" s="7">
        <f t="shared" si="28"/>
        <v>9</v>
      </c>
      <c r="F422" s="6">
        <f t="shared" si="29"/>
        <v>2.8662420382165606E-2</v>
      </c>
      <c r="G422" s="2">
        <v>1</v>
      </c>
      <c r="H422" s="7">
        <f t="shared" si="26"/>
        <v>0</v>
      </c>
      <c r="I422" s="6">
        <f t="shared" si="30"/>
        <v>5.1282051282051282E-3</v>
      </c>
      <c r="J422" s="10">
        <f>IF(B422="Pending","",C422/(VLOOKUP(B422,Population!$A$2:$B$10,2,FALSE)/100000))</f>
        <v>19.868997079257429</v>
      </c>
      <c r="K422" s="10">
        <f>IF(B422="Pending","",SUMIFS(E:E,A:A,"&lt;="&amp;A422,A:A,"&gt;="&amp;A422-30,B:B,B422)/(VLOOKUP(B422,Population!$A$2:$B$10,2,FALSE)/100000))</f>
        <v>17.992480688438672</v>
      </c>
      <c r="L422" s="13">
        <f t="shared" si="31"/>
        <v>5.5555555555555558E-3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7"/>
        <v>5.9232104958518231E-2</v>
      </c>
      <c r="E423" s="7">
        <f t="shared" si="28"/>
        <v>15</v>
      </c>
      <c r="F423" s="6">
        <f t="shared" si="29"/>
        <v>4.7770700636942678E-2</v>
      </c>
      <c r="G423" s="2">
        <v>0</v>
      </c>
      <c r="H423" s="7">
        <f t="shared" si="26"/>
        <v>0</v>
      </c>
      <c r="I423" s="6">
        <f t="shared" si="30"/>
        <v>0</v>
      </c>
      <c r="J423" s="10">
        <f>IF(B423="Pending","",C423/(VLOOKUP(B423,Population!$A$2:$B$10,2,FALSE)/100000))</f>
        <v>71.668271615746008</v>
      </c>
      <c r="K423" s="10">
        <f>IF(B423="Pending","",SUMIFS(E:E,A:A,"&lt;="&amp;A423,A:A,"&gt;="&amp;A423-30,B:B,B423)/(VLOOKUP(B423,Population!$A$2:$B$10,2,FALSE)/100000))</f>
        <v>62.330386063205815</v>
      </c>
      <c r="L423" s="13">
        <f t="shared" si="31"/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7"/>
        <v>0.19100906810727378</v>
      </c>
      <c r="E424" s="7">
        <f t="shared" si="28"/>
        <v>52</v>
      </c>
      <c r="F424" s="6">
        <f t="shared" si="29"/>
        <v>0.16560509554140126</v>
      </c>
      <c r="G424" s="2">
        <v>1</v>
      </c>
      <c r="H424" s="7">
        <f t="shared" ref="H424:H487" si="32">G424-SUMIFS(G:G,A:A,A424-1,B:B,B424)</f>
        <v>0</v>
      </c>
      <c r="I424" s="6">
        <f t="shared" si="30"/>
        <v>5.1282051282051282E-3</v>
      </c>
      <c r="J424" s="10">
        <f>IF(B424="Pending","",C424/(VLOOKUP(B424,Population!$A$2:$B$10,2,FALSE)/100000))</f>
        <v>207.88536487031311</v>
      </c>
      <c r="K424" s="10">
        <f>IF(B424="Pending","",SUMIFS(E:E,A:A,"&lt;="&amp;A424,A:A,"&gt;="&amp;A424-30,B:B,B424)/(VLOOKUP(B424,Population!$A$2:$B$10,2,FALSE)/100000))</f>
        <v>167.98817363257626</v>
      </c>
      <c r="L424" s="13">
        <f t="shared" si="31"/>
        <v>5.0505050505050505E-4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7"/>
        <v>0.17055759212811114</v>
      </c>
      <c r="E425" s="7">
        <f t="shared" si="28"/>
        <v>76</v>
      </c>
      <c r="F425" s="6">
        <f t="shared" si="29"/>
        <v>0.24203821656050956</v>
      </c>
      <c r="G425" s="2">
        <v>2</v>
      </c>
      <c r="H425" s="7">
        <f t="shared" si="32"/>
        <v>0</v>
      </c>
      <c r="I425" s="6">
        <f t="shared" si="30"/>
        <v>1.0256410256410256E-2</v>
      </c>
      <c r="J425" s="10">
        <f>IF(B425="Pending","",C425/(VLOOKUP(B425,Population!$A$2:$B$10,2,FALSE)/100000))</f>
        <v>201.55452346263377</v>
      </c>
      <c r="K425" s="10">
        <f>IF(B425="Pending","",SUMIFS(E:E,A:A,"&lt;="&amp;A425,A:A,"&gt;="&amp;A425-30,B:B,B425)/(VLOOKUP(B425,Population!$A$2:$B$10,2,FALSE)/100000))</f>
        <v>174.30818233844289</v>
      </c>
      <c r="L425" s="13">
        <f t="shared" si="31"/>
        <v>1.1312217194570137E-3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7"/>
        <v>0.16727763843333976</v>
      </c>
      <c r="E426" s="7">
        <f t="shared" si="28"/>
        <v>66</v>
      </c>
      <c r="F426" s="6">
        <f t="shared" si="29"/>
        <v>0.21019108280254778</v>
      </c>
      <c r="G426" s="2">
        <v>10</v>
      </c>
      <c r="H426" s="7">
        <f t="shared" si="32"/>
        <v>0</v>
      </c>
      <c r="I426" s="6">
        <f t="shared" si="30"/>
        <v>5.128205128205128E-2</v>
      </c>
      <c r="J426" s="10">
        <f>IF(B426="Pending","",C426/(VLOOKUP(B426,Population!$A$2:$B$10,2,FALSE)/100000))</f>
        <v>203.396987753953</v>
      </c>
      <c r="K426" s="10">
        <f>IF(B426="Pending","",SUMIFS(E:E,A:A,"&lt;="&amp;A426,A:A,"&gt;="&amp;A426-30,B:B,B426)/(VLOOKUP(B426,Population!$A$2:$B$10,2,FALSE)/100000))</f>
        <v>172.66457091915731</v>
      </c>
      <c r="L426" s="13">
        <f t="shared" si="31"/>
        <v>5.7670126874279125E-3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7"/>
        <v>0.16534825390700367</v>
      </c>
      <c r="E427" s="7">
        <f t="shared" si="28"/>
        <v>63</v>
      </c>
      <c r="F427" s="6">
        <f t="shared" si="29"/>
        <v>0.20063694267515925</v>
      </c>
      <c r="G427" s="2">
        <v>15</v>
      </c>
      <c r="H427" s="7">
        <f t="shared" si="32"/>
        <v>0</v>
      </c>
      <c r="I427" s="6">
        <f t="shared" si="30"/>
        <v>7.6923076923076927E-2</v>
      </c>
      <c r="J427" s="10">
        <f>IF(B427="Pending","",C427/(VLOOKUP(B427,Population!$A$2:$B$10,2,FALSE)/100000))</f>
        <v>191.43116575325485</v>
      </c>
      <c r="K427" s="10">
        <f>IF(B427="Pending","",SUMIFS(E:E,A:A,"&lt;="&amp;A427,A:A,"&gt;="&amp;A427-30,B:B,B427)/(VLOOKUP(B427,Population!$A$2:$B$10,2,FALSE)/100000))</f>
        <v>164.73802187050811</v>
      </c>
      <c r="L427" s="13">
        <f t="shared" si="31"/>
        <v>8.7514585764294044E-3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7"/>
        <v>0.1034150106116149</v>
      </c>
      <c r="E428" s="7">
        <f t="shared" si="28"/>
        <v>21</v>
      </c>
      <c r="F428" s="6">
        <f t="shared" si="29"/>
        <v>6.6878980891719744E-2</v>
      </c>
      <c r="G428" s="2">
        <v>45</v>
      </c>
      <c r="H428" s="7">
        <f t="shared" si="32"/>
        <v>1</v>
      </c>
      <c r="I428" s="6">
        <f t="shared" si="30"/>
        <v>0.23076923076923078</v>
      </c>
      <c r="J428" s="10">
        <f>IF(B428="Pending","",C428/(VLOOKUP(B428,Population!$A$2:$B$10,2,FALSE)/100000))</f>
        <v>136.0340491194587</v>
      </c>
      <c r="K428" s="10">
        <f>IF(B428="Pending","",SUMIFS(E:E,A:A,"&lt;="&amp;A428,A:A,"&gt;="&amp;A428-30,B:B,B428)/(VLOOKUP(B428,Population!$A$2:$B$10,2,FALSE)/100000))</f>
        <v>113.70010075656251</v>
      </c>
      <c r="L428" s="13">
        <f t="shared" si="31"/>
        <v>4.1977611940298511E-2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7"/>
        <v>5.2672197568975496E-2</v>
      </c>
      <c r="E429" s="7">
        <f t="shared" si="28"/>
        <v>16</v>
      </c>
      <c r="F429" s="6">
        <f t="shared" si="29"/>
        <v>5.0955414012738856E-2</v>
      </c>
      <c r="G429" s="2">
        <v>53</v>
      </c>
      <c r="H429" s="7">
        <f t="shared" si="32"/>
        <v>3</v>
      </c>
      <c r="I429" s="6">
        <f t="shared" si="30"/>
        <v>0.27179487179487177</v>
      </c>
      <c r="J429" s="10">
        <f>IF(B429="Pending","",C429/(VLOOKUP(B429,Population!$A$2:$B$10,2,FALSE)/100000))</f>
        <v>113.8455828539378</v>
      </c>
      <c r="K429" s="10">
        <f>IF(B429="Pending","",SUMIFS(E:E,A:A,"&lt;="&amp;A429,A:A,"&gt;="&amp;A429-30,B:B,B429)/(VLOOKUP(B429,Population!$A$2:$B$10,2,FALSE)/100000))</f>
        <v>93.620268683915882</v>
      </c>
      <c r="L429" s="13">
        <f t="shared" si="31"/>
        <v>9.7069597069597072E-2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7"/>
        <v>3.4150106116148951E-2</v>
      </c>
      <c r="E430" s="7">
        <f t="shared" si="28"/>
        <v>13</v>
      </c>
      <c r="F430" s="6">
        <f t="shared" si="29"/>
        <v>4.1401273885350316E-2</v>
      </c>
      <c r="G430" s="2">
        <v>68</v>
      </c>
      <c r="H430" s="7">
        <f t="shared" si="32"/>
        <v>3</v>
      </c>
      <c r="I430" s="6">
        <f t="shared" si="30"/>
        <v>0.3487179487179487</v>
      </c>
      <c r="J430" s="10">
        <f>IF(B430="Pending","",C430/(VLOOKUP(B430,Population!$A$2:$B$10,2,FALSE)/100000))</f>
        <v>159.91398976369771</v>
      </c>
      <c r="K430" s="10">
        <f>IF(B430="Pending","",SUMIFS(E:E,A:A,"&lt;="&amp;A430,A:A,"&gt;="&amp;A430-30,B:B,B430)/(VLOOKUP(B430,Population!$A$2:$B$10,2,FALSE)/100000))</f>
        <v>145.00675342979369</v>
      </c>
      <c r="L430" s="13">
        <f t="shared" si="31"/>
        <v>0.19209039548022599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7"/>
        <v>3.8973567431989195E-2</v>
      </c>
      <c r="E431" s="7">
        <f t="shared" si="28"/>
        <v>-17</v>
      </c>
      <c r="F431" s="6">
        <f t="shared" si="29"/>
        <v>-5.4140127388535034E-2</v>
      </c>
      <c r="G431" s="2">
        <v>0</v>
      </c>
      <c r="H431" s="7">
        <f t="shared" si="32"/>
        <v>0</v>
      </c>
      <c r="I431" s="6">
        <f t="shared" si="30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3" t="str">
        <f t="shared" si="31"/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7"/>
        <v>1.9003260363297626E-2</v>
      </c>
      <c r="E432" s="7">
        <f t="shared" si="28"/>
        <v>24</v>
      </c>
      <c r="F432" s="6">
        <f t="shared" si="29"/>
        <v>6.5040650406504072E-2</v>
      </c>
      <c r="G432" s="2">
        <v>1</v>
      </c>
      <c r="H432" s="7">
        <f t="shared" si="32"/>
        <v>0</v>
      </c>
      <c r="I432" s="6">
        <f t="shared" si="30"/>
        <v>5.0251256281407036E-3</v>
      </c>
      <c r="J432" s="10">
        <f>IF(B432="Pending","",C432/(VLOOKUP(B432,Population!$A$2:$B$10,2,FALSE)/100000))</f>
        <v>22.518196689825086</v>
      </c>
      <c r="K432" s="10">
        <f>IF(B432="Pending","",SUMIFS(E:E,A:A,"&lt;="&amp;A432,A:A,"&gt;="&amp;A432-30,B:B,B432)/(VLOOKUP(B432,Population!$A$2:$B$10,2,FALSE)/100000))</f>
        <v>20.531296981899342</v>
      </c>
      <c r="L432" s="13">
        <f t="shared" si="31"/>
        <v>4.9019607843137254E-3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7"/>
        <v>6.0270144387517467E-2</v>
      </c>
      <c r="E433" s="7">
        <f t="shared" si="28"/>
        <v>33</v>
      </c>
      <c r="F433" s="6">
        <f t="shared" si="29"/>
        <v>8.943089430894309E-2</v>
      </c>
      <c r="G433" s="2">
        <v>0</v>
      </c>
      <c r="H433" s="7">
        <f t="shared" si="32"/>
        <v>0</v>
      </c>
      <c r="I433" s="6">
        <f t="shared" si="30"/>
        <v>0</v>
      </c>
      <c r="J433" s="10">
        <f>IF(B433="Pending","",C433/(VLOOKUP(B433,Population!$A$2:$B$10,2,FALSE)/100000))</f>
        <v>75.520149406168841</v>
      </c>
      <c r="K433" s="10">
        <f>IF(B433="Pending","",SUMIFS(E:E,A:A,"&lt;="&amp;A433,A:A,"&gt;="&amp;A433-30,B:B,B433)/(VLOOKUP(B433,Population!$A$2:$B$10,2,FALSE)/100000))</f>
        <v>64.314686743120603</v>
      </c>
      <c r="L433" s="13">
        <f t="shared" si="31"/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7"/>
        <v>0.19599441080577551</v>
      </c>
      <c r="E434" s="7">
        <f t="shared" si="28"/>
        <v>124</v>
      </c>
      <c r="F434" s="6">
        <f t="shared" si="29"/>
        <v>0.33604336043360433</v>
      </c>
      <c r="G434" s="2">
        <v>1</v>
      </c>
      <c r="H434" s="7">
        <f t="shared" si="32"/>
        <v>0</v>
      </c>
      <c r="I434" s="6">
        <f t="shared" si="30"/>
        <v>5.0251256281407036E-3</v>
      </c>
      <c r="J434" s="10">
        <f>IF(B434="Pending","",C434/(VLOOKUP(B434,Population!$A$2:$B$10,2,FALSE)/100000))</f>
        <v>220.90444832683778</v>
      </c>
      <c r="K434" s="10">
        <f>IF(B434="Pending","",SUMIFS(E:E,A:A,"&lt;="&amp;A434,A:A,"&gt;="&amp;A434-30,B:B,B434)/(VLOOKUP(B434,Population!$A$2:$B$10,2,FALSE)/100000))</f>
        <v>172.39786319043139</v>
      </c>
      <c r="L434" s="13">
        <f t="shared" si="31"/>
        <v>4.7528517110266159E-4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7"/>
        <v>0.18239403819282721</v>
      </c>
      <c r="E435" s="7">
        <f t="shared" si="28"/>
        <v>190</v>
      </c>
      <c r="F435" s="6">
        <f t="shared" si="29"/>
        <v>0.51490514905149054</v>
      </c>
      <c r="G435" s="2">
        <v>3</v>
      </c>
      <c r="H435" s="7">
        <f t="shared" si="32"/>
        <v>1</v>
      </c>
      <c r="I435" s="6">
        <f t="shared" si="30"/>
        <v>1.507537688442211E-2</v>
      </c>
      <c r="J435" s="10">
        <f>IF(B435="Pending","",C435/(VLOOKUP(B435,Population!$A$2:$B$10,2,FALSE)/100000))</f>
        <v>223.21479464922902</v>
      </c>
      <c r="K435" s="10">
        <f>IF(B435="Pending","",SUMIFS(E:E,A:A,"&lt;="&amp;A435,A:A,"&gt;="&amp;A435-30,B:B,B435)/(VLOOKUP(B435,Population!$A$2:$B$10,2,FALSE)/100000))</f>
        <v>190.61038644203825</v>
      </c>
      <c r="L435" s="13">
        <f t="shared" si="31"/>
        <v>1.5321756894790602E-3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7"/>
        <v>0.17624592454587798</v>
      </c>
      <c r="E436" s="7">
        <f t="shared" si="28"/>
        <v>158</v>
      </c>
      <c r="F436" s="6">
        <f t="shared" si="29"/>
        <v>0.42818428184281843</v>
      </c>
      <c r="G436" s="2">
        <v>10</v>
      </c>
      <c r="H436" s="7">
        <f t="shared" si="32"/>
        <v>0</v>
      </c>
      <c r="I436" s="6">
        <f t="shared" si="30"/>
        <v>5.0251256281407038E-2</v>
      </c>
      <c r="J436" s="10">
        <f>IF(B436="Pending","",C436/(VLOOKUP(B436,Population!$A$2:$B$10,2,FALSE)/100000))</f>
        <v>221.93027729554731</v>
      </c>
      <c r="K436" s="10">
        <f>IF(B436="Pending","",SUMIFS(E:E,A:A,"&lt;="&amp;A436,A:A,"&gt;="&amp;A436-30,B:B,B436)/(VLOOKUP(B436,Population!$A$2:$B$10,2,FALSE)/100000))</f>
        <v>186.85778632759349</v>
      </c>
      <c r="L436" s="13">
        <f t="shared" si="31"/>
        <v>5.2854122621564482E-3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7"/>
        <v>0.17102934326967861</v>
      </c>
      <c r="E437" s="7">
        <f t="shared" si="28"/>
        <v>122</v>
      </c>
      <c r="F437" s="6">
        <f t="shared" si="29"/>
        <v>0.33062330623306235</v>
      </c>
      <c r="G437" s="2">
        <v>15</v>
      </c>
      <c r="H437" s="7">
        <f t="shared" si="32"/>
        <v>0</v>
      </c>
      <c r="I437" s="6">
        <f t="shared" si="30"/>
        <v>7.5376884422110546E-2</v>
      </c>
      <c r="J437" s="10">
        <f>IF(B437="Pending","",C437/(VLOOKUP(B437,Population!$A$2:$B$10,2,FALSE)/100000))</f>
        <v>205.0569546808494</v>
      </c>
      <c r="K437" s="10">
        <f>IF(B437="Pending","",SUMIFS(E:E,A:A,"&lt;="&amp;A437,A:A,"&gt;="&amp;A437-30,B:B,B437)/(VLOOKUP(B437,Population!$A$2:$B$10,2,FALSE)/100000))</f>
        <v>173.78465222407499</v>
      </c>
      <c r="L437" s="13">
        <f t="shared" si="31"/>
        <v>8.1699346405228763E-3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7"/>
        <v>0.10507685142058687</v>
      </c>
      <c r="E438" s="7">
        <f t="shared" si="28"/>
        <v>56</v>
      </c>
      <c r="F438" s="6">
        <f t="shared" si="29"/>
        <v>0.15176151761517614</v>
      </c>
      <c r="G438" s="2">
        <v>46</v>
      </c>
      <c r="H438" s="7">
        <f t="shared" si="32"/>
        <v>1</v>
      </c>
      <c r="I438" s="6">
        <f t="shared" si="30"/>
        <v>0.23115577889447236</v>
      </c>
      <c r="J438" s="10">
        <f>IF(B438="Pending","",C438/(VLOOKUP(B438,Population!$A$2:$B$10,2,FALSE)/100000))</f>
        <v>143.14030541674387</v>
      </c>
      <c r="K438" s="10">
        <f>IF(B438="Pending","",SUMIFS(E:E,A:A,"&lt;="&amp;A438,A:A,"&gt;="&amp;A438-30,B:B,B438)/(VLOOKUP(B438,Population!$A$2:$B$10,2,FALSE)/100000))</f>
        <v>116.23804943416435</v>
      </c>
      <c r="L438" s="13">
        <f t="shared" si="31"/>
        <v>4.0780141843971635E-2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7"/>
        <v>5.2724732184443408E-2</v>
      </c>
      <c r="E439" s="7">
        <f t="shared" si="28"/>
        <v>20</v>
      </c>
      <c r="F439" s="6">
        <f t="shared" si="29"/>
        <v>5.4200542005420058E-2</v>
      </c>
      <c r="G439" s="2">
        <v>52</v>
      </c>
      <c r="H439" s="7">
        <f t="shared" si="32"/>
        <v>-1</v>
      </c>
      <c r="I439" s="6">
        <f t="shared" si="30"/>
        <v>0.2613065326633166</v>
      </c>
      <c r="J439" s="10">
        <f>IF(B439="Pending","",C439/(VLOOKUP(B439,Population!$A$2:$B$10,2,FALSE)/100000))</f>
        <v>118.0157507240454</v>
      </c>
      <c r="K439" s="10">
        <f>IF(B439="Pending","",SUMIFS(E:E,A:A,"&lt;="&amp;A439,A:A,"&gt;="&amp;A439-30,B:B,B439)/(VLOOKUP(B439,Population!$A$2:$B$10,2,FALSE)/100000))</f>
        <v>92.994743503399732</v>
      </c>
      <c r="L439" s="13">
        <f t="shared" si="31"/>
        <v>9.187279151943463E-2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7"/>
        <v>3.3442012109920823E-2</v>
      </c>
      <c r="E440" s="7">
        <f t="shared" si="28"/>
        <v>5</v>
      </c>
      <c r="F440" s="6">
        <f t="shared" si="29"/>
        <v>1.3550135501355014E-2</v>
      </c>
      <c r="G440" s="2">
        <v>71</v>
      </c>
      <c r="H440" s="7">
        <f t="shared" si="32"/>
        <v>3</v>
      </c>
      <c r="I440" s="6">
        <f t="shared" si="30"/>
        <v>0.35678391959798994</v>
      </c>
      <c r="J440" s="10">
        <f>IF(B440="Pending","",C440/(VLOOKUP(B440,Population!$A$2:$B$10,2,FALSE)/100000))</f>
        <v>162.17266193550134</v>
      </c>
      <c r="K440" s="10">
        <f>IF(B440="Pending","",SUMIFS(E:E,A:A,"&lt;="&amp;A440,A:A,"&gt;="&amp;A440-30,B:B,B440)/(VLOOKUP(B440,Population!$A$2:$B$10,2,FALSE)/100000))</f>
        <v>139.58594021746495</v>
      </c>
      <c r="L440" s="13">
        <f t="shared" si="31"/>
        <v>0.1977715877437326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7"/>
        <v>3.8192827200745224E-3</v>
      </c>
      <c r="E441" s="7">
        <f t="shared" si="28"/>
        <v>-363</v>
      </c>
      <c r="F441" s="6">
        <f t="shared" si="29"/>
        <v>-0.98373983739837401</v>
      </c>
      <c r="G441" s="2">
        <v>0</v>
      </c>
      <c r="H441" s="7">
        <f t="shared" si="32"/>
        <v>0</v>
      </c>
      <c r="I441" s="6">
        <f t="shared" si="30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3" t="str">
        <f t="shared" si="31"/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7"/>
        <v>1.8501387604070305E-2</v>
      </c>
      <c r="E442" s="7">
        <f t="shared" si="28"/>
        <v>16</v>
      </c>
      <c r="F442" s="6">
        <f t="shared" si="29"/>
        <v>1.384083044982699E-2</v>
      </c>
      <c r="G442" s="2">
        <v>1</v>
      </c>
      <c r="H442" s="7">
        <f t="shared" si="32"/>
        <v>0</v>
      </c>
      <c r="I442" s="6">
        <f t="shared" si="30"/>
        <v>4.9019607843137254E-3</v>
      </c>
      <c r="J442" s="10">
        <f>IF(B442="Pending","",C442/(VLOOKUP(B442,Population!$A$2:$B$10,2,FALSE)/100000))</f>
        <v>24.284329763536856</v>
      </c>
      <c r="K442" s="10">
        <f>IF(B442="Pending","",SUMIFS(E:E,A:A,"&lt;="&amp;A442,A:A,"&gt;="&amp;A442-30,B:B,B442)/(VLOOKUP(B442,Population!$A$2:$B$10,2,FALSE)/100000))</f>
        <v>21.6351301529692</v>
      </c>
      <c r="L442" s="13">
        <f t="shared" si="31"/>
        <v>4.5454545454545452E-3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7"/>
        <v>5.7354301572617949E-2</v>
      </c>
      <c r="E443" s="7">
        <f t="shared" si="28"/>
        <v>35</v>
      </c>
      <c r="F443" s="6">
        <f t="shared" si="29"/>
        <v>3.0276816608996539E-2</v>
      </c>
      <c r="G443" s="2">
        <v>1</v>
      </c>
      <c r="H443" s="7">
        <f t="shared" si="32"/>
        <v>1</v>
      </c>
      <c r="I443" s="6">
        <f t="shared" si="30"/>
        <v>4.9019607843137254E-3</v>
      </c>
      <c r="J443" s="10">
        <f>IF(B443="Pending","",C443/(VLOOKUP(B443,Population!$A$2:$B$10,2,FALSE)/100000))</f>
        <v>79.605474335405177</v>
      </c>
      <c r="K443" s="10">
        <f>IF(B443="Pending","",SUMIFS(E:E,A:A,"&lt;="&amp;A443,A:A,"&gt;="&amp;A443-30,B:B,B443)/(VLOOKUP(B443,Population!$A$2:$B$10,2,FALSE)/100000))</f>
        <v>67.116052408882666</v>
      </c>
      <c r="L443" s="13">
        <f t="shared" si="31"/>
        <v>1.4662756598240469E-3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7"/>
        <v>0.19939450004204862</v>
      </c>
      <c r="E444" s="7">
        <f t="shared" si="28"/>
        <v>267</v>
      </c>
      <c r="F444" s="6">
        <f t="shared" si="29"/>
        <v>0.2309688581314879</v>
      </c>
      <c r="G444" s="2">
        <v>1</v>
      </c>
      <c r="H444" s="7">
        <f t="shared" si="32"/>
        <v>0</v>
      </c>
      <c r="I444" s="6">
        <f t="shared" si="30"/>
        <v>4.9019607843137254E-3</v>
      </c>
      <c r="J444" s="10">
        <f>IF(B444="Pending","",C444/(VLOOKUP(B444,Population!$A$2:$B$10,2,FALSE)/100000))</f>
        <v>248.93747480177393</v>
      </c>
      <c r="K444" s="10">
        <f>IF(B444="Pending","",SUMIFS(E:E,A:A,"&lt;="&amp;A444,A:A,"&gt;="&amp;A444-30,B:B,B444)/(VLOOKUP(B444,Population!$A$2:$B$10,2,FALSE)/100000))</f>
        <v>189.51165837925009</v>
      </c>
      <c r="L444" s="13">
        <f t="shared" si="31"/>
        <v>4.2176296921130323E-4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7"/>
        <v>0.1895551257253385</v>
      </c>
      <c r="E445" s="7">
        <f t="shared" si="28"/>
        <v>296</v>
      </c>
      <c r="F445" s="6">
        <f t="shared" si="29"/>
        <v>0.25605536332179929</v>
      </c>
      <c r="G445" s="2">
        <v>3</v>
      </c>
      <c r="H445" s="7">
        <f t="shared" si="32"/>
        <v>0</v>
      </c>
      <c r="I445" s="6">
        <f t="shared" si="30"/>
        <v>1.4705882352941176E-2</v>
      </c>
      <c r="J445" s="10">
        <f>IF(B445="Pending","",C445/(VLOOKUP(B445,Population!$A$2:$B$10,2,FALSE)/100000))</f>
        <v>256.95921712939844</v>
      </c>
      <c r="K445" s="10">
        <f>IF(B445="Pending","",SUMIFS(E:E,A:A,"&lt;="&amp;A445,A:A,"&gt;="&amp;A445-30,B:B,B445)/(VLOOKUP(B445,Population!$A$2:$B$10,2,FALSE)/100000))</f>
        <v>217.51472328433553</v>
      </c>
      <c r="L445" s="13">
        <f t="shared" si="31"/>
        <v>1.3309671694764862E-3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7"/>
        <v>0.17895887646118913</v>
      </c>
      <c r="E446" s="7">
        <f t="shared" si="28"/>
        <v>236</v>
      </c>
      <c r="F446" s="6">
        <f t="shared" si="29"/>
        <v>0.20415224913494809</v>
      </c>
      <c r="G446" s="2">
        <v>10</v>
      </c>
      <c r="H446" s="7">
        <f t="shared" si="32"/>
        <v>0</v>
      </c>
      <c r="I446" s="6">
        <f t="shared" si="30"/>
        <v>4.9019607843137254E-2</v>
      </c>
      <c r="J446" s="10">
        <f>IF(B446="Pending","",C446/(VLOOKUP(B446,Population!$A$2:$B$10,2,FALSE)/100000))</f>
        <v>249.61291230704265</v>
      </c>
      <c r="K446" s="10">
        <f>IF(B446="Pending","",SUMIFS(E:E,A:A,"&lt;="&amp;A446,A:A,"&gt;="&amp;A446-30,B:B,B446)/(VLOOKUP(B446,Population!$A$2:$B$10,2,FALSE)/100000))</f>
        <v>208.44085769248815</v>
      </c>
      <c r="L446" s="13">
        <f t="shared" si="31"/>
        <v>4.6992481203007516E-3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7"/>
        <v>0.16710116895130772</v>
      </c>
      <c r="E447" s="7">
        <f t="shared" si="28"/>
        <v>151</v>
      </c>
      <c r="F447" s="6">
        <f t="shared" si="29"/>
        <v>0.13062283737024222</v>
      </c>
      <c r="G447" s="2">
        <v>16</v>
      </c>
      <c r="H447" s="7">
        <f t="shared" si="32"/>
        <v>1</v>
      </c>
      <c r="I447" s="6">
        <f t="shared" si="30"/>
        <v>7.8431372549019607E-2</v>
      </c>
      <c r="J447" s="10">
        <f>IF(B447="Pending","",C447/(VLOOKUP(B447,Population!$A$2:$B$10,2,FALSE)/100000))</f>
        <v>221.9216606486099</v>
      </c>
      <c r="K447" s="10">
        <f>IF(B447="Pending","",SUMIFS(E:E,A:A,"&lt;="&amp;A447,A:A,"&gt;="&amp;A447-30,B:B,B447)/(VLOOKUP(B447,Population!$A$2:$B$10,2,FALSE)/100000))</f>
        <v>180.82092027684925</v>
      </c>
      <c r="L447" s="13">
        <f t="shared" si="31"/>
        <v>8.0523402113739304E-3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7"/>
        <v>0.10108485409132957</v>
      </c>
      <c r="E448" s="7">
        <f t="shared" si="28"/>
        <v>74</v>
      </c>
      <c r="F448" s="6">
        <f t="shared" si="29"/>
        <v>6.4013840830449822E-2</v>
      </c>
      <c r="G448" s="2">
        <v>46</v>
      </c>
      <c r="H448" s="7">
        <f t="shared" si="32"/>
        <v>0</v>
      </c>
      <c r="I448" s="6">
        <f t="shared" si="30"/>
        <v>0.22549019607843138</v>
      </c>
      <c r="J448" s="10">
        <f>IF(B448="Pending","",C448/(VLOOKUP(B448,Population!$A$2:$B$10,2,FALSE)/100000))</f>
        <v>152.53071552387067</v>
      </c>
      <c r="K448" s="10">
        <f>IF(B448="Pending","",SUMIFS(E:E,A:A,"&lt;="&amp;A448,A:A,"&gt;="&amp;A448-30,B:B,B448)/(VLOOKUP(B448,Population!$A$2:$B$10,2,FALSE)/100000))</f>
        <v>120.29876731832729</v>
      </c>
      <c r="L448" s="13">
        <f t="shared" si="31"/>
        <v>3.8269550748752081E-2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7"/>
        <v>4.9365066016314858E-2</v>
      </c>
      <c r="E449" s="7">
        <f t="shared" si="28"/>
        <v>21</v>
      </c>
      <c r="F449" s="6">
        <f t="shared" si="29"/>
        <v>1.8166089965397925E-2</v>
      </c>
      <c r="G449" s="2">
        <v>53</v>
      </c>
      <c r="H449" s="7">
        <f t="shared" si="32"/>
        <v>1</v>
      </c>
      <c r="I449" s="6">
        <f t="shared" si="30"/>
        <v>0.25980392156862747</v>
      </c>
      <c r="J449" s="10">
        <f>IF(B449="Pending","",C449/(VLOOKUP(B449,Population!$A$2:$B$10,2,FALSE)/100000))</f>
        <v>122.39442698765839</v>
      </c>
      <c r="K449" s="10">
        <f>IF(B449="Pending","",SUMIFS(E:E,A:A,"&lt;="&amp;A449,A:A,"&gt;="&amp;A449-30,B:B,B449)/(VLOOKUP(B449,Population!$A$2:$B$10,2,FALSE)/100000))</f>
        <v>92.369218322883597</v>
      </c>
      <c r="L449" s="13">
        <f t="shared" si="31"/>
        <v>9.0289608177172062E-2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33">C450/SUMIF(A:A,A450,C:C)</f>
        <v>3.1200067277773105E-2</v>
      </c>
      <c r="E450" s="7">
        <f t="shared" si="28"/>
        <v>12</v>
      </c>
      <c r="F450" s="6">
        <f t="shared" si="29"/>
        <v>1.0380622837370242E-2</v>
      </c>
      <c r="G450" s="2">
        <v>73</v>
      </c>
      <c r="H450" s="7">
        <f t="shared" si="32"/>
        <v>2</v>
      </c>
      <c r="I450" s="6">
        <f t="shared" si="30"/>
        <v>0.35784313725490197</v>
      </c>
      <c r="J450" s="10">
        <f>IF(B450="Pending","",C450/(VLOOKUP(B450,Population!$A$2:$B$10,2,FALSE)/100000))</f>
        <v>167.59347514783008</v>
      </c>
      <c r="K450" s="10">
        <f>IF(B450="Pending","",SUMIFS(E:E,A:A,"&lt;="&amp;A450,A:A,"&gt;="&amp;A450-30,B:B,B450)/(VLOOKUP(B450,Population!$A$2:$B$10,2,FALSE)/100000))</f>
        <v>139.13420578310422</v>
      </c>
      <c r="L450" s="13">
        <f t="shared" si="31"/>
        <v>0.19676549865229109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33"/>
        <v>7.4846522580102595E-3</v>
      </c>
      <c r="E451" s="7">
        <f t="shared" si="28"/>
        <v>48</v>
      </c>
      <c r="F451" s="6">
        <f t="shared" si="29"/>
        <v>4.1522491349480967E-2</v>
      </c>
      <c r="G451" s="2">
        <v>0</v>
      </c>
      <c r="H451" s="7">
        <f t="shared" si="32"/>
        <v>0</v>
      </c>
      <c r="I451" s="6">
        <f t="shared" si="30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3" t="str">
        <f t="shared" si="31"/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33"/>
        <v>1.8876865966353368E-2</v>
      </c>
      <c r="E452" s="7">
        <f t="shared" si="28"/>
        <v>19</v>
      </c>
      <c r="F452" s="6">
        <f t="shared" si="29"/>
        <v>2.4675324675324677E-2</v>
      </c>
      <c r="G452" s="2">
        <v>1</v>
      </c>
      <c r="H452" s="7">
        <f t="shared" si="32"/>
        <v>0</v>
      </c>
      <c r="I452" s="6">
        <f t="shared" si="30"/>
        <v>4.7846889952153108E-3</v>
      </c>
      <c r="J452" s="10">
        <f>IF(B452="Pending","",C452/(VLOOKUP(B452,Population!$A$2:$B$10,2,FALSE)/100000))</f>
        <v>26.381612788569583</v>
      </c>
      <c r="K452" s="10">
        <f>IF(B452="Pending","",SUMIFS(E:E,A:A,"&lt;="&amp;A452,A:A,"&gt;="&amp;A452-30,B:B,B452)/(VLOOKUP(B452,Population!$A$2:$B$10,2,FALSE)/100000))</f>
        <v>22.738963324039055</v>
      </c>
      <c r="L452" s="13">
        <f t="shared" si="31"/>
        <v>4.1841004184100415E-3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33"/>
        <v>5.7183476818576731E-2</v>
      </c>
      <c r="E453" s="7">
        <f t="shared" si="28"/>
        <v>42</v>
      </c>
      <c r="F453" s="6">
        <f t="shared" si="29"/>
        <v>5.4545454545454543E-2</v>
      </c>
      <c r="G453" s="2">
        <v>1</v>
      </c>
      <c r="H453" s="7">
        <f t="shared" si="32"/>
        <v>0</v>
      </c>
      <c r="I453" s="6">
        <f t="shared" si="30"/>
        <v>4.7846889952153108E-3</v>
      </c>
      <c r="J453" s="10">
        <f>IF(B453="Pending","",C453/(VLOOKUP(B453,Population!$A$2:$B$10,2,FALSE)/100000))</f>
        <v>84.50786425048878</v>
      </c>
      <c r="K453" s="10">
        <f>IF(B453="Pending","",SUMIFS(E:E,A:A,"&lt;="&amp;A453,A:A,"&gt;="&amp;A453-30,B:B,B453)/(VLOOKUP(B453,Population!$A$2:$B$10,2,FALSE)/100000))</f>
        <v>69.217076658204206</v>
      </c>
      <c r="L453" s="13">
        <f t="shared" si="31"/>
        <v>1.3812154696132596E-3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33"/>
        <v>0.19927335913434957</v>
      </c>
      <c r="E454" s="7">
        <f t="shared" si="28"/>
        <v>152</v>
      </c>
      <c r="F454" s="6">
        <f t="shared" si="29"/>
        <v>0.19740259740259741</v>
      </c>
      <c r="G454" s="2">
        <v>1</v>
      </c>
      <c r="H454" s="7">
        <f t="shared" si="32"/>
        <v>0</v>
      </c>
      <c r="I454" s="6">
        <f t="shared" si="30"/>
        <v>4.7846889952153108E-3</v>
      </c>
      <c r="J454" s="10">
        <f>IF(B454="Pending","",C454/(VLOOKUP(B454,Population!$A$2:$B$10,2,FALSE)/100000))</f>
        <v>264.89635129686866</v>
      </c>
      <c r="K454" s="10">
        <f>IF(B454="Pending","",SUMIFS(E:E,A:A,"&lt;="&amp;A454,A:A,"&gt;="&amp;A454-30,B:B,B454)/(VLOOKUP(B454,Population!$A$2:$B$10,2,FALSE)/100000))</f>
        <v>198.01605966939925</v>
      </c>
      <c r="L454" s="13">
        <f t="shared" si="31"/>
        <v>3.9635354736424893E-4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33"/>
        <v>0.19271779480293816</v>
      </c>
      <c r="E455" s="7">
        <f t="shared" si="28"/>
        <v>186</v>
      </c>
      <c r="F455" s="6">
        <f t="shared" si="29"/>
        <v>0.24155844155844156</v>
      </c>
      <c r="G455" s="2">
        <v>3</v>
      </c>
      <c r="H455" s="7">
        <f t="shared" si="32"/>
        <v>0</v>
      </c>
      <c r="I455" s="6">
        <f t="shared" si="30"/>
        <v>1.4354066985645933E-2</v>
      </c>
      <c r="J455" s="10">
        <f>IF(B455="Pending","",C455/(VLOOKUP(B455,Population!$A$2:$B$10,2,FALSE)/100000))</f>
        <v>278.16348260680223</v>
      </c>
      <c r="K455" s="10">
        <f>IF(B455="Pending","",SUMIFS(E:E,A:A,"&lt;="&amp;A455,A:A,"&gt;="&amp;A455-30,B:B,B455)/(VLOOKUP(B455,Population!$A$2:$B$10,2,FALSE)/100000))</f>
        <v>229.59887457790973</v>
      </c>
      <c r="L455" s="13">
        <f t="shared" si="31"/>
        <v>1.2295081967213116E-3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33"/>
        <v>0.17865887370665826</v>
      </c>
      <c r="E456" s="7">
        <f t="shared" ref="E456:E519" si="34">C456-SUMIFS(C:C,A:A,A456-1,B:B,B456)</f>
        <v>134</v>
      </c>
      <c r="F456" s="6">
        <f t="shared" ref="F456:F519" si="35">E456/SUMIF(A:A,A456,E:E)</f>
        <v>0.17402597402597403</v>
      </c>
      <c r="G456" s="2">
        <v>10</v>
      </c>
      <c r="H456" s="7">
        <f t="shared" si="32"/>
        <v>0</v>
      </c>
      <c r="I456" s="6">
        <f t="shared" si="30"/>
        <v>4.784688995215311E-2</v>
      </c>
      <c r="J456" s="10">
        <f>IF(B456="Pending","",C456/(VLOOKUP(B456,Population!$A$2:$B$10,2,FALSE)/100000))</f>
        <v>265.33101862712897</v>
      </c>
      <c r="K456" s="10">
        <f>IF(B456="Pending","",SUMIFS(E:E,A:A,"&lt;="&amp;A456,A:A,"&gt;="&amp;A456-30,B:B,B456)/(VLOOKUP(B456,Population!$A$2:$B$10,2,FALSE)/100000))</f>
        <v>216.41721015342748</v>
      </c>
      <c r="L456" s="13">
        <f t="shared" si="31"/>
        <v>4.4208664898320073E-3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33"/>
        <v>0.16333622936576889</v>
      </c>
      <c r="E457" s="7">
        <f t="shared" si="34"/>
        <v>81</v>
      </c>
      <c r="F457" s="6">
        <f t="shared" si="35"/>
        <v>0.10519480519480519</v>
      </c>
      <c r="G457" s="2">
        <v>16</v>
      </c>
      <c r="H457" s="7">
        <f t="shared" si="32"/>
        <v>0</v>
      </c>
      <c r="I457" s="6">
        <f t="shared" si="30"/>
        <v>7.6555023923444973E-2</v>
      </c>
      <c r="J457" s="10">
        <f>IF(B457="Pending","",C457/(VLOOKUP(B457,Population!$A$2:$B$10,2,FALSE)/100000))</f>
        <v>230.96829100217678</v>
      </c>
      <c r="K457" s="10">
        <f>IF(B457="Pending","",SUMIFS(E:E,A:A,"&lt;="&amp;A457,A:A,"&gt;="&amp;A457-30,B:B,B457)/(VLOOKUP(B457,Population!$A$2:$B$10,2,FALSE)/100000))</f>
        <v>180.03911271542987</v>
      </c>
      <c r="L457" s="13">
        <f t="shared" si="31"/>
        <v>7.7369439071566732E-3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33"/>
        <v>9.9281257404628384E-2</v>
      </c>
      <c r="E458" s="7">
        <f t="shared" si="34"/>
        <v>55</v>
      </c>
      <c r="F458" s="6">
        <f t="shared" si="35"/>
        <v>7.1428571428571425E-2</v>
      </c>
      <c r="G458" s="2">
        <v>47</v>
      </c>
      <c r="H458" s="7">
        <f t="shared" si="32"/>
        <v>1</v>
      </c>
      <c r="I458" s="6">
        <f t="shared" si="30"/>
        <v>0.22488038277511962</v>
      </c>
      <c r="J458" s="10">
        <f>IF(B458="Pending","",C458/(VLOOKUP(B458,Population!$A$2:$B$10,2,FALSE)/100000))</f>
        <v>159.51007438727575</v>
      </c>
      <c r="K458" s="10">
        <f>IF(B458="Pending","",SUMIFS(E:E,A:A,"&lt;="&amp;A458,A:A,"&gt;="&amp;A458-30,B:B,B458)/(VLOOKUP(B458,Population!$A$2:$B$10,2,FALSE)/100000))</f>
        <v>120.42566475220738</v>
      </c>
      <c r="L458" s="13">
        <f t="shared" si="31"/>
        <v>3.7390612569610182E-2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33"/>
        <v>4.8337414106310719E-2</v>
      </c>
      <c r="E459" s="7">
        <f t="shared" si="34"/>
        <v>25</v>
      </c>
      <c r="F459" s="6">
        <f t="shared" si="35"/>
        <v>3.2467532467532464E-2</v>
      </c>
      <c r="G459" s="2">
        <v>54</v>
      </c>
      <c r="H459" s="7">
        <f t="shared" si="32"/>
        <v>1</v>
      </c>
      <c r="I459" s="6">
        <f t="shared" si="30"/>
        <v>0.25837320574162681</v>
      </c>
      <c r="J459" s="10">
        <f>IF(B459="Pending","",C459/(VLOOKUP(B459,Population!$A$2:$B$10,2,FALSE)/100000))</f>
        <v>127.60713682529291</v>
      </c>
      <c r="K459" s="10">
        <f>IF(B459="Pending","",SUMIFS(E:E,A:A,"&lt;="&amp;A459,A:A,"&gt;="&amp;A459-30,B:B,B459)/(VLOOKUP(B459,Population!$A$2:$B$10,2,FALSE)/100000))</f>
        <v>91.118167961851313</v>
      </c>
      <c r="L459" s="13">
        <f t="shared" si="31"/>
        <v>8.8235294117647065E-2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33"/>
        <v>3.0408340573414423E-2</v>
      </c>
      <c r="E460" s="7">
        <f t="shared" si="34"/>
        <v>14</v>
      </c>
      <c r="F460" s="6">
        <f t="shared" si="35"/>
        <v>1.8181818181818181E-2</v>
      </c>
      <c r="G460" s="2">
        <v>75</v>
      </c>
      <c r="H460" s="7">
        <f t="shared" si="32"/>
        <v>2</v>
      </c>
      <c r="I460" s="6">
        <f t="shared" si="30"/>
        <v>0.35885167464114831</v>
      </c>
      <c r="J460" s="10">
        <f>IF(B460="Pending","",C460/(VLOOKUP(B460,Population!$A$2:$B$10,2,FALSE)/100000))</f>
        <v>173.91775722888028</v>
      </c>
      <c r="K460" s="10">
        <f>IF(B460="Pending","",SUMIFS(E:E,A:A,"&lt;="&amp;A460,A:A,"&gt;="&amp;A460-30,B:B,B460)/(VLOOKUP(B460,Population!$A$2:$B$10,2,FALSE)/100000))</f>
        <v>138.23073691438276</v>
      </c>
      <c r="L460" s="13">
        <f t="shared" si="31"/>
        <v>0.19480519480519481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33"/>
        <v>1.19263881210015E-2</v>
      </c>
      <c r="E461" s="7">
        <f t="shared" si="34"/>
        <v>62</v>
      </c>
      <c r="F461" s="6">
        <f t="shared" si="35"/>
        <v>8.0519480519480519E-2</v>
      </c>
      <c r="G461" s="2">
        <v>1</v>
      </c>
      <c r="H461" s="7">
        <f t="shared" si="32"/>
        <v>1</v>
      </c>
      <c r="I461" s="6">
        <f t="shared" si="30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3" t="str">
        <f t="shared" si="31"/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33"/>
        <v>2.07938073916673E-2</v>
      </c>
      <c r="E462" s="7">
        <f t="shared" si="34"/>
        <v>35</v>
      </c>
      <c r="F462" s="6">
        <f t="shared" si="35"/>
        <v>6.7829457364341081E-2</v>
      </c>
      <c r="G462" s="2">
        <v>1</v>
      </c>
      <c r="H462" s="7">
        <f t="shared" si="32"/>
        <v>0</v>
      </c>
      <c r="I462" s="6">
        <f t="shared" si="30"/>
        <v>4.7619047619047623E-3</v>
      </c>
      <c r="J462" s="10">
        <f>IF(B462="Pending","",C462/(VLOOKUP(B462,Population!$A$2:$B$10,2,FALSE)/100000))</f>
        <v>30.245028887314085</v>
      </c>
      <c r="K462" s="10">
        <f>IF(B462="Pending","",SUMIFS(E:E,A:A,"&lt;="&amp;A462,A:A,"&gt;="&amp;A462-30,B:B,B462)/(VLOOKUP(B462,Population!$A$2:$B$10,2,FALSE)/100000))</f>
        <v>26.2712294714626</v>
      </c>
      <c r="L462" s="13">
        <f t="shared" si="31"/>
        <v>3.6496350364963502E-3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33"/>
        <v>5.8283372543067466E-2</v>
      </c>
      <c r="E463" s="7">
        <f t="shared" si="34"/>
        <v>44</v>
      </c>
      <c r="F463" s="6">
        <f t="shared" si="35"/>
        <v>8.5271317829457363E-2</v>
      </c>
      <c r="G463" s="2">
        <v>1</v>
      </c>
      <c r="H463" s="7">
        <f t="shared" si="32"/>
        <v>0</v>
      </c>
      <c r="I463" s="6">
        <f t="shared" si="30"/>
        <v>4.7619047619047623E-3</v>
      </c>
      <c r="J463" s="10">
        <f>IF(B463="Pending","",C463/(VLOOKUP(B463,Population!$A$2:$B$10,2,FALSE)/100000))</f>
        <v>89.643701304385885</v>
      </c>
      <c r="K463" s="10">
        <f>IF(B463="Pending","",SUMIFS(E:E,A:A,"&lt;="&amp;A463,A:A,"&gt;="&amp;A463-30,B:B,B463)/(VLOOKUP(B463,Population!$A$2:$B$10,2,FALSE)/100000))</f>
        <v>73.535848726254059</v>
      </c>
      <c r="L463" s="13">
        <f t="shared" si="31"/>
        <v>1.3020833333333333E-3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33"/>
        <v>0.19845184791682477</v>
      </c>
      <c r="E464" s="7">
        <f t="shared" si="34"/>
        <v>92</v>
      </c>
      <c r="F464" s="6">
        <f t="shared" si="35"/>
        <v>0.17829457364341086</v>
      </c>
      <c r="G464" s="2">
        <v>1</v>
      </c>
      <c r="H464" s="7">
        <f t="shared" si="32"/>
        <v>0</v>
      </c>
      <c r="I464" s="6">
        <f t="shared" si="30"/>
        <v>4.7619047619047623E-3</v>
      </c>
      <c r="J464" s="10">
        <f>IF(B464="Pending","",C464/(VLOOKUP(B464,Population!$A$2:$B$10,2,FALSE)/100000))</f>
        <v>274.55567128074182</v>
      </c>
      <c r="K464" s="10">
        <f>IF(B464="Pending","",SUMIFS(E:E,A:A,"&lt;="&amp;A464,A:A,"&gt;="&amp;A464-30,B:B,B464)/(VLOOKUP(B464,Population!$A$2:$B$10,2,FALSE)/100000))</f>
        <v>204.73558661470233</v>
      </c>
      <c r="L464" s="13">
        <f t="shared" si="31"/>
        <v>3.8240917782026768E-4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33"/>
        <v>0.19276011231691584</v>
      </c>
      <c r="E465" s="7">
        <f t="shared" si="34"/>
        <v>100</v>
      </c>
      <c r="F465" s="6">
        <f t="shared" si="35"/>
        <v>0.19379844961240311</v>
      </c>
      <c r="G465" s="2">
        <v>3</v>
      </c>
      <c r="H465" s="7">
        <f t="shared" si="32"/>
        <v>0</v>
      </c>
      <c r="I465" s="6">
        <f t="shared" si="30"/>
        <v>1.4285714285714285E-2</v>
      </c>
      <c r="J465" s="10">
        <f>IF(B465="Pending","",C465/(VLOOKUP(B465,Population!$A$2:$B$10,2,FALSE)/100000))</f>
        <v>289.56362533658921</v>
      </c>
      <c r="K465" s="10">
        <f>IF(B465="Pending","",SUMIFS(E:E,A:A,"&lt;="&amp;A465,A:A,"&gt;="&amp;A465-30,B:B,B465)/(VLOOKUP(B465,Population!$A$2:$B$10,2,FALSE)/100000))</f>
        <v>237.57897448876059</v>
      </c>
      <c r="L465" s="13">
        <f t="shared" si="31"/>
        <v>1.1811023622047244E-3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33"/>
        <v>0.17834104879714655</v>
      </c>
      <c r="E466" s="7">
        <f t="shared" si="34"/>
        <v>88</v>
      </c>
      <c r="F466" s="6">
        <f t="shared" si="35"/>
        <v>0.17054263565891473</v>
      </c>
      <c r="G466" s="2">
        <v>10</v>
      </c>
      <c r="H466" s="7">
        <f t="shared" si="32"/>
        <v>0</v>
      </c>
      <c r="I466" s="6">
        <f t="shared" si="30"/>
        <v>4.7619047619047616E-2</v>
      </c>
      <c r="J466" s="10">
        <f>IF(B466="Pending","",C466/(VLOOKUP(B466,Population!$A$2:$B$10,2,FALSE)/100000))</f>
        <v>275.65335710599163</v>
      </c>
      <c r="K466" s="10">
        <f>IF(B466="Pending","",SUMIFS(E:E,A:A,"&lt;="&amp;A466,A:A,"&gt;="&amp;A466-30,B:B,B466)/(VLOOKUP(B466,Population!$A$2:$B$10,2,FALSE)/100000))</f>
        <v>224.39356261436683</v>
      </c>
      <c r="L466" s="13">
        <f t="shared" si="31"/>
        <v>4.2553191489361703E-3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33"/>
        <v>0.16354253623738332</v>
      </c>
      <c r="E467" s="7">
        <f t="shared" si="34"/>
        <v>87</v>
      </c>
      <c r="F467" s="6">
        <f t="shared" si="35"/>
        <v>0.16860465116279069</v>
      </c>
      <c r="G467" s="2">
        <v>16</v>
      </c>
      <c r="H467" s="7">
        <f t="shared" si="32"/>
        <v>0</v>
      </c>
      <c r="I467" s="6">
        <f t="shared" si="30"/>
        <v>7.6190476190476197E-2</v>
      </c>
      <c r="J467" s="10">
        <f>IF(B467="Pending","",C467/(VLOOKUP(B467,Population!$A$2:$B$10,2,FALSE)/100000))</f>
        <v>240.68504212267456</v>
      </c>
      <c r="K467" s="10">
        <f>IF(B467="Pending","",SUMIFS(E:E,A:A,"&lt;="&amp;A467,A:A,"&gt;="&amp;A467-30,B:B,B467)/(VLOOKUP(B467,Population!$A$2:$B$10,2,FALSE)/100000))</f>
        <v>186.62863359025019</v>
      </c>
      <c r="L467" s="13">
        <f t="shared" si="31"/>
        <v>7.4245939675174014E-3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33"/>
        <v>9.8808530014419069E-2</v>
      </c>
      <c r="E468" s="7">
        <f t="shared" si="34"/>
        <v>45</v>
      </c>
      <c r="F468" s="6">
        <f t="shared" si="35"/>
        <v>8.7209302325581398E-2</v>
      </c>
      <c r="G468" s="2">
        <v>47</v>
      </c>
      <c r="H468" s="7">
        <f t="shared" si="32"/>
        <v>0</v>
      </c>
      <c r="I468" s="6">
        <f t="shared" si="30"/>
        <v>0.22380952380952382</v>
      </c>
      <c r="J468" s="10">
        <f>IF(B468="Pending","",C468/(VLOOKUP(B468,Population!$A$2:$B$10,2,FALSE)/100000))</f>
        <v>165.22045891187989</v>
      </c>
      <c r="K468" s="10">
        <f>IF(B468="Pending","",SUMIFS(E:E,A:A,"&lt;="&amp;A468,A:A,"&gt;="&amp;A468-30,B:B,B468)/(VLOOKUP(B468,Population!$A$2:$B$10,2,FALSE)/100000))</f>
        <v>123.21740829756941</v>
      </c>
      <c r="L468" s="13">
        <f t="shared" si="31"/>
        <v>3.6098310291858678E-2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33"/>
        <v>4.7886468847233819E-2</v>
      </c>
      <c r="E469" s="7">
        <f t="shared" si="34"/>
        <v>19</v>
      </c>
      <c r="F469" s="6">
        <f t="shared" si="35"/>
        <v>3.6821705426356592E-2</v>
      </c>
      <c r="G469" s="2">
        <v>55</v>
      </c>
      <c r="H469" s="7">
        <f t="shared" si="32"/>
        <v>1</v>
      </c>
      <c r="I469" s="6">
        <f t="shared" si="30"/>
        <v>0.26190476190476192</v>
      </c>
      <c r="J469" s="10">
        <f>IF(B469="Pending","",C469/(VLOOKUP(B469,Population!$A$2:$B$10,2,FALSE)/100000))</f>
        <v>131.56879630189513</v>
      </c>
      <c r="K469" s="10">
        <f>IF(B469="Pending","",SUMIFS(E:E,A:A,"&lt;="&amp;A469,A:A,"&gt;="&amp;A469-30,B:B,B469)/(VLOOKUP(B469,Population!$A$2:$B$10,2,FALSE)/100000))</f>
        <v>93.203251896905115</v>
      </c>
      <c r="L469" s="13">
        <f t="shared" si="31"/>
        <v>8.7163232963549928E-2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33"/>
        <v>2.9824694543522805E-2</v>
      </c>
      <c r="E470" s="7">
        <f t="shared" si="34"/>
        <v>8</v>
      </c>
      <c r="F470" s="6">
        <f t="shared" si="35"/>
        <v>1.5503875968992248E-2</v>
      </c>
      <c r="G470" s="2">
        <v>76</v>
      </c>
      <c r="H470" s="7">
        <f t="shared" si="32"/>
        <v>1</v>
      </c>
      <c r="I470" s="6">
        <f t="shared" si="30"/>
        <v>0.3619047619047619</v>
      </c>
      <c r="J470" s="10">
        <f>IF(B470="Pending","",C470/(VLOOKUP(B470,Population!$A$2:$B$10,2,FALSE)/100000))</f>
        <v>177.53163270376609</v>
      </c>
      <c r="K470" s="10">
        <f>IF(B470="Pending","",SUMIFS(E:E,A:A,"&lt;="&amp;A470,A:A,"&gt;="&amp;A470-30,B:B,B470)/(VLOOKUP(B470,Population!$A$2:$B$10,2,FALSE)/100000))</f>
        <v>133.71339257077548</v>
      </c>
      <c r="L470" s="13">
        <f t="shared" si="31"/>
        <v>0.19338422391857507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33"/>
        <v>1.1307581391819079E-2</v>
      </c>
      <c r="E471" s="7">
        <f t="shared" si="34"/>
        <v>-2</v>
      </c>
      <c r="F471" s="6">
        <f t="shared" si="35"/>
        <v>-3.875968992248062E-3</v>
      </c>
      <c r="G471" s="2">
        <v>0</v>
      </c>
      <c r="H471" s="7">
        <f t="shared" si="32"/>
        <v>-1</v>
      </c>
      <c r="I471" s="6">
        <f t="shared" si="30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3" t="str">
        <f t="shared" si="31"/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33"/>
        <v>2.0705917028958808E-2</v>
      </c>
      <c r="E472" s="7">
        <f t="shared" si="34"/>
        <v>7</v>
      </c>
      <c r="F472" s="6">
        <f t="shared" si="35"/>
        <v>1.7766497461928935E-2</v>
      </c>
      <c r="G472" s="2">
        <v>1</v>
      </c>
      <c r="H472" s="7">
        <f t="shared" si="32"/>
        <v>0</v>
      </c>
      <c r="I472" s="6">
        <f t="shared" si="30"/>
        <v>4.5662100456621002E-3</v>
      </c>
      <c r="J472" s="10">
        <f>IF(B472="Pending","",C472/(VLOOKUP(B472,Population!$A$2:$B$10,2,FALSE)/100000))</f>
        <v>31.017712107062984</v>
      </c>
      <c r="K472" s="10">
        <f>IF(B472="Pending","",SUMIFS(E:E,A:A,"&lt;="&amp;A472,A:A,"&gt;="&amp;A472-30,B:B,B472)/(VLOOKUP(B472,Population!$A$2:$B$10,2,FALSE)/100000))</f>
        <v>26.712762739890543</v>
      </c>
      <c r="L472" s="13">
        <f t="shared" si="31"/>
        <v>3.5587188612099642E-3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33"/>
        <v>5.939134920050107E-2</v>
      </c>
      <c r="E473" s="7">
        <f t="shared" si="34"/>
        <v>38</v>
      </c>
      <c r="F473" s="6">
        <f t="shared" si="35"/>
        <v>9.6446700507614211E-2</v>
      </c>
      <c r="G473" s="2">
        <v>1</v>
      </c>
      <c r="H473" s="7">
        <f t="shared" si="32"/>
        <v>0</v>
      </c>
      <c r="I473" s="6">
        <f t="shared" si="30"/>
        <v>4.5662100456621002E-3</v>
      </c>
      <c r="J473" s="10">
        <f>IF(B473="Pending","",C473/(VLOOKUP(B473,Population!$A$2:$B$10,2,FALSE)/100000))</f>
        <v>94.079196941842483</v>
      </c>
      <c r="K473" s="10">
        <f>IF(B473="Pending","",SUMIFS(E:E,A:A,"&lt;="&amp;A473,A:A,"&gt;="&amp;A473-30,B:B,B473)/(VLOOKUP(B473,Population!$A$2:$B$10,2,FALSE)/100000))</f>
        <v>76.804108669643128</v>
      </c>
      <c r="L473" s="13">
        <f t="shared" si="31"/>
        <v>1.2406947890818859E-3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33"/>
        <v>0.1966693685063739</v>
      </c>
      <c r="E474" s="7">
        <f t="shared" si="34"/>
        <v>54</v>
      </c>
      <c r="F474" s="6">
        <f t="shared" si="35"/>
        <v>0.13705583756345177</v>
      </c>
      <c r="G474" s="2">
        <v>1</v>
      </c>
      <c r="H474" s="7">
        <f t="shared" si="32"/>
        <v>0</v>
      </c>
      <c r="I474" s="6">
        <f t="shared" si="30"/>
        <v>4.5662100456621002E-3</v>
      </c>
      <c r="J474" s="10">
        <f>IF(B474="Pending","",C474/(VLOOKUP(B474,Population!$A$2:$B$10,2,FALSE)/100000))</f>
        <v>280.2252721408413</v>
      </c>
      <c r="K474" s="10">
        <f>IF(B474="Pending","",SUMIFS(E:E,A:A,"&lt;="&amp;A474,A:A,"&gt;="&amp;A474-30,B:B,B474)/(VLOOKUP(B474,Population!$A$2:$B$10,2,FALSE)/100000))</f>
        <v>207.46539443623169</v>
      </c>
      <c r="L474" s="13">
        <f t="shared" si="31"/>
        <v>3.7467216185837392E-4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33"/>
        <v>0.1902586397465183</v>
      </c>
      <c r="E475" s="7">
        <f t="shared" si="34"/>
        <v>42</v>
      </c>
      <c r="F475" s="6">
        <f t="shared" si="35"/>
        <v>0.1065989847715736</v>
      </c>
      <c r="G475" s="2">
        <v>3</v>
      </c>
      <c r="H475" s="7">
        <f t="shared" si="32"/>
        <v>0</v>
      </c>
      <c r="I475" s="6">
        <f t="shared" si="30"/>
        <v>1.3698630136986301E-2</v>
      </c>
      <c r="J475" s="10">
        <f>IF(B475="Pending","",C475/(VLOOKUP(B475,Population!$A$2:$B$10,2,FALSE)/100000))</f>
        <v>294.35168528309975</v>
      </c>
      <c r="K475" s="10">
        <f>IF(B475="Pending","",SUMIFS(E:E,A:A,"&lt;="&amp;A475,A:A,"&gt;="&amp;A475-30,B:B,B475)/(VLOOKUP(B475,Population!$A$2:$B$10,2,FALSE)/100000))</f>
        <v>238.03498019795208</v>
      </c>
      <c r="L475" s="13">
        <f t="shared" si="31"/>
        <v>1.1618900077459333E-3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33"/>
        <v>0.17721612261439834</v>
      </c>
      <c r="E476" s="7">
        <f t="shared" si="34"/>
        <v>55</v>
      </c>
      <c r="F476" s="6">
        <f t="shared" si="35"/>
        <v>0.13959390862944163</v>
      </c>
      <c r="G476" s="2">
        <v>10</v>
      </c>
      <c r="H476" s="7">
        <f t="shared" si="32"/>
        <v>0</v>
      </c>
      <c r="I476" s="6">
        <f t="shared" si="30"/>
        <v>4.5662100456621002E-2</v>
      </c>
      <c r="J476" s="10">
        <f>IF(B476="Pending","",C476/(VLOOKUP(B476,Population!$A$2:$B$10,2,FALSE)/100000))</f>
        <v>282.10481865528084</v>
      </c>
      <c r="K476" s="10">
        <f>IF(B476="Pending","",SUMIFS(E:E,A:A,"&lt;="&amp;A476,A:A,"&gt;="&amp;A476-30,B:B,B476)/(VLOOKUP(B476,Population!$A$2:$B$10,2,FALSE)/100000))</f>
        <v>226.50495003049781</v>
      </c>
      <c r="L476" s="13">
        <f t="shared" si="31"/>
        <v>4.1580041580041582E-3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33"/>
        <v>0.16262618819541669</v>
      </c>
      <c r="E477" s="7">
        <f t="shared" si="34"/>
        <v>52</v>
      </c>
      <c r="F477" s="6">
        <f t="shared" si="35"/>
        <v>0.13197969543147209</v>
      </c>
      <c r="G477" s="2">
        <v>17</v>
      </c>
      <c r="H477" s="7">
        <f t="shared" si="32"/>
        <v>1</v>
      </c>
      <c r="I477" s="6">
        <f t="shared" si="30"/>
        <v>7.7625570776255703E-2</v>
      </c>
      <c r="J477" s="10">
        <f>IF(B477="Pending","",C477/(VLOOKUP(B477,Population!$A$2:$B$10,2,FALSE)/100000))</f>
        <v>246.49275543607553</v>
      </c>
      <c r="K477" s="10">
        <f>IF(B477="Pending","",SUMIFS(E:E,A:A,"&lt;="&amp;A477,A:A,"&gt;="&amp;A477-30,B:B,B477)/(VLOOKUP(B477,Population!$A$2:$B$10,2,FALSE)/100000))</f>
        <v>185.73513923434237</v>
      </c>
      <c r="L477" s="13">
        <f t="shared" si="31"/>
        <v>7.7027639329406436E-3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33"/>
        <v>9.8666273671800156E-2</v>
      </c>
      <c r="E478" s="7">
        <f t="shared" si="34"/>
        <v>37</v>
      </c>
      <c r="F478" s="6">
        <f t="shared" si="35"/>
        <v>9.3908629441624369E-2</v>
      </c>
      <c r="G478" s="2">
        <v>50</v>
      </c>
      <c r="H478" s="7">
        <f t="shared" si="32"/>
        <v>3</v>
      </c>
      <c r="I478" s="6">
        <f t="shared" ref="I478:I541" si="36">G478/SUMIF(A:A,A478,G:G)</f>
        <v>0.22831050228310501</v>
      </c>
      <c r="J478" s="10">
        <f>IF(B478="Pending","",C478/(VLOOKUP(B478,Population!$A$2:$B$10,2,FALSE)/100000))</f>
        <v>169.91566396544329</v>
      </c>
      <c r="K478" s="10">
        <f>IF(B478="Pending","",SUMIFS(E:E,A:A,"&lt;="&amp;A478,A:A,"&gt;="&amp;A478-30,B:B,B478)/(VLOOKUP(B478,Population!$A$2:$B$10,2,FALSE)/100000))</f>
        <v>124.35948520249023</v>
      </c>
      <c r="L478" s="13">
        <f t="shared" ref="L478:L541" si="37">IF(B478="Pending","",(G478/C478))</f>
        <v>3.7341299477221805E-2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33"/>
        <v>4.8559428192469237E-2</v>
      </c>
      <c r="E479" s="7">
        <f t="shared" si="34"/>
        <v>28</v>
      </c>
      <c r="F479" s="6">
        <f t="shared" si="35"/>
        <v>7.1065989847715741E-2</v>
      </c>
      <c r="G479" s="2">
        <v>59</v>
      </c>
      <c r="H479" s="7">
        <f t="shared" si="32"/>
        <v>4</v>
      </c>
      <c r="I479" s="6">
        <f t="shared" si="36"/>
        <v>0.26940639269406391</v>
      </c>
      <c r="J479" s="10">
        <f>IF(B479="Pending","",C479/(VLOOKUP(B479,Population!$A$2:$B$10,2,FALSE)/100000))</f>
        <v>137.4070313200458</v>
      </c>
      <c r="K479" s="10">
        <f>IF(B479="Pending","",SUMIFS(E:E,A:A,"&lt;="&amp;A479,A:A,"&gt;="&amp;A479-30,B:B,B479)/(VLOOKUP(B479,Population!$A$2:$B$10,2,FALSE)/100000))</f>
        <v>96.539386192991202</v>
      </c>
      <c r="L479" s="13">
        <f t="shared" si="37"/>
        <v>8.9529590288315627E-2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33"/>
        <v>2.9990420750128952E-2</v>
      </c>
      <c r="E480" s="7">
        <f t="shared" si="34"/>
        <v>14</v>
      </c>
      <c r="F480" s="6">
        <f t="shared" si="35"/>
        <v>3.553299492385787E-2</v>
      </c>
      <c r="G480" s="2">
        <v>77</v>
      </c>
      <c r="H480" s="7">
        <f t="shared" si="32"/>
        <v>1</v>
      </c>
      <c r="I480" s="6">
        <f t="shared" si="36"/>
        <v>0.35159817351598172</v>
      </c>
      <c r="J480" s="10">
        <f>IF(B480="Pending","",C480/(VLOOKUP(B480,Population!$A$2:$B$10,2,FALSE)/100000))</f>
        <v>183.85591478481629</v>
      </c>
      <c r="K480" s="10">
        <f>IF(B480="Pending","",SUMIFS(E:E,A:A,"&lt;="&amp;A480,A:A,"&gt;="&amp;A480-30,B:B,B480)/(VLOOKUP(B480,Population!$A$2:$B$10,2,FALSE)/100000))</f>
        <v>136.42379917693984</v>
      </c>
      <c r="L480" s="13">
        <f t="shared" si="37"/>
        <v>0.1891891891891892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33"/>
        <v>1.5916292093434529E-2</v>
      </c>
      <c r="E481" s="7">
        <f t="shared" si="34"/>
        <v>67</v>
      </c>
      <c r="F481" s="6">
        <f t="shared" si="35"/>
        <v>0.17005076142131981</v>
      </c>
      <c r="G481" s="2">
        <v>0</v>
      </c>
      <c r="H481" s="7">
        <f t="shared" si="32"/>
        <v>0</v>
      </c>
      <c r="I481" s="6">
        <f t="shared" si="36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3" t="str">
        <f t="shared" si="37"/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33"/>
        <v>2.1183345507669833E-2</v>
      </c>
      <c r="E482" s="7">
        <f t="shared" si="34"/>
        <v>9</v>
      </c>
      <c r="F482" s="6">
        <f t="shared" si="35"/>
        <v>7.5630252100840331E-2</v>
      </c>
      <c r="G482" s="2">
        <v>1</v>
      </c>
      <c r="H482" s="7">
        <f t="shared" si="32"/>
        <v>0</v>
      </c>
      <c r="I482" s="6">
        <f t="shared" si="36"/>
        <v>4.4247787610619468E-3</v>
      </c>
      <c r="J482" s="10">
        <f>IF(B482="Pending","",C482/(VLOOKUP(B482,Population!$A$2:$B$10,2,FALSE)/100000))</f>
        <v>32.011161961025856</v>
      </c>
      <c r="K482" s="10">
        <f>IF(B482="Pending","",SUMIFS(E:E,A:A,"&lt;="&amp;A482,A:A,"&gt;="&amp;A482-30,B:B,B482)/(VLOOKUP(B482,Population!$A$2:$B$10,2,FALSE)/100000))</f>
        <v>27.264679325425469</v>
      </c>
      <c r="L482" s="13">
        <f t="shared" si="37"/>
        <v>3.4482758620689655E-3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33"/>
        <v>5.9678597516435353E-2</v>
      </c>
      <c r="E483" s="7">
        <f t="shared" si="34"/>
        <v>11</v>
      </c>
      <c r="F483" s="6">
        <f t="shared" si="35"/>
        <v>9.2436974789915971E-2</v>
      </c>
      <c r="G483" s="2">
        <v>1</v>
      </c>
      <c r="H483" s="7">
        <f t="shared" si="32"/>
        <v>0</v>
      </c>
      <c r="I483" s="6">
        <f t="shared" si="36"/>
        <v>4.4247787610619468E-3</v>
      </c>
      <c r="J483" s="10">
        <f>IF(B483="Pending","",C483/(VLOOKUP(B483,Population!$A$2:$B$10,2,FALSE)/100000))</f>
        <v>95.36315620531677</v>
      </c>
      <c r="K483" s="10">
        <f>IF(B483="Pending","",SUMIFS(E:E,A:A,"&lt;="&amp;A483,A:A,"&gt;="&amp;A483-30,B:B,B483)/(VLOOKUP(B483,Population!$A$2:$B$10,2,FALSE)/100000))</f>
        <v>76.920832239049872</v>
      </c>
      <c r="L483" s="13">
        <f t="shared" si="37"/>
        <v>1.2239902080783353E-3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33"/>
        <v>0.19612856099342585</v>
      </c>
      <c r="E484" s="7">
        <f t="shared" si="34"/>
        <v>16</v>
      </c>
      <c r="F484" s="6">
        <f t="shared" si="35"/>
        <v>0.13445378151260504</v>
      </c>
      <c r="G484" s="2">
        <v>1</v>
      </c>
      <c r="H484" s="7">
        <f t="shared" si="32"/>
        <v>0</v>
      </c>
      <c r="I484" s="6">
        <f t="shared" si="36"/>
        <v>4.4247787610619468E-3</v>
      </c>
      <c r="J484" s="10">
        <f>IF(B484="Pending","",C484/(VLOOKUP(B484,Population!$A$2:$B$10,2,FALSE)/100000))</f>
        <v>281.90515387716704</v>
      </c>
      <c r="K484" s="10">
        <f>IF(B484="Pending","",SUMIFS(E:E,A:A,"&lt;="&amp;A484,A:A,"&gt;="&amp;A484-30,B:B,B484)/(VLOOKUP(B484,Population!$A$2:$B$10,2,FALSE)/100000))</f>
        <v>203.79065313801908</v>
      </c>
      <c r="L484" s="13">
        <f t="shared" si="37"/>
        <v>3.7243947858472997E-4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33"/>
        <v>0.1902118334550767</v>
      </c>
      <c r="E485" s="7">
        <f t="shared" si="34"/>
        <v>22</v>
      </c>
      <c r="F485" s="6">
        <f t="shared" si="35"/>
        <v>0.18487394957983194</v>
      </c>
      <c r="G485" s="2">
        <v>3</v>
      </c>
      <c r="H485" s="7">
        <f t="shared" si="32"/>
        <v>0</v>
      </c>
      <c r="I485" s="6">
        <f t="shared" si="36"/>
        <v>1.3274336283185841E-2</v>
      </c>
      <c r="J485" s="10">
        <f>IF(B485="Pending","",C485/(VLOOKUP(B485,Population!$A$2:$B$10,2,FALSE)/100000))</f>
        <v>296.85971668365289</v>
      </c>
      <c r="K485" s="10">
        <f>IF(B485="Pending","",SUMIFS(E:E,A:A,"&lt;="&amp;A485,A:A,"&gt;="&amp;A485-30,B:B,B485)/(VLOOKUP(B485,Population!$A$2:$B$10,2,FALSE)/100000))</f>
        <v>234.95694166090959</v>
      </c>
      <c r="L485" s="13">
        <f t="shared" si="37"/>
        <v>1.152073732718894E-3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33"/>
        <v>0.17684441197954712</v>
      </c>
      <c r="E486" s="7">
        <f t="shared" si="34"/>
        <v>16</v>
      </c>
      <c r="F486" s="6">
        <f t="shared" si="35"/>
        <v>0.13445378151260504</v>
      </c>
      <c r="G486" s="2">
        <v>10</v>
      </c>
      <c r="H486" s="7">
        <f t="shared" si="32"/>
        <v>0</v>
      </c>
      <c r="I486" s="6">
        <f t="shared" si="36"/>
        <v>4.4247787610619468E-2</v>
      </c>
      <c r="J486" s="10">
        <f>IF(B486="Pending","",C486/(VLOOKUP(B486,Population!$A$2:$B$10,2,FALSE)/100000))</f>
        <v>283.98160746961946</v>
      </c>
      <c r="K486" s="10">
        <f>IF(B486="Pending","",SUMIFS(E:E,A:A,"&lt;="&amp;A486,A:A,"&gt;="&amp;A486-30,B:B,B486)/(VLOOKUP(B486,Population!$A$2:$B$10,2,FALSE)/100000))</f>
        <v>224.1589640125745</v>
      </c>
      <c r="L486" s="13">
        <f t="shared" si="37"/>
        <v>4.1305245766212308E-3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33"/>
        <v>0.16274653031409789</v>
      </c>
      <c r="E487" s="7">
        <f t="shared" si="34"/>
        <v>21</v>
      </c>
      <c r="F487" s="6">
        <f t="shared" si="35"/>
        <v>0.17647058823529413</v>
      </c>
      <c r="G487" s="2">
        <v>17</v>
      </c>
      <c r="H487" s="7">
        <f t="shared" si="32"/>
        <v>0</v>
      </c>
      <c r="I487" s="6">
        <f t="shared" si="36"/>
        <v>7.5221238938053103E-2</v>
      </c>
      <c r="J487" s="10">
        <f>IF(B487="Pending","",C487/(VLOOKUP(B487,Population!$A$2:$B$10,2,FALSE)/100000))</f>
        <v>248.83817812033359</v>
      </c>
      <c r="K487" s="10">
        <f>IF(B487="Pending","",SUMIFS(E:E,A:A,"&lt;="&amp;A487,A:A,"&gt;="&amp;A487-30,B:B,B487)/(VLOOKUP(B487,Population!$A$2:$B$10,2,FALSE)/100000))</f>
        <v>182.60790898866492</v>
      </c>
      <c r="L487" s="13">
        <f t="shared" si="37"/>
        <v>7.6301615798922799E-3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33"/>
        <v>9.8977355734112496E-2</v>
      </c>
      <c r="E488" s="7">
        <f t="shared" si="34"/>
        <v>16</v>
      </c>
      <c r="F488" s="6">
        <f t="shared" si="35"/>
        <v>0.13445378151260504</v>
      </c>
      <c r="G488" s="2">
        <v>51</v>
      </c>
      <c r="H488" s="7">
        <f t="shared" ref="H488:H551" si="38">G488-SUMIFS(G:G,A:A,A488-1,B:B,B488)</f>
        <v>1</v>
      </c>
      <c r="I488" s="6">
        <f t="shared" si="36"/>
        <v>0.22566371681415928</v>
      </c>
      <c r="J488" s="10">
        <f>IF(B488="Pending","",C488/(VLOOKUP(B488,Population!$A$2:$B$10,2,FALSE)/100000))</f>
        <v>171.94602290752476</v>
      </c>
      <c r="K488" s="10">
        <f>IF(B488="Pending","",SUMIFS(E:E,A:A,"&lt;="&amp;A488,A:A,"&gt;="&amp;A488-30,B:B,B488)/(VLOOKUP(B488,Population!$A$2:$B$10,2,FALSE)/100000))</f>
        <v>122.32912626040877</v>
      </c>
      <c r="L488" s="13">
        <f t="shared" si="37"/>
        <v>3.7638376383763834E-2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33"/>
        <v>4.8502556610664715E-2</v>
      </c>
      <c r="E489" s="7">
        <f t="shared" si="34"/>
        <v>5</v>
      </c>
      <c r="F489" s="6">
        <f t="shared" si="35"/>
        <v>4.2016806722689079E-2</v>
      </c>
      <c r="G489" s="2">
        <v>62</v>
      </c>
      <c r="H489" s="7">
        <f t="shared" si="38"/>
        <v>3</v>
      </c>
      <c r="I489" s="6">
        <f t="shared" si="36"/>
        <v>0.27433628318584069</v>
      </c>
      <c r="J489" s="10">
        <f>IF(B489="Pending","",C489/(VLOOKUP(B489,Population!$A$2:$B$10,2,FALSE)/100000))</f>
        <v>138.44957328757269</v>
      </c>
      <c r="K489" s="10">
        <f>IF(B489="Pending","",SUMIFS(E:E,A:A,"&lt;="&amp;A489,A:A,"&gt;="&amp;A489-30,B:B,B489)/(VLOOKUP(B489,Population!$A$2:$B$10,2,FALSE)/100000))</f>
        <v>95.705352618969684</v>
      </c>
      <c r="L489" s="13">
        <f t="shared" si="37"/>
        <v>9.337349397590361E-2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33"/>
        <v>3.0241051862673483E-2</v>
      </c>
      <c r="E490" s="7">
        <f t="shared" si="34"/>
        <v>7</v>
      </c>
      <c r="F490" s="6">
        <f t="shared" si="35"/>
        <v>5.8823529411764705E-2</v>
      </c>
      <c r="G490" s="2">
        <v>80</v>
      </c>
      <c r="H490" s="7">
        <f t="shared" si="38"/>
        <v>3</v>
      </c>
      <c r="I490" s="6">
        <f t="shared" si="36"/>
        <v>0.35398230088495575</v>
      </c>
      <c r="J490" s="10">
        <f>IF(B490="Pending","",C490/(VLOOKUP(B490,Population!$A$2:$B$10,2,FALSE)/100000))</f>
        <v>187.01805582534138</v>
      </c>
      <c r="K490" s="10">
        <f>IF(B490="Pending","",SUMIFS(E:E,A:A,"&lt;="&amp;A490,A:A,"&gt;="&amp;A490-30,B:B,B490)/(VLOOKUP(B490,Population!$A$2:$B$10,2,FALSE)/100000))</f>
        <v>138.68247134874349</v>
      </c>
      <c r="L490" s="13">
        <f t="shared" si="37"/>
        <v>0.19323671497584541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33"/>
        <v>1.5485756026296567E-2</v>
      </c>
      <c r="E491" s="7">
        <f t="shared" si="34"/>
        <v>-4</v>
      </c>
      <c r="F491" s="6">
        <f t="shared" si="35"/>
        <v>-3.3613445378151259E-2</v>
      </c>
      <c r="G491" s="2">
        <v>0</v>
      </c>
      <c r="H491" s="7">
        <f t="shared" si="38"/>
        <v>0</v>
      </c>
      <c r="I491" s="6">
        <f t="shared" si="36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3" t="str">
        <f t="shared" si="37"/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33"/>
        <v>2.1810876739847898E-2</v>
      </c>
      <c r="E492" s="7">
        <f t="shared" si="34"/>
        <v>14</v>
      </c>
      <c r="F492" s="6">
        <f t="shared" si="35"/>
        <v>5.6451612903225805E-2</v>
      </c>
      <c r="G492" s="2">
        <v>1</v>
      </c>
      <c r="H492" s="7">
        <f t="shared" si="38"/>
        <v>0</v>
      </c>
      <c r="I492" s="6">
        <f t="shared" si="36"/>
        <v>4.1841004184100415E-3</v>
      </c>
      <c r="J492" s="10">
        <f>IF(B492="Pending","",C492/(VLOOKUP(B492,Population!$A$2:$B$10,2,FALSE)/100000))</f>
        <v>33.556528400523653</v>
      </c>
      <c r="K492" s="10">
        <f>IF(B492="Pending","",SUMIFS(E:E,A:A,"&lt;="&amp;A492,A:A,"&gt;="&amp;A492-30,B:B,B492)/(VLOOKUP(B492,Population!$A$2:$B$10,2,FALSE)/100000))</f>
        <v>28.920429082030257</v>
      </c>
      <c r="L492" s="13">
        <f t="shared" si="37"/>
        <v>3.2894736842105261E-3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33"/>
        <v>6.2275792796670969E-2</v>
      </c>
      <c r="E493" s="7">
        <f t="shared" si="34"/>
        <v>51</v>
      </c>
      <c r="F493" s="6">
        <f t="shared" si="35"/>
        <v>0.20564516129032259</v>
      </c>
      <c r="G493" s="2">
        <v>1</v>
      </c>
      <c r="H493" s="7">
        <f t="shared" si="38"/>
        <v>0</v>
      </c>
      <c r="I493" s="6">
        <f t="shared" si="36"/>
        <v>4.1841004184100415E-3</v>
      </c>
      <c r="J493" s="10">
        <f>IF(B493="Pending","",C493/(VLOOKUP(B493,Population!$A$2:$B$10,2,FALSE)/100000))</f>
        <v>101.31605824506114</v>
      </c>
      <c r="K493" s="10">
        <f>IF(B493="Pending","",SUMIFS(E:E,A:A,"&lt;="&amp;A493,A:A,"&gt;="&amp;A493-30,B:B,B493)/(VLOOKUP(B493,Population!$A$2:$B$10,2,FALSE)/100000))</f>
        <v>81.356327876506469</v>
      </c>
      <c r="L493" s="13">
        <f t="shared" si="37"/>
        <v>1.152073732718894E-3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33"/>
        <v>0.197517577844741</v>
      </c>
      <c r="E494" s="7">
        <f t="shared" si="34"/>
        <v>68</v>
      </c>
      <c r="F494" s="6">
        <f t="shared" si="35"/>
        <v>0.27419354838709675</v>
      </c>
      <c r="G494" s="2">
        <v>1</v>
      </c>
      <c r="H494" s="7">
        <f t="shared" si="38"/>
        <v>0</v>
      </c>
      <c r="I494" s="6">
        <f t="shared" si="36"/>
        <v>4.1841004184100415E-3</v>
      </c>
      <c r="J494" s="10">
        <f>IF(B494="Pending","",C494/(VLOOKUP(B494,Population!$A$2:$B$10,2,FALSE)/100000))</f>
        <v>289.0446512565515</v>
      </c>
      <c r="K494" s="10">
        <f>IF(B494="Pending","",SUMIFS(E:E,A:A,"&lt;="&amp;A494,A:A,"&gt;="&amp;A494-30,B:B,B494)/(VLOOKUP(B494,Population!$A$2:$B$10,2,FALSE)/100000))</f>
        <v>203.47567531245798</v>
      </c>
      <c r="L494" s="13">
        <f t="shared" si="37"/>
        <v>3.6324010170722849E-4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33"/>
        <v>0.19048643994834266</v>
      </c>
      <c r="E495" s="7">
        <f t="shared" si="34"/>
        <v>51</v>
      </c>
      <c r="F495" s="6">
        <f t="shared" si="35"/>
        <v>0.20564516129032259</v>
      </c>
      <c r="G495" s="2">
        <v>3</v>
      </c>
      <c r="H495" s="7">
        <f t="shared" si="38"/>
        <v>0</v>
      </c>
      <c r="I495" s="6">
        <f t="shared" si="36"/>
        <v>1.2552301255230125E-2</v>
      </c>
      <c r="J495" s="10">
        <f>IF(B495="Pending","",C495/(VLOOKUP(B495,Population!$A$2:$B$10,2,FALSE)/100000))</f>
        <v>302.67378947584422</v>
      </c>
      <c r="K495" s="10">
        <f>IF(B495="Pending","",SUMIFS(E:E,A:A,"&lt;="&amp;A495,A:A,"&gt;="&amp;A495-30,B:B,B495)/(VLOOKUP(B495,Population!$A$2:$B$10,2,FALSE)/100000))</f>
        <v>233.36092167873943</v>
      </c>
      <c r="L495" s="13">
        <f t="shared" si="37"/>
        <v>1.1299435028248588E-3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33"/>
        <v>0.17721337351126418</v>
      </c>
      <c r="E496" s="7">
        <f t="shared" si="34"/>
        <v>49</v>
      </c>
      <c r="F496" s="6">
        <f t="shared" si="35"/>
        <v>0.19758064516129031</v>
      </c>
      <c r="G496" s="2">
        <v>10</v>
      </c>
      <c r="H496" s="7">
        <f t="shared" si="38"/>
        <v>0</v>
      </c>
      <c r="I496" s="6">
        <f t="shared" si="36"/>
        <v>4.1841004184100417E-2</v>
      </c>
      <c r="J496" s="10">
        <f>IF(B496="Pending","",C496/(VLOOKUP(B496,Population!$A$2:$B$10,2,FALSE)/100000))</f>
        <v>289.72927321353166</v>
      </c>
      <c r="K496" s="10">
        <f>IF(B496="Pending","",SUMIFS(E:E,A:A,"&lt;="&amp;A496,A:A,"&gt;="&amp;A496-30,B:B,B496)/(VLOOKUP(B496,Population!$A$2:$B$10,2,FALSE)/100000))</f>
        <v>223.45516820719749</v>
      </c>
      <c r="L496" s="13">
        <f t="shared" si="37"/>
        <v>4.048582995951417E-3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33"/>
        <v>0.16236188836274931</v>
      </c>
      <c r="E497" s="7">
        <f t="shared" si="34"/>
        <v>35</v>
      </c>
      <c r="F497" s="6">
        <f t="shared" si="35"/>
        <v>0.14112903225806453</v>
      </c>
      <c r="G497" s="2">
        <v>19</v>
      </c>
      <c r="H497" s="7">
        <f t="shared" si="38"/>
        <v>2</v>
      </c>
      <c r="I497" s="6">
        <f t="shared" si="36"/>
        <v>7.9497907949790794E-2</v>
      </c>
      <c r="J497" s="10">
        <f>IF(B497="Pending","",C497/(VLOOKUP(B497,Population!$A$2:$B$10,2,FALSE)/100000))</f>
        <v>252.7472159274304</v>
      </c>
      <c r="K497" s="10">
        <f>IF(B497="Pending","",SUMIFS(E:E,A:A,"&lt;="&amp;A497,A:A,"&gt;="&amp;A497-30,B:B,B497)/(VLOOKUP(B497,Population!$A$2:$B$10,2,FALSE)/100000))</f>
        <v>180.82092027684925</v>
      </c>
      <c r="L497" s="13">
        <f t="shared" si="37"/>
        <v>8.395934600088379E-3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33"/>
        <v>9.9081647295164305E-2</v>
      </c>
      <c r="E498" s="7">
        <f t="shared" si="34"/>
        <v>26</v>
      </c>
      <c r="F498" s="6">
        <f t="shared" si="35"/>
        <v>0.10483870967741936</v>
      </c>
      <c r="G498" s="2">
        <v>52</v>
      </c>
      <c r="H498" s="7">
        <f t="shared" si="38"/>
        <v>1</v>
      </c>
      <c r="I498" s="6">
        <f t="shared" si="36"/>
        <v>0.21757322175732219</v>
      </c>
      <c r="J498" s="10">
        <f>IF(B498="Pending","",C498/(VLOOKUP(B498,Population!$A$2:$B$10,2,FALSE)/100000))</f>
        <v>175.24535618840716</v>
      </c>
      <c r="K498" s="10">
        <f>IF(B498="Pending","",SUMIFS(E:E,A:A,"&lt;="&amp;A498,A:A,"&gt;="&amp;A498-30,B:B,B498)/(VLOOKUP(B498,Population!$A$2:$B$10,2,FALSE)/100000))</f>
        <v>120.55256218608747</v>
      </c>
      <c r="L498" s="13">
        <f t="shared" si="37"/>
        <v>3.7653874004344681E-2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33"/>
        <v>4.8500502224135454E-2</v>
      </c>
      <c r="E499" s="7">
        <f t="shared" si="34"/>
        <v>12</v>
      </c>
      <c r="F499" s="6">
        <f t="shared" si="35"/>
        <v>4.8387096774193547E-2</v>
      </c>
      <c r="G499" s="2">
        <v>68</v>
      </c>
      <c r="H499" s="7">
        <f t="shared" si="38"/>
        <v>6</v>
      </c>
      <c r="I499" s="6">
        <f t="shared" si="36"/>
        <v>0.28451882845188287</v>
      </c>
      <c r="J499" s="10">
        <f>IF(B499="Pending","",C499/(VLOOKUP(B499,Population!$A$2:$B$10,2,FALSE)/100000))</f>
        <v>140.95167400963726</v>
      </c>
      <c r="K499" s="10">
        <f>IF(B499="Pending","",SUMIFS(E:E,A:A,"&lt;="&amp;A499,A:A,"&gt;="&amp;A499-30,B:B,B499)/(VLOOKUP(B499,Population!$A$2:$B$10,2,FALSE)/100000))</f>
        <v>96.12236940598045</v>
      </c>
      <c r="L499" s="13">
        <f t="shared" si="37"/>
        <v>0.10059171597633136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33"/>
        <v>3.0420433347682595E-2</v>
      </c>
      <c r="E500" s="7">
        <f t="shared" si="34"/>
        <v>10</v>
      </c>
      <c r="F500" s="6">
        <f t="shared" si="35"/>
        <v>4.0322580645161289E-2</v>
      </c>
      <c r="G500" s="2">
        <v>84</v>
      </c>
      <c r="H500" s="7">
        <f t="shared" si="38"/>
        <v>4</v>
      </c>
      <c r="I500" s="6">
        <f t="shared" si="36"/>
        <v>0.35146443514644349</v>
      </c>
      <c r="J500" s="10">
        <f>IF(B500="Pending","",C500/(VLOOKUP(B500,Population!$A$2:$B$10,2,FALSE)/100000))</f>
        <v>191.53540016894866</v>
      </c>
      <c r="K500" s="10">
        <f>IF(B500="Pending","",SUMIFS(E:E,A:A,"&lt;="&amp;A500,A:A,"&gt;="&amp;A500-30,B:B,B500)/(VLOOKUP(B500,Population!$A$2:$B$10,2,FALSE)/100000))</f>
        <v>138.23073691438276</v>
      </c>
      <c r="L500" s="13">
        <f t="shared" si="37"/>
        <v>0.19811320754716982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33"/>
        <v>1.0331467929401636E-2</v>
      </c>
      <c r="E501" s="7">
        <f t="shared" si="34"/>
        <v>-68</v>
      </c>
      <c r="F501" s="6">
        <f t="shared" si="35"/>
        <v>-0.27419354838709675</v>
      </c>
      <c r="G501" s="2">
        <v>0</v>
      </c>
      <c r="H501" s="7">
        <f t="shared" si="38"/>
        <v>0</v>
      </c>
      <c r="I501" s="6">
        <f t="shared" si="36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3" t="str">
        <f t="shared" si="37"/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33"/>
        <v>2.2204880817253123E-2</v>
      </c>
      <c r="E502" s="7">
        <f t="shared" si="34"/>
        <v>9</v>
      </c>
      <c r="F502" s="6">
        <f t="shared" si="35"/>
        <v>5.6962025316455694E-2</v>
      </c>
      <c r="G502" s="2">
        <v>1</v>
      </c>
      <c r="H502" s="7">
        <f t="shared" si="38"/>
        <v>0</v>
      </c>
      <c r="I502" s="6">
        <f t="shared" si="36"/>
        <v>4.2194092827004216E-3</v>
      </c>
      <c r="J502" s="10">
        <f>IF(B502="Pending","",C502/(VLOOKUP(B502,Population!$A$2:$B$10,2,FALSE)/100000))</f>
        <v>34.549978254486525</v>
      </c>
      <c r="K502" s="10">
        <f>IF(B502="Pending","",SUMIFS(E:E,A:A,"&lt;="&amp;A502,A:A,"&gt;="&amp;A502-30,B:B,B502)/(VLOOKUP(B502,Population!$A$2:$B$10,2,FALSE)/100000))</f>
        <v>29.582728984672169</v>
      </c>
      <c r="L502" s="13">
        <f t="shared" si="37"/>
        <v>3.1948881789137379E-3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33"/>
        <v>6.2641884222474464E-2</v>
      </c>
      <c r="E503" s="7">
        <f t="shared" si="34"/>
        <v>15</v>
      </c>
      <c r="F503" s="6">
        <f t="shared" si="35"/>
        <v>9.49367088607595E-2</v>
      </c>
      <c r="G503" s="2">
        <v>1</v>
      </c>
      <c r="H503" s="7">
        <f t="shared" si="38"/>
        <v>0</v>
      </c>
      <c r="I503" s="6">
        <f t="shared" si="36"/>
        <v>4.2194092827004216E-3</v>
      </c>
      <c r="J503" s="10">
        <f>IF(B503="Pending","",C503/(VLOOKUP(B503,Population!$A$2:$B$10,2,FALSE)/100000))</f>
        <v>103.06691178616242</v>
      </c>
      <c r="K503" s="10">
        <f>IF(B503="Pending","",SUMIFS(E:E,A:A,"&lt;="&amp;A503,A:A,"&gt;="&amp;A503-30,B:B,B503)/(VLOOKUP(B503,Population!$A$2:$B$10,2,FALSE)/100000))</f>
        <v>81.706498584726731</v>
      </c>
      <c r="L503" s="13">
        <f t="shared" si="37"/>
        <v>1.1325028312570782E-3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33"/>
        <v>0.19693530079455165</v>
      </c>
      <c r="E504" s="7">
        <f t="shared" si="34"/>
        <v>23</v>
      </c>
      <c r="F504" s="6">
        <f t="shared" si="35"/>
        <v>0.14556962025316456</v>
      </c>
      <c r="G504" s="2">
        <v>1</v>
      </c>
      <c r="H504" s="7">
        <f t="shared" si="38"/>
        <v>0</v>
      </c>
      <c r="I504" s="6">
        <f t="shared" si="36"/>
        <v>4.2194092827004216E-3</v>
      </c>
      <c r="J504" s="10">
        <f>IF(B504="Pending","",C504/(VLOOKUP(B504,Population!$A$2:$B$10,2,FALSE)/100000))</f>
        <v>291.45948125251982</v>
      </c>
      <c r="K504" s="10">
        <f>IF(B504="Pending","",SUMIFS(E:E,A:A,"&lt;="&amp;A504,A:A,"&gt;="&amp;A504-30,B:B,B504)/(VLOOKUP(B504,Population!$A$2:$B$10,2,FALSE)/100000))</f>
        <v>202.63573444429511</v>
      </c>
      <c r="L504" s="13">
        <f t="shared" si="37"/>
        <v>3.6023054755043225E-4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33"/>
        <v>0.19090522133938706</v>
      </c>
      <c r="E505" s="7">
        <f t="shared" si="34"/>
        <v>36</v>
      </c>
      <c r="F505" s="6">
        <f t="shared" si="35"/>
        <v>0.22784810126582278</v>
      </c>
      <c r="G505" s="2">
        <v>3</v>
      </c>
      <c r="H505" s="7">
        <f t="shared" si="38"/>
        <v>0</v>
      </c>
      <c r="I505" s="6">
        <f t="shared" si="36"/>
        <v>1.2658227848101266E-2</v>
      </c>
      <c r="J505" s="10">
        <f>IF(B505="Pending","",C505/(VLOOKUP(B505,Population!$A$2:$B$10,2,FALSE)/100000))</f>
        <v>306.77784085856757</v>
      </c>
      <c r="K505" s="10">
        <f>IF(B505="Pending","",SUMIFS(E:E,A:A,"&lt;="&amp;A505,A:A,"&gt;="&amp;A505-30,B:B,B505)/(VLOOKUP(B505,Population!$A$2:$B$10,2,FALSE)/100000))</f>
        <v>235.29894594280321</v>
      </c>
      <c r="L505" s="13">
        <f t="shared" si="37"/>
        <v>1.1148272017837235E-3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33"/>
        <v>0.17749716231555052</v>
      </c>
      <c r="E506" s="7">
        <f t="shared" si="34"/>
        <v>32</v>
      </c>
      <c r="F506" s="6">
        <f t="shared" si="35"/>
        <v>0.20253164556962025</v>
      </c>
      <c r="G506" s="2">
        <v>9</v>
      </c>
      <c r="H506" s="7">
        <f t="shared" si="38"/>
        <v>-1</v>
      </c>
      <c r="I506" s="6">
        <f t="shared" si="36"/>
        <v>3.7974683544303799E-2</v>
      </c>
      <c r="J506" s="10">
        <f>IF(B506="Pending","",C506/(VLOOKUP(B506,Population!$A$2:$B$10,2,FALSE)/100000))</f>
        <v>293.48285084220896</v>
      </c>
      <c r="K506" s="10">
        <f>IF(B506="Pending","",SUMIFS(E:E,A:A,"&lt;="&amp;A506,A:A,"&gt;="&amp;A506-30,B:B,B506)/(VLOOKUP(B506,Population!$A$2:$B$10,2,FALSE)/100000))</f>
        <v>224.62816121615916</v>
      </c>
      <c r="L506" s="13">
        <f t="shared" si="37"/>
        <v>3.5971223021582736E-3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33"/>
        <v>0.1618189557321226</v>
      </c>
      <c r="E507" s="7">
        <f t="shared" si="34"/>
        <v>18</v>
      </c>
      <c r="F507" s="6">
        <f t="shared" si="35"/>
        <v>0.11392405063291139</v>
      </c>
      <c r="G507" s="2">
        <v>18</v>
      </c>
      <c r="H507" s="7">
        <f t="shared" si="38"/>
        <v>-1</v>
      </c>
      <c r="I507" s="6">
        <f t="shared" si="36"/>
        <v>7.5949367088607597E-2</v>
      </c>
      <c r="J507" s="10">
        <f>IF(B507="Pending","",C507/(VLOOKUP(B507,Population!$A$2:$B$10,2,FALSE)/100000))</f>
        <v>254.75757822822305</v>
      </c>
      <c r="K507" s="10">
        <f>IF(B507="Pending","",SUMIFS(E:E,A:A,"&lt;="&amp;A507,A:A,"&gt;="&amp;A507-30,B:B,B507)/(VLOOKUP(B507,Population!$A$2:$B$10,2,FALSE)/100000))</f>
        <v>178.92224477054506</v>
      </c>
      <c r="L507" s="13">
        <f t="shared" si="37"/>
        <v>7.8912757562472607E-3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33"/>
        <v>9.8893303064699206E-2</v>
      </c>
      <c r="E508" s="7">
        <f t="shared" si="34"/>
        <v>13</v>
      </c>
      <c r="F508" s="6">
        <f t="shared" si="35"/>
        <v>8.2278481012658222E-2</v>
      </c>
      <c r="G508" s="2">
        <v>52</v>
      </c>
      <c r="H508" s="7">
        <f t="shared" si="38"/>
        <v>0</v>
      </c>
      <c r="I508" s="6">
        <f t="shared" si="36"/>
        <v>0.21940928270042195</v>
      </c>
      <c r="J508" s="10">
        <f>IF(B508="Pending","",C508/(VLOOKUP(B508,Population!$A$2:$B$10,2,FALSE)/100000))</f>
        <v>176.89502282884837</v>
      </c>
      <c r="K508" s="10">
        <f>IF(B508="Pending","",SUMIFS(E:E,A:A,"&lt;="&amp;A508,A:A,"&gt;="&amp;A508-30,B:B,B508)/(VLOOKUP(B508,Population!$A$2:$B$10,2,FALSE)/100000))</f>
        <v>119.28358784728655</v>
      </c>
      <c r="L508" s="13">
        <f t="shared" si="37"/>
        <v>3.7302725968436153E-2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33"/>
        <v>4.8524404086265606E-2</v>
      </c>
      <c r="E509" s="7">
        <f t="shared" si="34"/>
        <v>8</v>
      </c>
      <c r="F509" s="6">
        <f t="shared" si="35"/>
        <v>5.0632911392405063E-2</v>
      </c>
      <c r="G509" s="2">
        <v>68</v>
      </c>
      <c r="H509" s="7">
        <f t="shared" si="38"/>
        <v>0</v>
      </c>
      <c r="I509" s="6">
        <f t="shared" si="36"/>
        <v>0.28691983122362869</v>
      </c>
      <c r="J509" s="10">
        <f>IF(B509="Pending","",C509/(VLOOKUP(B509,Population!$A$2:$B$10,2,FALSE)/100000))</f>
        <v>142.61974115768032</v>
      </c>
      <c r="K509" s="10">
        <f>IF(B509="Pending","",SUMIFS(E:E,A:A,"&lt;="&amp;A509,A:A,"&gt;="&amp;A509-30,B:B,B509)/(VLOOKUP(B509,Population!$A$2:$B$10,2,FALSE)/100000))</f>
        <v>94.245793864432017</v>
      </c>
      <c r="L509" s="13">
        <f t="shared" si="37"/>
        <v>9.9415204678362568E-2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33"/>
        <v>3.0150397275822929E-2</v>
      </c>
      <c r="E510" s="7">
        <f t="shared" si="34"/>
        <v>1</v>
      </c>
      <c r="F510" s="6">
        <f t="shared" si="35"/>
        <v>6.3291139240506328E-3</v>
      </c>
      <c r="G510" s="2">
        <v>84</v>
      </c>
      <c r="H510" s="7">
        <f t="shared" si="38"/>
        <v>0</v>
      </c>
      <c r="I510" s="6">
        <f t="shared" si="36"/>
        <v>0.35443037974683544</v>
      </c>
      <c r="J510" s="10">
        <f>IF(B510="Pending","",C510/(VLOOKUP(B510,Population!$A$2:$B$10,2,FALSE)/100000))</f>
        <v>191.98713460330939</v>
      </c>
      <c r="K510" s="10">
        <f>IF(B510="Pending","",SUMIFS(E:E,A:A,"&lt;="&amp;A510,A:A,"&gt;="&amp;A510-30,B:B,B510)/(VLOOKUP(B510,Population!$A$2:$B$10,2,FALSE)/100000))</f>
        <v>136.87553361130057</v>
      </c>
      <c r="L510" s="13">
        <f t="shared" si="37"/>
        <v>0.1976470588235294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33"/>
        <v>1.0428490351872871E-2</v>
      </c>
      <c r="E511" s="7">
        <f t="shared" si="34"/>
        <v>3</v>
      </c>
      <c r="F511" s="6">
        <f t="shared" si="35"/>
        <v>1.8987341772151899E-2</v>
      </c>
      <c r="G511" s="2">
        <v>0</v>
      </c>
      <c r="H511" s="7">
        <f t="shared" si="38"/>
        <v>0</v>
      </c>
      <c r="I511" s="6">
        <f t="shared" si="36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3" t="str">
        <f t="shared" si="37"/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33"/>
        <v>2.2297624818225885E-2</v>
      </c>
      <c r="E512" s="7">
        <f t="shared" si="34"/>
        <v>9</v>
      </c>
      <c r="F512" s="6">
        <f t="shared" si="35"/>
        <v>2.6086956521739129E-2</v>
      </c>
      <c r="G512" s="2">
        <v>1</v>
      </c>
      <c r="H512" s="7">
        <f t="shared" si="38"/>
        <v>0</v>
      </c>
      <c r="I512" s="6">
        <f t="shared" si="36"/>
        <v>4.1493775933609959E-3</v>
      </c>
      <c r="J512" s="10">
        <f>IF(B512="Pending","",C512/(VLOOKUP(B512,Population!$A$2:$B$10,2,FALSE)/100000))</f>
        <v>35.543428108449397</v>
      </c>
      <c r="K512" s="10">
        <f>IF(B512="Pending","",SUMIFS(E:E,A:A,"&lt;="&amp;A512,A:A,"&gt;="&amp;A512-30,B:B,B512)/(VLOOKUP(B512,Population!$A$2:$B$10,2,FALSE)/100000))</f>
        <v>29.803495618886142</v>
      </c>
      <c r="L512" s="13">
        <f t="shared" si="37"/>
        <v>3.105590062111801E-3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33"/>
        <v>6.3430510352468661E-2</v>
      </c>
      <c r="E513" s="7">
        <f t="shared" si="34"/>
        <v>33</v>
      </c>
      <c r="F513" s="6">
        <f t="shared" si="35"/>
        <v>9.5652173913043481E-2</v>
      </c>
      <c r="G513" s="2">
        <v>1</v>
      </c>
      <c r="H513" s="7">
        <f t="shared" si="38"/>
        <v>0</v>
      </c>
      <c r="I513" s="6">
        <f t="shared" si="36"/>
        <v>4.1493775933609959E-3</v>
      </c>
      <c r="J513" s="10">
        <f>IF(B513="Pending","",C513/(VLOOKUP(B513,Population!$A$2:$B$10,2,FALSE)/100000))</f>
        <v>106.91878957658525</v>
      </c>
      <c r="K513" s="10">
        <f>IF(B513="Pending","",SUMIFS(E:E,A:A,"&lt;="&amp;A513,A:A,"&gt;="&amp;A513-30,B:B,B513)/(VLOOKUP(B513,Population!$A$2:$B$10,2,FALSE)/100000))</f>
        <v>83.807522834048271</v>
      </c>
      <c r="L513" s="13">
        <f t="shared" si="37"/>
        <v>1.0917030567685589E-3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9">C514/SUMIF(A:A,A514,C:C)</f>
        <v>0.19721625926182398</v>
      </c>
      <c r="E514" s="7">
        <f t="shared" si="34"/>
        <v>72</v>
      </c>
      <c r="F514" s="6">
        <f t="shared" si="35"/>
        <v>0.20869565217391303</v>
      </c>
      <c r="G514" s="2">
        <v>1</v>
      </c>
      <c r="H514" s="7">
        <f t="shared" si="38"/>
        <v>0</v>
      </c>
      <c r="I514" s="6">
        <f t="shared" si="36"/>
        <v>4.1493775933609959E-3</v>
      </c>
      <c r="J514" s="10">
        <f>IF(B514="Pending","",C514/(VLOOKUP(B514,Population!$A$2:$B$10,2,FALSE)/100000))</f>
        <v>299.01894906598574</v>
      </c>
      <c r="K514" s="10">
        <f>IF(B514="Pending","",SUMIFS(E:E,A:A,"&lt;="&amp;A514,A:A,"&gt;="&amp;A514-30,B:B,B514)/(VLOOKUP(B514,Population!$A$2:$B$10,2,FALSE)/100000))</f>
        <v>204.00063835505981</v>
      </c>
      <c r="L514" s="13">
        <f t="shared" si="37"/>
        <v>3.5112359550561797E-4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9"/>
        <v>0.19153798213420123</v>
      </c>
      <c r="E515" s="7">
        <f t="shared" si="34"/>
        <v>75</v>
      </c>
      <c r="F515" s="6">
        <f t="shared" si="35"/>
        <v>0.21739130434782608</v>
      </c>
      <c r="G515" s="2">
        <v>3</v>
      </c>
      <c r="H515" s="7">
        <f t="shared" si="38"/>
        <v>0</v>
      </c>
      <c r="I515" s="6">
        <f t="shared" si="36"/>
        <v>1.2448132780082987E-2</v>
      </c>
      <c r="J515" s="10">
        <f>IF(B515="Pending","",C515/(VLOOKUP(B515,Population!$A$2:$B$10,2,FALSE)/100000))</f>
        <v>315.32794790590776</v>
      </c>
      <c r="K515" s="10">
        <f>IF(B515="Pending","",SUMIFS(E:E,A:A,"&lt;="&amp;A515,A:A,"&gt;="&amp;A515-30,B:B,B515)/(VLOOKUP(B515,Population!$A$2:$B$10,2,FALSE)/100000))</f>
        <v>237.35097163416486</v>
      </c>
      <c r="L515" s="13">
        <f t="shared" si="37"/>
        <v>1.0845986984815619E-3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9"/>
        <v>0.17699605290492348</v>
      </c>
      <c r="E516" s="7">
        <f t="shared" si="34"/>
        <v>54</v>
      </c>
      <c r="F516" s="6">
        <f t="shared" si="35"/>
        <v>0.15652173913043479</v>
      </c>
      <c r="G516" s="2">
        <v>9</v>
      </c>
      <c r="H516" s="7">
        <f t="shared" si="38"/>
        <v>0</v>
      </c>
      <c r="I516" s="6">
        <f t="shared" si="36"/>
        <v>3.7344398340248962E-2</v>
      </c>
      <c r="J516" s="10">
        <f>IF(B516="Pending","",C516/(VLOOKUP(B516,Population!$A$2:$B$10,2,FALSE)/100000))</f>
        <v>299.81701309060196</v>
      </c>
      <c r="K516" s="10">
        <f>IF(B516="Pending","",SUMIFS(E:E,A:A,"&lt;="&amp;A516,A:A,"&gt;="&amp;A516-30,B:B,B516)/(VLOOKUP(B516,Population!$A$2:$B$10,2,FALSE)/100000))</f>
        <v>224.86275981795148</v>
      </c>
      <c r="L516" s="13">
        <f t="shared" si="37"/>
        <v>3.5211267605633804E-3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9"/>
        <v>0.16169240357315975</v>
      </c>
      <c r="E517" s="7">
        <f t="shared" si="34"/>
        <v>54</v>
      </c>
      <c r="F517" s="6">
        <f t="shared" si="35"/>
        <v>0.15652173913043479</v>
      </c>
      <c r="G517" s="2">
        <v>18</v>
      </c>
      <c r="H517" s="7">
        <f t="shared" si="38"/>
        <v>0</v>
      </c>
      <c r="I517" s="6">
        <f t="shared" si="36"/>
        <v>7.4688796680497924E-2</v>
      </c>
      <c r="J517" s="10">
        <f>IF(B517="Pending","",C517/(VLOOKUP(B517,Population!$A$2:$B$10,2,FALSE)/100000))</f>
        <v>260.78866513060098</v>
      </c>
      <c r="K517" s="10">
        <f>IF(B517="Pending","",SUMIFS(E:E,A:A,"&lt;="&amp;A517,A:A,"&gt;="&amp;A517-30,B:B,B517)/(VLOOKUP(B517,Population!$A$2:$B$10,2,FALSE)/100000))</f>
        <v>176.4651352917985</v>
      </c>
      <c r="L517" s="13">
        <f t="shared" si="37"/>
        <v>7.7087794432548181E-3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9"/>
        <v>9.8123398656602731E-2</v>
      </c>
      <c r="E518" s="7">
        <f t="shared" si="34"/>
        <v>23</v>
      </c>
      <c r="F518" s="6">
        <f t="shared" si="35"/>
        <v>6.6666666666666666E-2</v>
      </c>
      <c r="G518" s="2">
        <v>53</v>
      </c>
      <c r="H518" s="7">
        <f t="shared" si="38"/>
        <v>1</v>
      </c>
      <c r="I518" s="6">
        <f t="shared" si="36"/>
        <v>0.21991701244813278</v>
      </c>
      <c r="J518" s="10">
        <f>IF(B518="Pending","",C518/(VLOOKUP(B518,Population!$A$2:$B$10,2,FALSE)/100000))</f>
        <v>179.81366380809047</v>
      </c>
      <c r="K518" s="10">
        <f>IF(B518="Pending","",SUMIFS(E:E,A:A,"&lt;="&amp;A518,A:A,"&gt;="&amp;A518-30,B:B,B518)/(VLOOKUP(B518,Population!$A$2:$B$10,2,FALSE)/100000))</f>
        <v>115.3497673970037</v>
      </c>
      <c r="L518" s="13">
        <f t="shared" si="37"/>
        <v>3.7402964008468598E-2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9"/>
        <v>4.7988366456616575E-2</v>
      </c>
      <c r="E519" s="7">
        <f t="shared" si="34"/>
        <v>9</v>
      </c>
      <c r="F519" s="6">
        <f t="shared" si="35"/>
        <v>2.6086956521739129E-2</v>
      </c>
      <c r="G519" s="2">
        <v>70</v>
      </c>
      <c r="H519" s="7">
        <f t="shared" si="38"/>
        <v>2</v>
      </c>
      <c r="I519" s="6">
        <f t="shared" si="36"/>
        <v>0.29045643153526973</v>
      </c>
      <c r="J519" s="10">
        <f>IF(B519="Pending","",C519/(VLOOKUP(B519,Population!$A$2:$B$10,2,FALSE)/100000))</f>
        <v>144.49631669922874</v>
      </c>
      <c r="K519" s="10">
        <f>IF(B519="Pending","",SUMIFS(E:E,A:A,"&lt;="&amp;A519,A:A,"&gt;="&amp;A519-30,B:B,B519)/(VLOOKUP(B519,Population!$A$2:$B$10,2,FALSE)/100000))</f>
        <v>92.160709929378214</v>
      </c>
      <c r="L519" s="13">
        <f t="shared" si="37"/>
        <v>0.10101010101010101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9"/>
        <v>2.9568589432864761E-2</v>
      </c>
      <c r="E520" s="7">
        <f t="shared" ref="E520:E583" si="40">C520-SUMIFS(C:C,A:A,A520-1,B:B,B520)</f>
        <v>2</v>
      </c>
      <c r="F520" s="6">
        <f t="shared" ref="F520:F583" si="41">E520/SUMIF(A:A,A520,E:E)</f>
        <v>5.7971014492753624E-3</v>
      </c>
      <c r="G520" s="2">
        <v>85</v>
      </c>
      <c r="H520" s="7">
        <f t="shared" si="38"/>
        <v>1</v>
      </c>
      <c r="I520" s="6">
        <f t="shared" si="36"/>
        <v>0.35269709543568467</v>
      </c>
      <c r="J520" s="10">
        <f>IF(B520="Pending","",C520/(VLOOKUP(B520,Population!$A$2:$B$10,2,FALSE)/100000))</f>
        <v>192.89060347203085</v>
      </c>
      <c r="K520" s="10">
        <f>IF(B520="Pending","",SUMIFS(E:E,A:A,"&lt;="&amp;A520,A:A,"&gt;="&amp;A520-30,B:B,B520)/(VLOOKUP(B520,Population!$A$2:$B$10,2,FALSE)/100000))</f>
        <v>136.87553361130057</v>
      </c>
      <c r="L520" s="13">
        <f t="shared" si="37"/>
        <v>0.19906323185011709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9"/>
        <v>1.1148812409112942E-2</v>
      </c>
      <c r="E521" s="7">
        <f t="shared" si="40"/>
        <v>14</v>
      </c>
      <c r="F521" s="6">
        <f t="shared" si="41"/>
        <v>4.0579710144927533E-2</v>
      </c>
      <c r="G521" s="2">
        <v>0</v>
      </c>
      <c r="H521" s="7">
        <f t="shared" si="38"/>
        <v>0</v>
      </c>
      <c r="I521" s="6">
        <f t="shared" si="36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3" t="str">
        <f t="shared" si="37"/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9"/>
        <v>2.3022751895991334E-2</v>
      </c>
      <c r="E522" s="7">
        <f t="shared" si="40"/>
        <v>18</v>
      </c>
      <c r="F522" s="6">
        <f t="shared" si="41"/>
        <v>5.5045871559633031E-2</v>
      </c>
      <c r="G522">
        <v>1</v>
      </c>
      <c r="H522" s="7">
        <f t="shared" si="38"/>
        <v>0</v>
      </c>
      <c r="I522" s="6">
        <f t="shared" si="36"/>
        <v>4.1322314049586778E-3</v>
      </c>
      <c r="J522" s="10">
        <f>IF(B522="Pending","",C522/(VLOOKUP(B522,Population!$A$2:$B$10,2,FALSE)/100000))</f>
        <v>37.530327816375141</v>
      </c>
      <c r="K522" s="10">
        <f>IF(B522="Pending","",SUMIFS(E:E,A:A,"&lt;="&amp;A522,A:A,"&gt;="&amp;A522-30,B:B,B522)/(VLOOKUP(B522,Population!$A$2:$B$10,2,FALSE)/100000))</f>
        <v>31.6800120097049</v>
      </c>
      <c r="L522" s="13">
        <f t="shared" si="37"/>
        <v>2.9411764705882353E-3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9"/>
        <v>6.3786565547128929E-2</v>
      </c>
      <c r="E523" s="7">
        <f t="shared" si="40"/>
        <v>26</v>
      </c>
      <c r="F523" s="6">
        <f t="shared" si="41"/>
        <v>7.9510703363914373E-2</v>
      </c>
      <c r="G523">
        <v>1</v>
      </c>
      <c r="H523" s="7">
        <f t="shared" si="38"/>
        <v>0</v>
      </c>
      <c r="I523" s="6">
        <f t="shared" si="36"/>
        <v>4.1322314049586778E-3</v>
      </c>
      <c r="J523" s="10">
        <f>IF(B523="Pending","",C523/(VLOOKUP(B523,Population!$A$2:$B$10,2,FALSE)/100000))</f>
        <v>109.95360238116082</v>
      </c>
      <c r="K523" s="10">
        <f>IF(B523="Pending","",SUMIFS(E:E,A:A,"&lt;="&amp;A523,A:A,"&gt;="&amp;A523-30,B:B,B523)/(VLOOKUP(B523,Population!$A$2:$B$10,2,FALSE)/100000))</f>
        <v>85.675099944556308</v>
      </c>
      <c r="L523" s="13">
        <f t="shared" si="37"/>
        <v>1.0615711252653928E-3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9"/>
        <v>0.19670910075839654</v>
      </c>
      <c r="E524" s="7">
        <f t="shared" si="40"/>
        <v>57</v>
      </c>
      <c r="F524" s="6">
        <f t="shared" si="41"/>
        <v>0.1743119266055046</v>
      </c>
      <c r="G524">
        <v>1</v>
      </c>
      <c r="H524" s="7">
        <f t="shared" si="38"/>
        <v>0</v>
      </c>
      <c r="I524" s="6">
        <f t="shared" si="36"/>
        <v>4.1322314049586778E-3</v>
      </c>
      <c r="J524" s="10">
        <f>IF(B524="Pending","",C524/(VLOOKUP(B524,Population!$A$2:$B$10,2,FALSE)/100000))</f>
        <v>305.00352775164629</v>
      </c>
      <c r="K524" s="10">
        <f>IF(B524="Pending","",SUMIFS(E:E,A:A,"&lt;="&amp;A524,A:A,"&gt;="&amp;A524-30,B:B,B524)/(VLOOKUP(B524,Population!$A$2:$B$10,2,FALSE)/100000))</f>
        <v>205.99549791694665</v>
      </c>
      <c r="L524" s="13">
        <f t="shared" si="37"/>
        <v>3.4423407917383823E-4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9"/>
        <v>0.19223997833152762</v>
      </c>
      <c r="E525" s="7">
        <f t="shared" si="40"/>
        <v>73</v>
      </c>
      <c r="F525" s="6">
        <f t="shared" si="41"/>
        <v>0.22324159021406728</v>
      </c>
      <c r="G525">
        <v>3</v>
      </c>
      <c r="H525" s="7">
        <f t="shared" si="38"/>
        <v>0</v>
      </c>
      <c r="I525" s="6">
        <f t="shared" si="36"/>
        <v>1.2396694214876033E-2</v>
      </c>
      <c r="J525" s="10">
        <f>IF(B525="Pending","",C525/(VLOOKUP(B525,Population!$A$2:$B$10,2,FALSE)/100000))</f>
        <v>323.65005209865228</v>
      </c>
      <c r="K525" s="10">
        <f>IF(B525="Pending","",SUMIFS(E:E,A:A,"&lt;="&amp;A525,A:A,"&gt;="&amp;A525-30,B:B,B525)/(VLOOKUP(B525,Population!$A$2:$B$10,2,FALSE)/100000))</f>
        <v>243.27904585365408</v>
      </c>
      <c r="L525" s="13">
        <f t="shared" si="37"/>
        <v>1.0567101091933778E-3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9"/>
        <v>0.17578548212351031</v>
      </c>
      <c r="E526" s="7">
        <f t="shared" si="40"/>
        <v>40</v>
      </c>
      <c r="F526" s="6">
        <f t="shared" si="41"/>
        <v>0.12232415902140673</v>
      </c>
      <c r="G526">
        <v>9</v>
      </c>
      <c r="H526" s="7">
        <f t="shared" si="38"/>
        <v>0</v>
      </c>
      <c r="I526" s="6">
        <f t="shared" si="36"/>
        <v>3.71900826446281E-2</v>
      </c>
      <c r="J526" s="10">
        <f>IF(B526="Pending","",C526/(VLOOKUP(B526,Population!$A$2:$B$10,2,FALSE)/100000))</f>
        <v>304.50898512644864</v>
      </c>
      <c r="K526" s="10">
        <f>IF(B526="Pending","",SUMIFS(E:E,A:A,"&lt;="&amp;A526,A:A,"&gt;="&amp;A526-30,B:B,B526)/(VLOOKUP(B526,Population!$A$2:$B$10,2,FALSE)/100000))</f>
        <v>225.44925632243232</v>
      </c>
      <c r="L526" s="13">
        <f t="shared" si="37"/>
        <v>3.4668721109399076E-3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9"/>
        <v>0.16095612134344528</v>
      </c>
      <c r="E527" s="7">
        <f t="shared" si="40"/>
        <v>42</v>
      </c>
      <c r="F527" s="6">
        <f t="shared" si="41"/>
        <v>0.12844036697247707</v>
      </c>
      <c r="G527">
        <v>18</v>
      </c>
      <c r="H527" s="7">
        <f t="shared" si="38"/>
        <v>0</v>
      </c>
      <c r="I527" s="6">
        <f t="shared" si="36"/>
        <v>7.43801652892562E-2</v>
      </c>
      <c r="J527" s="10">
        <f>IF(B527="Pending","",C527/(VLOOKUP(B527,Population!$A$2:$B$10,2,FALSE)/100000))</f>
        <v>265.47951049911711</v>
      </c>
      <c r="K527" s="10">
        <f>IF(B527="Pending","",SUMIFS(E:E,A:A,"&lt;="&amp;A527,A:A,"&gt;="&amp;A527-30,B:B,B527)/(VLOOKUP(B527,Population!$A$2:$B$10,2,FALSE)/100000))</f>
        <v>175.79501452486764</v>
      </c>
      <c r="L527" s="13">
        <f t="shared" si="37"/>
        <v>7.5725704669751788E-3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9"/>
        <v>9.7914409534127847E-2</v>
      </c>
      <c r="E528" s="7">
        <f t="shared" si="40"/>
        <v>29</v>
      </c>
      <c r="F528" s="6">
        <f t="shared" si="41"/>
        <v>8.8685015290519878E-2</v>
      </c>
      <c r="G528">
        <v>53</v>
      </c>
      <c r="H528" s="7">
        <f t="shared" si="38"/>
        <v>0</v>
      </c>
      <c r="I528" s="6">
        <f t="shared" si="36"/>
        <v>0.21900826446280991</v>
      </c>
      <c r="J528" s="10">
        <f>IF(B528="Pending","",C528/(VLOOKUP(B528,Population!$A$2:$B$10,2,FALSE)/100000))</f>
        <v>183.49368939061316</v>
      </c>
      <c r="K528" s="10">
        <f>IF(B528="Pending","",SUMIFS(E:E,A:A,"&lt;="&amp;A528,A:A,"&gt;="&amp;A528-30,B:B,B528)/(VLOOKUP(B528,Population!$A$2:$B$10,2,FALSE)/100000))</f>
        <v>114.71528022760324</v>
      </c>
      <c r="L528" s="13">
        <f t="shared" si="37"/>
        <v>3.6652835408022132E-2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9"/>
        <v>4.726435536294691E-2</v>
      </c>
      <c r="E529" s="7">
        <f t="shared" si="40"/>
        <v>5</v>
      </c>
      <c r="F529" s="6">
        <f t="shared" si="41"/>
        <v>1.5290519877675841E-2</v>
      </c>
      <c r="G529">
        <v>71</v>
      </c>
      <c r="H529" s="7">
        <f t="shared" si="38"/>
        <v>1</v>
      </c>
      <c r="I529" s="6">
        <f t="shared" si="36"/>
        <v>0.29338842975206614</v>
      </c>
      <c r="J529" s="10">
        <f>IF(B529="Pending","",C529/(VLOOKUP(B529,Population!$A$2:$B$10,2,FALSE)/100000))</f>
        <v>145.53885866675563</v>
      </c>
      <c r="K529" s="10">
        <f>IF(B529="Pending","",SUMIFS(E:E,A:A,"&lt;="&amp;A529,A:A,"&gt;="&amp;A529-30,B:B,B529)/(VLOOKUP(B529,Population!$A$2:$B$10,2,FALSE)/100000))</f>
        <v>89.658609207313646</v>
      </c>
      <c r="L529" s="13">
        <f t="shared" si="37"/>
        <v>0.10171919770773639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9"/>
        <v>2.9861863488624053E-2</v>
      </c>
      <c r="E530" s="7">
        <f t="shared" si="40"/>
        <v>14</v>
      </c>
      <c r="F530" s="6">
        <f t="shared" si="41"/>
        <v>4.2813455657492352E-2</v>
      </c>
      <c r="G530">
        <v>85</v>
      </c>
      <c r="H530" s="7">
        <f t="shared" si="38"/>
        <v>0</v>
      </c>
      <c r="I530" s="6">
        <f t="shared" si="36"/>
        <v>0.3512396694214876</v>
      </c>
      <c r="J530" s="10">
        <f>IF(B530="Pending","",C530/(VLOOKUP(B530,Population!$A$2:$B$10,2,FALSE)/100000))</f>
        <v>199.21488555308105</v>
      </c>
      <c r="K530" s="10">
        <f>IF(B530="Pending","",SUMIFS(E:E,A:A,"&lt;="&amp;A530,A:A,"&gt;="&amp;A530-30,B:B,B530)/(VLOOKUP(B530,Population!$A$2:$B$10,2,FALSE)/100000))</f>
        <v>134.61686143949694</v>
      </c>
      <c r="L530" s="13">
        <f t="shared" si="37"/>
        <v>0.1927437641723356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9"/>
        <v>1.2459371614301192E-2</v>
      </c>
      <c r="E531" s="7">
        <f t="shared" si="40"/>
        <v>23</v>
      </c>
      <c r="F531" s="6">
        <f t="shared" si="41"/>
        <v>7.0336391437308868E-2</v>
      </c>
      <c r="G531">
        <v>0</v>
      </c>
      <c r="H531" s="7">
        <f t="shared" si="38"/>
        <v>0</v>
      </c>
      <c r="I531" s="6">
        <f t="shared" si="36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3" t="str">
        <f t="shared" si="37"/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9"/>
        <v>2.3223223223223222E-2</v>
      </c>
      <c r="E532" s="7">
        <f t="shared" si="40"/>
        <v>8</v>
      </c>
      <c r="F532" s="6">
        <f t="shared" si="41"/>
        <v>3.6866359447004608E-2</v>
      </c>
      <c r="G532" s="2">
        <v>1</v>
      </c>
      <c r="H532" s="7">
        <f t="shared" si="38"/>
        <v>0</v>
      </c>
      <c r="I532" s="6">
        <f t="shared" si="36"/>
        <v>4.11522633744856E-3</v>
      </c>
      <c r="J532" s="10">
        <f>IF(B532="Pending","",C532/(VLOOKUP(B532,Population!$A$2:$B$10,2,FALSE)/100000))</f>
        <v>38.413394353231027</v>
      </c>
      <c r="K532" s="10">
        <f>IF(B532="Pending","",SUMIFS(E:E,A:A,"&lt;="&amp;A532,A:A,"&gt;="&amp;A532-30,B:B,B532)/(VLOOKUP(B532,Population!$A$2:$B$10,2,FALSE)/100000))</f>
        <v>32.783845180774755</v>
      </c>
      <c r="L532" s="13">
        <f t="shared" si="37"/>
        <v>2.8735632183908046E-3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9"/>
        <v>6.4664664664664667E-2</v>
      </c>
      <c r="E533" s="7">
        <f t="shared" si="40"/>
        <v>27</v>
      </c>
      <c r="F533" s="6">
        <f t="shared" si="41"/>
        <v>0.12442396313364056</v>
      </c>
      <c r="G533" s="2">
        <v>1</v>
      </c>
      <c r="H533" s="7">
        <f t="shared" si="38"/>
        <v>0</v>
      </c>
      <c r="I533" s="6">
        <f t="shared" si="36"/>
        <v>4.11522633744856E-3</v>
      </c>
      <c r="J533" s="10">
        <f>IF(B533="Pending","",C533/(VLOOKUP(B533,Population!$A$2:$B$10,2,FALSE)/100000))</f>
        <v>113.10513875514314</v>
      </c>
      <c r="K533" s="10">
        <f>IF(B533="Pending","",SUMIFS(E:E,A:A,"&lt;="&amp;A533,A:A,"&gt;="&amp;A533-30,B:B,B533)/(VLOOKUP(B533,Population!$A$2:$B$10,2,FALSE)/100000))</f>
        <v>87.659400624471104</v>
      </c>
      <c r="L533" s="13">
        <f t="shared" si="37"/>
        <v>1.0319917440660474E-3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9"/>
        <v>0.19612946279612947</v>
      </c>
      <c r="E534" s="7">
        <f t="shared" si="40"/>
        <v>34</v>
      </c>
      <c r="F534" s="6">
        <f t="shared" si="41"/>
        <v>0.15668202764976957</v>
      </c>
      <c r="G534" s="2">
        <v>1</v>
      </c>
      <c r="H534" s="7">
        <f t="shared" si="38"/>
        <v>0</v>
      </c>
      <c r="I534" s="6">
        <f t="shared" si="36"/>
        <v>4.11522633744856E-3</v>
      </c>
      <c r="J534" s="10">
        <f>IF(B534="Pending","",C534/(VLOOKUP(B534,Population!$A$2:$B$10,2,FALSE)/100000))</f>
        <v>308.57327644133852</v>
      </c>
      <c r="K534" s="10">
        <f>IF(B534="Pending","",SUMIFS(E:E,A:A,"&lt;="&amp;A534,A:A,"&gt;="&amp;A534-30,B:B,B534)/(VLOOKUP(B534,Population!$A$2:$B$10,2,FALSE)/100000))</f>
        <v>204.5256013976616</v>
      </c>
      <c r="L534" s="13">
        <f t="shared" si="37"/>
        <v>3.4025178632187818E-4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9"/>
        <v>0.19259259259259259</v>
      </c>
      <c r="E535" s="7">
        <f t="shared" si="40"/>
        <v>47</v>
      </c>
      <c r="F535" s="6">
        <f t="shared" si="41"/>
        <v>0.21658986175115208</v>
      </c>
      <c r="G535" s="2">
        <v>3</v>
      </c>
      <c r="H535" s="7">
        <f t="shared" si="38"/>
        <v>0</v>
      </c>
      <c r="I535" s="6">
        <f t="shared" si="36"/>
        <v>1.2345679012345678E-2</v>
      </c>
      <c r="J535" s="10">
        <f>IF(B535="Pending","",C535/(VLOOKUP(B535,Population!$A$2:$B$10,2,FALSE)/100000))</f>
        <v>329.00811918165215</v>
      </c>
      <c r="K535" s="10">
        <f>IF(B535="Pending","",SUMIFS(E:E,A:A,"&lt;="&amp;A535,A:A,"&gt;="&amp;A535-30,B:B,B535)/(VLOOKUP(B535,Population!$A$2:$B$10,2,FALSE)/100000))</f>
        <v>243.84905299014343</v>
      </c>
      <c r="L535" s="13">
        <f t="shared" si="37"/>
        <v>1.0395010395010396E-3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9"/>
        <v>0.17564230897564231</v>
      </c>
      <c r="E536" s="7">
        <f t="shared" si="40"/>
        <v>36</v>
      </c>
      <c r="F536" s="6">
        <f t="shared" si="41"/>
        <v>0.16589861751152074</v>
      </c>
      <c r="G536" s="2">
        <v>9</v>
      </c>
      <c r="H536" s="7">
        <f t="shared" si="38"/>
        <v>0</v>
      </c>
      <c r="I536" s="6">
        <f t="shared" si="36"/>
        <v>3.7037037037037035E-2</v>
      </c>
      <c r="J536" s="10">
        <f>IF(B536="Pending","",C536/(VLOOKUP(B536,Population!$A$2:$B$10,2,FALSE)/100000))</f>
        <v>308.73175995871065</v>
      </c>
      <c r="K536" s="10">
        <f>IF(B536="Pending","",SUMIFS(E:E,A:A,"&lt;="&amp;A536,A:A,"&gt;="&amp;A536-30,B:B,B536)/(VLOOKUP(B536,Population!$A$2:$B$10,2,FALSE)/100000))</f>
        <v>223.10327030450898</v>
      </c>
      <c r="L536" s="13">
        <f t="shared" si="37"/>
        <v>3.419452887537994E-3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9"/>
        <v>0.16029362696029362</v>
      </c>
      <c r="E537" s="7">
        <f t="shared" si="40"/>
        <v>25</v>
      </c>
      <c r="F537" s="6">
        <f t="shared" si="41"/>
        <v>0.1152073732718894</v>
      </c>
      <c r="G537" s="2">
        <v>18</v>
      </c>
      <c r="H537" s="7">
        <f t="shared" si="38"/>
        <v>0</v>
      </c>
      <c r="I537" s="6">
        <f t="shared" si="36"/>
        <v>7.407407407407407E-2</v>
      </c>
      <c r="J537" s="10">
        <f>IF(B537="Pending","",C537/(VLOOKUP(B537,Population!$A$2:$B$10,2,FALSE)/100000))</f>
        <v>268.27168036132912</v>
      </c>
      <c r="K537" s="10">
        <f>IF(B537="Pending","",SUMIFS(E:E,A:A,"&lt;="&amp;A537,A:A,"&gt;="&amp;A537-30,B:B,B537)/(VLOOKUP(B537,Population!$A$2:$B$10,2,FALSE)/100000))</f>
        <v>173.89633901856348</v>
      </c>
      <c r="L537" s="13">
        <f t="shared" si="37"/>
        <v>7.4937552039966698E-3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9"/>
        <v>9.7564230897564233E-2</v>
      </c>
      <c r="E538" s="7">
        <f t="shared" si="40"/>
        <v>16</v>
      </c>
      <c r="F538" s="6">
        <f t="shared" si="41"/>
        <v>7.3732718894009217E-2</v>
      </c>
      <c r="G538" s="2">
        <v>53</v>
      </c>
      <c r="H538" s="7">
        <f t="shared" si="38"/>
        <v>0</v>
      </c>
      <c r="I538" s="6">
        <f t="shared" si="36"/>
        <v>0.21810699588477367</v>
      </c>
      <c r="J538" s="10">
        <f>IF(B538="Pending","",C538/(VLOOKUP(B538,Population!$A$2:$B$10,2,FALSE)/100000))</f>
        <v>185.52404833269463</v>
      </c>
      <c r="K538" s="10">
        <f>IF(B538="Pending","",SUMIFS(E:E,A:A,"&lt;="&amp;A538,A:A,"&gt;="&amp;A538-30,B:B,B538)/(VLOOKUP(B538,Population!$A$2:$B$10,2,FALSE)/100000))</f>
        <v>111.16215207896066</v>
      </c>
      <c r="L538" s="13">
        <f t="shared" si="37"/>
        <v>3.6251709986320109E-2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9"/>
        <v>4.7113780447113777E-2</v>
      </c>
      <c r="E539" s="7">
        <f t="shared" si="40"/>
        <v>8</v>
      </c>
      <c r="F539" s="6">
        <f t="shared" si="41"/>
        <v>3.6866359447004608E-2</v>
      </c>
      <c r="G539" s="2">
        <v>72</v>
      </c>
      <c r="H539" s="7">
        <f t="shared" si="38"/>
        <v>1</v>
      </c>
      <c r="I539" s="6">
        <f t="shared" si="36"/>
        <v>0.29629629629629628</v>
      </c>
      <c r="J539" s="10">
        <f>IF(B539="Pending","",C539/(VLOOKUP(B539,Population!$A$2:$B$10,2,FALSE)/100000))</f>
        <v>147.20692581479869</v>
      </c>
      <c r="K539" s="10">
        <f>IF(B539="Pending","",SUMIFS(E:E,A:A,"&lt;="&amp;A539,A:A,"&gt;="&amp;A539-30,B:B,B539)/(VLOOKUP(B539,Population!$A$2:$B$10,2,FALSE)/100000))</f>
        <v>87.156508485249077</v>
      </c>
      <c r="L539" s="13">
        <f t="shared" si="37"/>
        <v>0.10198300283286119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9"/>
        <v>2.9696363029696363E-2</v>
      </c>
      <c r="E540" s="7">
        <f t="shared" si="40"/>
        <v>4</v>
      </c>
      <c r="F540" s="6">
        <f t="shared" si="41"/>
        <v>1.8433179723502304E-2</v>
      </c>
      <c r="G540" s="2">
        <v>85</v>
      </c>
      <c r="H540" s="7">
        <f t="shared" si="38"/>
        <v>0</v>
      </c>
      <c r="I540" s="6">
        <f t="shared" si="36"/>
        <v>0.34979423868312759</v>
      </c>
      <c r="J540" s="10">
        <f>IF(B540="Pending","",C540/(VLOOKUP(B540,Population!$A$2:$B$10,2,FALSE)/100000))</f>
        <v>201.02182329052394</v>
      </c>
      <c r="K540" s="10">
        <f>IF(B540="Pending","",SUMIFS(E:E,A:A,"&lt;="&amp;A540,A:A,"&gt;="&amp;A540-30,B:B,B540)/(VLOOKUP(B540,Population!$A$2:$B$10,2,FALSE)/100000))</f>
        <v>130.5512515302504</v>
      </c>
      <c r="L540" s="13">
        <f t="shared" si="37"/>
        <v>0.19101123595505617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9"/>
        <v>1.3079746413079747E-2</v>
      </c>
      <c r="E541" s="7">
        <f t="shared" si="40"/>
        <v>12</v>
      </c>
      <c r="F541" s="6">
        <f t="shared" si="41"/>
        <v>5.5299539170506916E-2</v>
      </c>
      <c r="G541" s="2">
        <v>0</v>
      </c>
      <c r="H541" s="7">
        <f t="shared" si="38"/>
        <v>0</v>
      </c>
      <c r="I541" s="6">
        <f t="shared" si="36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3" t="str">
        <f t="shared" si="37"/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9"/>
        <v>2.3353062274832734E-2</v>
      </c>
      <c r="E542" s="7">
        <f t="shared" si="40"/>
        <v>15</v>
      </c>
      <c r="F542" s="6">
        <f t="shared" si="41"/>
        <v>2.6833631484794274E-2</v>
      </c>
      <c r="G542" s="2">
        <v>1</v>
      </c>
      <c r="H542" s="7">
        <f t="shared" si="38"/>
        <v>0</v>
      </c>
      <c r="I542" s="6">
        <f t="shared" ref="I542:I605" si="42">G542/SUMIF(A:A,A542,G:G)</f>
        <v>3.9840637450199202E-3</v>
      </c>
      <c r="J542" s="10">
        <f>IF(B542="Pending","",C542/(VLOOKUP(B542,Population!$A$2:$B$10,2,FALSE)/100000))</f>
        <v>40.069144109835811</v>
      </c>
      <c r="K542" s="10">
        <f>IF(B542="Pending","",SUMIFS(E:E,A:A,"&lt;="&amp;A542,A:A,"&gt;="&amp;A542-30,B:B,B542)/(VLOOKUP(B542,Population!$A$2:$B$10,2,FALSE)/100000))</f>
        <v>34.108444986058586</v>
      </c>
      <c r="L542" s="13">
        <f t="shared" ref="L542:L605" si="43">IF(B542="Pending","",(G542/C542))</f>
        <v>2.7548209366391185E-3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9"/>
        <v>6.388317035512095E-2</v>
      </c>
      <c r="E543" s="7">
        <f t="shared" si="40"/>
        <v>24</v>
      </c>
      <c r="F543" s="6">
        <f t="shared" si="41"/>
        <v>4.2933810375670838E-2</v>
      </c>
      <c r="G543" s="2">
        <v>1</v>
      </c>
      <c r="H543" s="7">
        <f t="shared" si="38"/>
        <v>0</v>
      </c>
      <c r="I543" s="6">
        <f t="shared" si="42"/>
        <v>3.9840637450199202E-3</v>
      </c>
      <c r="J543" s="10">
        <f>IF(B543="Pending","",C543/(VLOOKUP(B543,Population!$A$2:$B$10,2,FALSE)/100000))</f>
        <v>115.90650442090519</v>
      </c>
      <c r="K543" s="10">
        <f>IF(B543="Pending","",SUMIFS(E:E,A:A,"&lt;="&amp;A543,A:A,"&gt;="&amp;A543-30,B:B,B543)/(VLOOKUP(B543,Population!$A$2:$B$10,2,FALSE)/100000))</f>
        <v>89.526977734979141</v>
      </c>
      <c r="L543" s="13">
        <f t="shared" si="43"/>
        <v>1.0070493454179255E-3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9"/>
        <v>0.19428718476582604</v>
      </c>
      <c r="E544" s="7">
        <f t="shared" si="40"/>
        <v>81</v>
      </c>
      <c r="F544" s="6">
        <f t="shared" si="41"/>
        <v>0.14490161001788909</v>
      </c>
      <c r="G544" s="2">
        <v>1</v>
      </c>
      <c r="H544" s="7">
        <f t="shared" si="38"/>
        <v>0</v>
      </c>
      <c r="I544" s="6">
        <f t="shared" si="42"/>
        <v>3.9840637450199202E-3</v>
      </c>
      <c r="J544" s="10">
        <f>IF(B544="Pending","",C544/(VLOOKUP(B544,Population!$A$2:$B$10,2,FALSE)/100000))</f>
        <v>317.07767773148771</v>
      </c>
      <c r="K544" s="10">
        <f>IF(B544="Pending","",SUMIFS(E:E,A:A,"&lt;="&amp;A544,A:A,"&gt;="&amp;A544-30,B:B,B544)/(VLOOKUP(B544,Population!$A$2:$B$10,2,FALSE)/100000))</f>
        <v>209.56524660663888</v>
      </c>
      <c r="L544" s="13">
        <f t="shared" si="43"/>
        <v>3.3112582781456954E-4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9"/>
        <v>0.18997683993823983</v>
      </c>
      <c r="E545" s="7">
        <f t="shared" si="40"/>
        <v>67</v>
      </c>
      <c r="F545" s="6">
        <f t="shared" si="41"/>
        <v>0.11985688729874776</v>
      </c>
      <c r="G545" s="2">
        <v>3</v>
      </c>
      <c r="H545" s="7">
        <f t="shared" si="38"/>
        <v>0</v>
      </c>
      <c r="I545" s="6">
        <f t="shared" si="42"/>
        <v>1.1952191235059761E-2</v>
      </c>
      <c r="J545" s="10">
        <f>IF(B545="Pending","",C545/(VLOOKUP(B545,Population!$A$2:$B$10,2,FALSE)/100000))</f>
        <v>336.64621481060942</v>
      </c>
      <c r="K545" s="10">
        <f>IF(B545="Pending","",SUMIFS(E:E,A:A,"&lt;="&amp;A545,A:A,"&gt;="&amp;A545-30,B:B,B545)/(VLOOKUP(B545,Population!$A$2:$B$10,2,FALSE)/100000))</f>
        <v>247.15509438178165</v>
      </c>
      <c r="L545" s="13">
        <f t="shared" si="43"/>
        <v>1.0159160176092109E-3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9"/>
        <v>0.17453679876479672</v>
      </c>
      <c r="E546" s="7">
        <f t="shared" si="40"/>
        <v>81</v>
      </c>
      <c r="F546" s="6">
        <f t="shared" si="41"/>
        <v>0.14490161001788909</v>
      </c>
      <c r="G546" s="2">
        <v>10</v>
      </c>
      <c r="H546" s="7">
        <f t="shared" si="38"/>
        <v>1</v>
      </c>
      <c r="I546" s="6">
        <f t="shared" si="42"/>
        <v>3.9840637450199202E-2</v>
      </c>
      <c r="J546" s="10">
        <f>IF(B546="Pending","",C546/(VLOOKUP(B546,Population!$A$2:$B$10,2,FALSE)/100000))</f>
        <v>318.23300333130015</v>
      </c>
      <c r="K546" s="10">
        <f>IF(B546="Pending","",SUMIFS(E:E,A:A,"&lt;="&amp;A546,A:A,"&gt;="&amp;A546-30,B:B,B546)/(VLOOKUP(B546,Population!$A$2:$B$10,2,FALSE)/100000))</f>
        <v>226.85684793318632</v>
      </c>
      <c r="L546" s="13">
        <f t="shared" si="43"/>
        <v>3.6859565057132328E-3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9"/>
        <v>0.15665208440555842</v>
      </c>
      <c r="E547" s="7">
        <f t="shared" si="40"/>
        <v>33</v>
      </c>
      <c r="F547" s="6">
        <f t="shared" si="41"/>
        <v>5.9033989266547404E-2</v>
      </c>
      <c r="G547" s="2">
        <v>19</v>
      </c>
      <c r="H547" s="7">
        <f t="shared" si="38"/>
        <v>1</v>
      </c>
      <c r="I547" s="6">
        <f t="shared" si="42"/>
        <v>7.5697211155378488E-2</v>
      </c>
      <c r="J547" s="10">
        <f>IF(B547="Pending","",C547/(VLOOKUP(B547,Population!$A$2:$B$10,2,FALSE)/100000))</f>
        <v>271.957344579449</v>
      </c>
      <c r="K547" s="10">
        <f>IF(B547="Pending","",SUMIFS(E:E,A:A,"&lt;="&amp;A547,A:A,"&gt;="&amp;A547-30,B:B,B547)/(VLOOKUP(B547,Population!$A$2:$B$10,2,FALSE)/100000))</f>
        <v>171.55091633430538</v>
      </c>
      <c r="L547" s="13">
        <f t="shared" si="43"/>
        <v>7.8028747433264885E-3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9"/>
        <v>9.5470921255790014E-2</v>
      </c>
      <c r="E548" s="7">
        <f t="shared" si="40"/>
        <v>22</v>
      </c>
      <c r="F548" s="6">
        <f t="shared" si="41"/>
        <v>3.9355992844364938E-2</v>
      </c>
      <c r="G548" s="2">
        <v>54</v>
      </c>
      <c r="H548" s="7">
        <f t="shared" si="38"/>
        <v>1</v>
      </c>
      <c r="I548" s="6">
        <f t="shared" si="42"/>
        <v>0.2151394422310757</v>
      </c>
      <c r="J548" s="10">
        <f>IF(B548="Pending","",C548/(VLOOKUP(B548,Population!$A$2:$B$10,2,FALSE)/100000))</f>
        <v>188.31579187805664</v>
      </c>
      <c r="K548" s="10">
        <f>IF(B548="Pending","",SUMIFS(E:E,A:A,"&lt;="&amp;A548,A:A,"&gt;="&amp;A548-30,B:B,B548)/(VLOOKUP(B548,Population!$A$2:$B$10,2,FALSE)/100000))</f>
        <v>110.5276649095602</v>
      </c>
      <c r="L548" s="13">
        <f t="shared" si="43"/>
        <v>3.638814016172507E-2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9"/>
        <v>4.6448790530108079E-2</v>
      </c>
      <c r="E549" s="7">
        <f t="shared" si="40"/>
        <v>16</v>
      </c>
      <c r="F549" s="6">
        <f t="shared" si="41"/>
        <v>2.8622540250447227E-2</v>
      </c>
      <c r="G549" s="2">
        <v>73</v>
      </c>
      <c r="H549" s="7">
        <f t="shared" si="38"/>
        <v>1</v>
      </c>
      <c r="I549" s="6">
        <f t="shared" si="42"/>
        <v>0.2908366533864542</v>
      </c>
      <c r="J549" s="10">
        <f>IF(B549="Pending","",C549/(VLOOKUP(B549,Population!$A$2:$B$10,2,FALSE)/100000))</f>
        <v>150.54306011088477</v>
      </c>
      <c r="K549" s="10">
        <f>IF(B549="Pending","",SUMIFS(E:E,A:A,"&lt;="&amp;A549,A:A,"&gt;="&amp;A549-30,B:B,B549)/(VLOOKUP(B549,Population!$A$2:$B$10,2,FALSE)/100000))</f>
        <v>87.36501687875446</v>
      </c>
      <c r="L549" s="13">
        <f t="shared" si="43"/>
        <v>0.10110803324099724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9"/>
        <v>2.9271744724652601E-2</v>
      </c>
      <c r="E550" s="7">
        <f t="shared" si="40"/>
        <v>10</v>
      </c>
      <c r="F550" s="6">
        <f t="shared" si="41"/>
        <v>1.7889087656529516E-2</v>
      </c>
      <c r="G550" s="2">
        <v>89</v>
      </c>
      <c r="H550" s="7">
        <f t="shared" si="38"/>
        <v>4</v>
      </c>
      <c r="I550" s="6">
        <f t="shared" si="42"/>
        <v>0.35458167330677293</v>
      </c>
      <c r="J550" s="10">
        <f>IF(B550="Pending","",C550/(VLOOKUP(B550,Population!$A$2:$B$10,2,FALSE)/100000))</f>
        <v>205.53916763413125</v>
      </c>
      <c r="K550" s="10">
        <f>IF(B550="Pending","",SUMIFS(E:E,A:A,"&lt;="&amp;A550,A:A,"&gt;="&amp;A550-30,B:B,B550)/(VLOOKUP(B550,Population!$A$2:$B$10,2,FALSE)/100000))</f>
        <v>132.35818926769329</v>
      </c>
      <c r="L550" s="13">
        <f t="shared" si="43"/>
        <v>0.1956043956043956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9"/>
        <v>2.6119402985074626E-2</v>
      </c>
      <c r="E551" s="7">
        <f t="shared" si="40"/>
        <v>210</v>
      </c>
      <c r="F551" s="6">
        <f t="shared" si="41"/>
        <v>0.37567084078711988</v>
      </c>
      <c r="G551" s="2">
        <v>0</v>
      </c>
      <c r="H551" s="7">
        <f t="shared" si="38"/>
        <v>0</v>
      </c>
      <c r="I551" s="6">
        <f t="shared" si="42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3" t="str">
        <f t="shared" si="43"/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9"/>
        <v>2.3524300167587362E-2</v>
      </c>
      <c r="E552" s="7">
        <f t="shared" si="40"/>
        <v>16</v>
      </c>
      <c r="F552" s="6">
        <f t="shared" si="41"/>
        <v>2.821869488536155E-2</v>
      </c>
      <c r="G552" s="2">
        <v>1</v>
      </c>
      <c r="H552" s="7">
        <f t="shared" ref="H552:H615" si="44">G552-SUMIFS(G:G,A:A,A552-1,B:B,B552)</f>
        <v>0</v>
      </c>
      <c r="I552" s="6">
        <f t="shared" si="42"/>
        <v>3.7735849056603774E-3</v>
      </c>
      <c r="J552" s="10">
        <f>IF(B552="Pending","",C552/(VLOOKUP(B552,Population!$A$2:$B$10,2,FALSE)/100000))</f>
        <v>41.835277183547582</v>
      </c>
      <c r="K552" s="10">
        <f>IF(B552="Pending","",SUMIFS(E:E,A:A,"&lt;="&amp;A552,A:A,"&gt;="&amp;A552-30,B:B,B552)/(VLOOKUP(B552,Population!$A$2:$B$10,2,FALSE)/100000))</f>
        <v>35.653811425556384</v>
      </c>
      <c r="L552" s="13">
        <f t="shared" si="43"/>
        <v>2.6385224274406332E-3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9"/>
        <v>6.3869405995903419E-2</v>
      </c>
      <c r="E553" s="7">
        <f t="shared" si="40"/>
        <v>36</v>
      </c>
      <c r="F553" s="6">
        <f t="shared" si="41"/>
        <v>6.3492063492063489E-2</v>
      </c>
      <c r="G553" s="2">
        <v>1</v>
      </c>
      <c r="H553" s="7">
        <f t="shared" si="44"/>
        <v>0</v>
      </c>
      <c r="I553" s="6">
        <f t="shared" si="42"/>
        <v>3.7735849056603774E-3</v>
      </c>
      <c r="J553" s="10">
        <f>IF(B553="Pending","",C553/(VLOOKUP(B553,Population!$A$2:$B$10,2,FALSE)/100000))</f>
        <v>120.10855291954829</v>
      </c>
      <c r="K553" s="10">
        <f>IF(B553="Pending","",SUMIFS(E:E,A:A,"&lt;="&amp;A553,A:A,"&gt;="&amp;A553-30,B:B,B553)/(VLOOKUP(B553,Population!$A$2:$B$10,2,FALSE)/100000))</f>
        <v>92.094896261927701</v>
      </c>
      <c r="L553" s="13">
        <f t="shared" si="43"/>
        <v>9.7181729834791054E-4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9"/>
        <v>0.1957668673577059</v>
      </c>
      <c r="E554" s="7">
        <f t="shared" si="40"/>
        <v>134</v>
      </c>
      <c r="F554" s="6">
        <f t="shared" si="41"/>
        <v>0.23633156966490299</v>
      </c>
      <c r="G554" s="2">
        <v>1</v>
      </c>
      <c r="H554" s="7">
        <f t="shared" si="44"/>
        <v>0</v>
      </c>
      <c r="I554" s="6">
        <f t="shared" si="42"/>
        <v>3.7735849056603774E-3</v>
      </c>
      <c r="J554" s="10">
        <f>IF(B554="Pending","",C554/(VLOOKUP(B554,Population!$A$2:$B$10,2,FALSE)/100000))</f>
        <v>331.14668727321595</v>
      </c>
      <c r="K554" s="10">
        <f>IF(B554="Pending","",SUMIFS(E:E,A:A,"&lt;="&amp;A554,A:A,"&gt;="&amp;A554-30,B:B,B554)/(VLOOKUP(B554,Population!$A$2:$B$10,2,FALSE)/100000))</f>
        <v>219.22456659051201</v>
      </c>
      <c r="L554" s="13">
        <f t="shared" si="43"/>
        <v>3.170577045022194E-4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9"/>
        <v>0.19241512010427658</v>
      </c>
      <c r="E555" s="7">
        <f t="shared" si="40"/>
        <v>147</v>
      </c>
      <c r="F555" s="6">
        <f t="shared" si="41"/>
        <v>0.25925925925925924</v>
      </c>
      <c r="G555" s="2">
        <v>3</v>
      </c>
      <c r="H555" s="7">
        <f t="shared" si="44"/>
        <v>0</v>
      </c>
      <c r="I555" s="6">
        <f t="shared" si="42"/>
        <v>1.1320754716981131E-2</v>
      </c>
      <c r="J555" s="10">
        <f>IF(B555="Pending","",C555/(VLOOKUP(B555,Population!$A$2:$B$10,2,FALSE)/100000))</f>
        <v>353.40442462339627</v>
      </c>
      <c r="K555" s="10">
        <f>IF(B555="Pending","",SUMIFS(E:E,A:A,"&lt;="&amp;A555,A:A,"&gt;="&amp;A555-30,B:B,B555)/(VLOOKUP(B555,Population!$A$2:$B$10,2,FALSE)/100000))</f>
        <v>259.12524424805798</v>
      </c>
      <c r="L555" s="13">
        <f t="shared" si="43"/>
        <v>9.6774193548387097E-4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9"/>
        <v>0.17478741232698156</v>
      </c>
      <c r="E556" s="7">
        <f t="shared" si="40"/>
        <v>103</v>
      </c>
      <c r="F556" s="6">
        <f t="shared" si="41"/>
        <v>0.18165784832451498</v>
      </c>
      <c r="G556" s="2">
        <v>12</v>
      </c>
      <c r="H556" s="7">
        <f t="shared" si="44"/>
        <v>2</v>
      </c>
      <c r="I556" s="6">
        <f t="shared" si="42"/>
        <v>4.5283018867924525E-2</v>
      </c>
      <c r="J556" s="10">
        <f>IF(B556="Pending","",C556/(VLOOKUP(B556,Population!$A$2:$B$10,2,FALSE)/100000))</f>
        <v>330.31483132360529</v>
      </c>
      <c r="K556" s="10">
        <f>IF(B556="Pending","",SUMIFS(E:E,A:A,"&lt;="&amp;A556,A:A,"&gt;="&amp;A556-30,B:B,B556)/(VLOOKUP(B556,Population!$A$2:$B$10,2,FALSE)/100000))</f>
        <v>232.48721437620233</v>
      </c>
      <c r="L556" s="13">
        <f t="shared" si="43"/>
        <v>4.261363636363636E-3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9"/>
        <v>0.15498727577431567</v>
      </c>
      <c r="E557" s="7">
        <f t="shared" si="40"/>
        <v>62</v>
      </c>
      <c r="F557" s="6">
        <f t="shared" si="41"/>
        <v>0.10934744268077601</v>
      </c>
      <c r="G557" s="2">
        <v>24</v>
      </c>
      <c r="H557" s="7">
        <f t="shared" si="44"/>
        <v>5</v>
      </c>
      <c r="I557" s="6">
        <f t="shared" si="42"/>
        <v>9.056603773584905E-2</v>
      </c>
      <c r="J557" s="10">
        <f>IF(B557="Pending","",C557/(VLOOKUP(B557,Population!$A$2:$B$10,2,FALSE)/100000))</f>
        <v>278.88192583773474</v>
      </c>
      <c r="K557" s="10">
        <f>IF(B557="Pending","",SUMIFS(E:E,A:A,"&lt;="&amp;A557,A:A,"&gt;="&amp;A557-30,B:B,B557)/(VLOOKUP(B557,Population!$A$2:$B$10,2,FALSE)/100000))</f>
        <v>173.89633901856348</v>
      </c>
      <c r="L557" s="13">
        <f t="shared" si="43"/>
        <v>9.6115338406087304E-3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9"/>
        <v>9.3600645521693254E-2</v>
      </c>
      <c r="E558" s="7">
        <f t="shared" si="40"/>
        <v>24</v>
      </c>
      <c r="F558" s="6">
        <f t="shared" si="41"/>
        <v>4.2328042328042326E-2</v>
      </c>
      <c r="G558" s="2">
        <v>57</v>
      </c>
      <c r="H558" s="7">
        <f t="shared" si="44"/>
        <v>3</v>
      </c>
      <c r="I558" s="6">
        <f t="shared" si="42"/>
        <v>0.21509433962264152</v>
      </c>
      <c r="J558" s="10">
        <f>IF(B558="Pending","",C558/(VLOOKUP(B558,Population!$A$2:$B$10,2,FALSE)/100000))</f>
        <v>191.36133029117886</v>
      </c>
      <c r="K558" s="10">
        <f>IF(B558="Pending","",SUMIFS(E:E,A:A,"&lt;="&amp;A558,A:A,"&gt;="&amp;A558-30,B:B,B558)/(VLOOKUP(B558,Population!$A$2:$B$10,2,FALSE)/100000))</f>
        <v>110.78145977732039</v>
      </c>
      <c r="L558" s="13">
        <f t="shared" si="43"/>
        <v>3.7798408488063658E-2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9"/>
        <v>4.5496865495624109E-2</v>
      </c>
      <c r="E559" s="7">
        <f t="shared" si="40"/>
        <v>11</v>
      </c>
      <c r="F559" s="6">
        <f t="shared" si="41"/>
        <v>1.9400352733686066E-2</v>
      </c>
      <c r="G559" s="2">
        <v>74</v>
      </c>
      <c r="H559" s="7">
        <f t="shared" si="44"/>
        <v>1</v>
      </c>
      <c r="I559" s="6">
        <f t="shared" si="42"/>
        <v>0.27924528301886792</v>
      </c>
      <c r="J559" s="10">
        <f>IF(B559="Pending","",C559/(VLOOKUP(B559,Population!$A$2:$B$10,2,FALSE)/100000))</f>
        <v>152.83665243944395</v>
      </c>
      <c r="K559" s="10">
        <f>IF(B559="Pending","",SUMIFS(E:E,A:A,"&lt;="&amp;A559,A:A,"&gt;="&amp;A559-30,B:B,B559)/(VLOOKUP(B559,Population!$A$2:$B$10,2,FALSE)/100000))</f>
        <v>86.113966517722176</v>
      </c>
      <c r="L559" s="13">
        <f t="shared" si="43"/>
        <v>0.1009549795361528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9"/>
        <v>2.9048476196387563E-2</v>
      </c>
      <c r="E560" s="7">
        <f t="shared" si="40"/>
        <v>13</v>
      </c>
      <c r="F560" s="6">
        <f t="shared" si="41"/>
        <v>2.292768959435626E-2</v>
      </c>
      <c r="G560" s="2">
        <v>92</v>
      </c>
      <c r="H560" s="7">
        <f t="shared" si="44"/>
        <v>3</v>
      </c>
      <c r="I560" s="6">
        <f t="shared" si="42"/>
        <v>0.3471698113207547</v>
      </c>
      <c r="J560" s="10">
        <f>IF(B560="Pending","",C560/(VLOOKUP(B560,Population!$A$2:$B$10,2,FALSE)/100000))</f>
        <v>211.41171528082069</v>
      </c>
      <c r="K560" s="10">
        <f>IF(B560="Pending","",SUMIFS(E:E,A:A,"&lt;="&amp;A560,A:A,"&gt;="&amp;A560-30,B:B,B560)/(VLOOKUP(B560,Population!$A$2:$B$10,2,FALSE)/100000))</f>
        <v>130.5512515302504</v>
      </c>
      <c r="L560" s="13">
        <f t="shared" si="43"/>
        <v>0.19658119658119658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9"/>
        <v>2.6503631059524548E-2</v>
      </c>
      <c r="E561" s="7">
        <f t="shared" si="40"/>
        <v>21</v>
      </c>
      <c r="F561" s="6">
        <f t="shared" si="41"/>
        <v>3.7037037037037035E-2</v>
      </c>
      <c r="G561" s="2">
        <v>0</v>
      </c>
      <c r="H561" s="7">
        <f t="shared" si="44"/>
        <v>0</v>
      </c>
      <c r="I561" s="6">
        <f t="shared" si="42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3" t="str">
        <f t="shared" si="43"/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9"/>
        <v>2.3762981062919977E-2</v>
      </c>
      <c r="E562" s="7">
        <f t="shared" si="40"/>
        <v>10</v>
      </c>
      <c r="F562" s="6">
        <f t="shared" si="41"/>
        <v>3.8610038610038609E-2</v>
      </c>
      <c r="G562" s="2">
        <v>1</v>
      </c>
      <c r="H562" s="7">
        <f t="shared" si="44"/>
        <v>0</v>
      </c>
      <c r="I562" s="6">
        <f t="shared" si="42"/>
        <v>3.663003663003663E-3</v>
      </c>
      <c r="J562" s="10">
        <f>IF(B562="Pending","",C562/(VLOOKUP(B562,Population!$A$2:$B$10,2,FALSE)/100000))</f>
        <v>42.939110354617441</v>
      </c>
      <c r="K562" s="10">
        <f>IF(B562="Pending","",SUMIFS(E:E,A:A,"&lt;="&amp;A562,A:A,"&gt;="&amp;A562-30,B:B,B562)/(VLOOKUP(B562,Population!$A$2:$B$10,2,FALSE)/100000))</f>
        <v>36.20572801109131</v>
      </c>
      <c r="L562" s="13">
        <f t="shared" si="43"/>
        <v>2.5706940874035988E-3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9"/>
        <v>6.4019547953573605E-2</v>
      </c>
      <c r="E563" s="7">
        <f t="shared" si="40"/>
        <v>19</v>
      </c>
      <c r="F563" s="6">
        <f t="shared" si="41"/>
        <v>7.3359073359073365E-2</v>
      </c>
      <c r="G563" s="2">
        <v>1</v>
      </c>
      <c r="H563" s="7">
        <f t="shared" si="44"/>
        <v>0</v>
      </c>
      <c r="I563" s="6">
        <f t="shared" si="42"/>
        <v>3.663003663003663E-3</v>
      </c>
      <c r="J563" s="10">
        <f>IF(B563="Pending","",C563/(VLOOKUP(B563,Population!$A$2:$B$10,2,FALSE)/100000))</f>
        <v>122.32630073827659</v>
      </c>
      <c r="K563" s="10">
        <f>IF(B563="Pending","",SUMIFS(E:E,A:A,"&lt;="&amp;A563,A:A,"&gt;="&amp;A563-30,B:B,B563)/(VLOOKUP(B563,Population!$A$2:$B$10,2,FALSE)/100000))</f>
        <v>93.378855525401974</v>
      </c>
      <c r="L563" s="13">
        <f t="shared" si="43"/>
        <v>9.5419847328244271E-4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9"/>
        <v>0.1957849725106903</v>
      </c>
      <c r="E564" s="7">
        <f t="shared" si="40"/>
        <v>51</v>
      </c>
      <c r="F564" s="6">
        <f t="shared" si="41"/>
        <v>0.19691119691119691</v>
      </c>
      <c r="G564" s="2">
        <v>1</v>
      </c>
      <c r="H564" s="7">
        <f t="shared" si="44"/>
        <v>0</v>
      </c>
      <c r="I564" s="6">
        <f t="shared" si="42"/>
        <v>3.663003663003663E-3</v>
      </c>
      <c r="J564" s="10">
        <f>IF(B564="Pending","",C564/(VLOOKUP(B564,Population!$A$2:$B$10,2,FALSE)/100000))</f>
        <v>336.5013103077543</v>
      </c>
      <c r="K564" s="10">
        <f>IF(B564="Pending","",SUMIFS(E:E,A:A,"&lt;="&amp;A564,A:A,"&gt;="&amp;A564-30,B:B,B564)/(VLOOKUP(B564,Population!$A$2:$B$10,2,FALSE)/100000))</f>
        <v>219.74952963311381</v>
      </c>
      <c r="L564" s="13">
        <f t="shared" si="43"/>
        <v>3.1201248049921997E-4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9"/>
        <v>0.19334147831398901</v>
      </c>
      <c r="E565" s="7">
        <f t="shared" si="40"/>
        <v>65</v>
      </c>
      <c r="F565" s="6">
        <f t="shared" si="41"/>
        <v>0.25096525096525096</v>
      </c>
      <c r="G565" s="2">
        <v>3</v>
      </c>
      <c r="H565" s="7">
        <f t="shared" si="44"/>
        <v>0</v>
      </c>
      <c r="I565" s="6">
        <f t="shared" si="42"/>
        <v>1.098901098901099E-2</v>
      </c>
      <c r="J565" s="10">
        <f>IF(B565="Pending","",C565/(VLOOKUP(B565,Population!$A$2:$B$10,2,FALSE)/100000))</f>
        <v>360.81451739775781</v>
      </c>
      <c r="K565" s="10">
        <f>IF(B565="Pending","",SUMIFS(E:E,A:A,"&lt;="&amp;A565,A:A,"&gt;="&amp;A565-30,B:B,B565)/(VLOOKUP(B565,Population!$A$2:$B$10,2,FALSE)/100000))</f>
        <v>263.79930276727066</v>
      </c>
      <c r="L565" s="13">
        <f t="shared" si="43"/>
        <v>9.4786729857819908E-4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9"/>
        <v>0.17538179596823458</v>
      </c>
      <c r="E566" s="7">
        <f t="shared" si="40"/>
        <v>55</v>
      </c>
      <c r="F566" s="6">
        <f t="shared" si="41"/>
        <v>0.21235521235521235</v>
      </c>
      <c r="G566" s="2">
        <v>14</v>
      </c>
      <c r="H566" s="7">
        <f t="shared" si="44"/>
        <v>2</v>
      </c>
      <c r="I566" s="6">
        <f t="shared" si="42"/>
        <v>5.128205128205128E-2</v>
      </c>
      <c r="J566" s="10">
        <f>IF(B566="Pending","",C566/(VLOOKUP(B566,Population!$A$2:$B$10,2,FALSE)/100000))</f>
        <v>336.7662928728945</v>
      </c>
      <c r="K566" s="10">
        <f>IF(B566="Pending","",SUMIFS(E:E,A:A,"&lt;="&amp;A566,A:A,"&gt;="&amp;A566-30,B:B,B566)/(VLOOKUP(B566,Population!$A$2:$B$10,2,FALSE)/100000))</f>
        <v>235.18509829681415</v>
      </c>
      <c r="L566" s="13">
        <f t="shared" si="43"/>
        <v>4.8763497039359107E-3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9"/>
        <v>0.15424557116676849</v>
      </c>
      <c r="E567" s="7">
        <f t="shared" si="40"/>
        <v>28</v>
      </c>
      <c r="F567" s="6">
        <f t="shared" si="41"/>
        <v>0.10810810810810811</v>
      </c>
      <c r="G567" s="2">
        <v>24</v>
      </c>
      <c r="H567" s="7">
        <f t="shared" si="44"/>
        <v>0</v>
      </c>
      <c r="I567" s="6">
        <f t="shared" si="42"/>
        <v>8.7912087912087919E-2</v>
      </c>
      <c r="J567" s="10">
        <f>IF(B567="Pending","",C567/(VLOOKUP(B567,Population!$A$2:$B$10,2,FALSE)/100000))</f>
        <v>282.00915608341217</v>
      </c>
      <c r="K567" s="10">
        <f>IF(B567="Pending","",SUMIFS(E:E,A:A,"&lt;="&amp;A567,A:A,"&gt;="&amp;A567-30,B:B,B567)/(VLOOKUP(B567,Population!$A$2:$B$10,2,FALSE)/100000))</f>
        <v>171.88597671777083</v>
      </c>
      <c r="L567" s="13">
        <f t="shared" si="43"/>
        <v>9.5049504950495047E-3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9"/>
        <v>9.2974954184483816E-2</v>
      </c>
      <c r="E568" s="7">
        <f t="shared" si="40"/>
        <v>14</v>
      </c>
      <c r="F568" s="6">
        <f t="shared" si="41"/>
        <v>5.4054054054054057E-2</v>
      </c>
      <c r="G568" s="2">
        <v>58</v>
      </c>
      <c r="H568" s="7">
        <f t="shared" si="44"/>
        <v>1</v>
      </c>
      <c r="I568" s="6">
        <f t="shared" si="42"/>
        <v>0.21245421245421245</v>
      </c>
      <c r="J568" s="10">
        <f>IF(B568="Pending","",C568/(VLOOKUP(B568,Population!$A$2:$B$10,2,FALSE)/100000))</f>
        <v>193.13789436550016</v>
      </c>
      <c r="K568" s="10">
        <f>IF(B568="Pending","",SUMIFS(E:E,A:A,"&lt;="&amp;A568,A:A,"&gt;="&amp;A568-30,B:B,B568)/(VLOOKUP(B568,Population!$A$2:$B$10,2,FALSE)/100000))</f>
        <v>108.75110083523892</v>
      </c>
      <c r="L568" s="13">
        <f t="shared" si="43"/>
        <v>3.8107752956636008E-2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9"/>
        <v>4.5021380574221136E-2</v>
      </c>
      <c r="E569" s="7">
        <f t="shared" si="40"/>
        <v>4</v>
      </c>
      <c r="F569" s="6">
        <f t="shared" si="41"/>
        <v>1.5444015444015444E-2</v>
      </c>
      <c r="G569" s="2">
        <v>77</v>
      </c>
      <c r="H569" s="7">
        <f t="shared" si="44"/>
        <v>3</v>
      </c>
      <c r="I569" s="6">
        <f t="shared" si="42"/>
        <v>0.28205128205128205</v>
      </c>
      <c r="J569" s="10">
        <f>IF(B569="Pending","",C569/(VLOOKUP(B569,Population!$A$2:$B$10,2,FALSE)/100000))</f>
        <v>153.67068601346548</v>
      </c>
      <c r="K569" s="10">
        <f>IF(B569="Pending","",SUMIFS(E:E,A:A,"&lt;="&amp;A569,A:A,"&gt;="&amp;A569-30,B:B,B569)/(VLOOKUP(B569,Population!$A$2:$B$10,2,FALSE)/100000))</f>
        <v>85.279932943700658</v>
      </c>
      <c r="L569" s="13">
        <f t="shared" si="43"/>
        <v>0.1044776119402985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9"/>
        <v>2.8711056811240074E-2</v>
      </c>
      <c r="E570" s="7">
        <f t="shared" si="40"/>
        <v>2</v>
      </c>
      <c r="F570" s="6">
        <f t="shared" si="41"/>
        <v>7.7220077220077222E-3</v>
      </c>
      <c r="G570" s="2">
        <v>94</v>
      </c>
      <c r="H570" s="7">
        <f t="shared" si="44"/>
        <v>2</v>
      </c>
      <c r="I570" s="6">
        <f t="shared" si="42"/>
        <v>0.34432234432234432</v>
      </c>
      <c r="J570" s="10">
        <f>IF(B570="Pending","",C570/(VLOOKUP(B570,Population!$A$2:$B$10,2,FALSE)/100000))</f>
        <v>212.31518414954215</v>
      </c>
      <c r="K570" s="10">
        <f>IF(B570="Pending","",SUMIFS(E:E,A:A,"&lt;="&amp;A570,A:A,"&gt;="&amp;A570-30,B:B,B570)/(VLOOKUP(B570,Population!$A$2:$B$10,2,FALSE)/100000))</f>
        <v>131.90645483333256</v>
      </c>
      <c r="L570" s="13">
        <f t="shared" si="43"/>
        <v>0.2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9"/>
        <v>2.6756261453879045E-2</v>
      </c>
      <c r="E571" s="7">
        <f t="shared" si="40"/>
        <v>11</v>
      </c>
      <c r="F571" s="6">
        <f t="shared" si="41"/>
        <v>4.2471042471042469E-2</v>
      </c>
      <c r="G571" s="2">
        <v>0</v>
      </c>
      <c r="H571" s="7">
        <f t="shared" si="44"/>
        <v>0</v>
      </c>
      <c r="I571" s="6">
        <f t="shared" si="42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3" t="str">
        <f t="shared" si="43"/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9"/>
        <v>2.4492484579914965E-2</v>
      </c>
      <c r="E572" s="7">
        <f t="shared" si="40"/>
        <v>20</v>
      </c>
      <c r="F572" s="6">
        <f t="shared" si="41"/>
        <v>6.0790273556231005E-2</v>
      </c>
      <c r="G572">
        <v>1</v>
      </c>
      <c r="H572" s="7">
        <f t="shared" si="44"/>
        <v>0</v>
      </c>
      <c r="I572" s="6">
        <f t="shared" si="42"/>
        <v>3.4843205574912892E-3</v>
      </c>
      <c r="J572" s="10">
        <f>IF(B572="Pending","",C572/(VLOOKUP(B572,Population!$A$2:$B$10,2,FALSE)/100000))</f>
        <v>45.146776696757158</v>
      </c>
      <c r="K572" s="10">
        <f>IF(B572="Pending","",SUMIFS(E:E,A:A,"&lt;="&amp;A572,A:A,"&gt;="&amp;A572-30,B:B,B572)/(VLOOKUP(B572,Population!$A$2:$B$10,2,FALSE)/100000))</f>
        <v>38.192627719017054</v>
      </c>
      <c r="L572" s="13">
        <f t="shared" si="43"/>
        <v>2.4449877750611247E-3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9"/>
        <v>6.5093718186717761E-2</v>
      </c>
      <c r="E573" s="7">
        <f t="shared" si="40"/>
        <v>39</v>
      </c>
      <c r="F573" s="6">
        <f t="shared" si="41"/>
        <v>0.11854103343465046</v>
      </c>
      <c r="G573">
        <v>1</v>
      </c>
      <c r="H573" s="7">
        <f t="shared" si="44"/>
        <v>0</v>
      </c>
      <c r="I573" s="6">
        <f t="shared" si="42"/>
        <v>3.4843205574912892E-3</v>
      </c>
      <c r="J573" s="10">
        <f>IF(B573="Pending","",C573/(VLOOKUP(B573,Population!$A$2:$B$10,2,FALSE)/100000))</f>
        <v>126.87851994513993</v>
      </c>
      <c r="K573" s="10">
        <f>IF(B573="Pending","",SUMIFS(E:E,A:A,"&lt;="&amp;A573,A:A,"&gt;="&amp;A573-30,B:B,B573)/(VLOOKUP(B573,Population!$A$2:$B$10,2,FALSE)/100000))</f>
        <v>96.763839038197787</v>
      </c>
      <c r="L573" s="13">
        <f t="shared" si="43"/>
        <v>9.1996320147194111E-4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9"/>
        <v>0.19671836636924367</v>
      </c>
      <c r="E574" s="7">
        <f t="shared" si="40"/>
        <v>80</v>
      </c>
      <c r="F574" s="6">
        <f t="shared" si="41"/>
        <v>0.24316109422492402</v>
      </c>
      <c r="G574">
        <v>1</v>
      </c>
      <c r="H574" s="7">
        <f t="shared" si="44"/>
        <v>0</v>
      </c>
      <c r="I574" s="6">
        <f t="shared" si="42"/>
        <v>3.4843205574912892E-3</v>
      </c>
      <c r="J574" s="10">
        <f>IF(B574="Pending","",C574/(VLOOKUP(B574,Population!$A$2:$B$10,2,FALSE)/100000))</f>
        <v>344.90071898938311</v>
      </c>
      <c r="K574" s="10">
        <f>IF(B574="Pending","",SUMIFS(E:E,A:A,"&lt;="&amp;A574,A:A,"&gt;="&amp;A574-30,B:B,B574)/(VLOOKUP(B574,Population!$A$2:$B$10,2,FALSE)/100000))</f>
        <v>223.63425614836714</v>
      </c>
      <c r="L574" s="13">
        <f t="shared" si="43"/>
        <v>3.0441400304414006E-4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9"/>
        <v>0.19324510449727528</v>
      </c>
      <c r="E575" s="7">
        <f t="shared" si="40"/>
        <v>62</v>
      </c>
      <c r="F575" s="6">
        <f t="shared" si="41"/>
        <v>0.18844984802431611</v>
      </c>
      <c r="G575">
        <v>3</v>
      </c>
      <c r="H575" s="7">
        <f t="shared" si="44"/>
        <v>0</v>
      </c>
      <c r="I575" s="6">
        <f t="shared" si="42"/>
        <v>1.0452961672473868E-2</v>
      </c>
      <c r="J575" s="10">
        <f>IF(B575="Pending","",C575/(VLOOKUP(B575,Population!$A$2:$B$10,2,FALSE)/100000))</f>
        <v>367.88260589022576</v>
      </c>
      <c r="K575" s="10">
        <f>IF(B575="Pending","",SUMIFS(E:E,A:A,"&lt;="&amp;A575,A:A,"&gt;="&amp;A575-30,B:B,B575)/(VLOOKUP(B575,Population!$A$2:$B$10,2,FALSE)/100000))</f>
        <v>263.22929563078128</v>
      </c>
      <c r="L575" s="13">
        <f t="shared" si="43"/>
        <v>9.2965602726991013E-4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9"/>
        <v>0.17510030540750943</v>
      </c>
      <c r="E576" s="7">
        <f t="shared" si="40"/>
        <v>53</v>
      </c>
      <c r="F576" s="6">
        <f t="shared" si="41"/>
        <v>0.16109422492401215</v>
      </c>
      <c r="G576">
        <v>14</v>
      </c>
      <c r="H576" s="7">
        <f t="shared" si="44"/>
        <v>0</v>
      </c>
      <c r="I576" s="6">
        <f t="shared" si="42"/>
        <v>4.878048780487805E-2</v>
      </c>
      <c r="J576" s="10">
        <f>IF(B576="Pending","",C576/(VLOOKUP(B576,Population!$A$2:$B$10,2,FALSE)/100000))</f>
        <v>342.98315582039129</v>
      </c>
      <c r="K576" s="10">
        <f>IF(B576="Pending","",SUMIFS(E:E,A:A,"&lt;="&amp;A576,A:A,"&gt;="&amp;A576-30,B:B,B576)/(VLOOKUP(B576,Population!$A$2:$B$10,2,FALSE)/100000))</f>
        <v>234.48130249143716</v>
      </c>
      <c r="L576" s="13">
        <f t="shared" si="43"/>
        <v>4.7879616963064295E-3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9"/>
        <v>0.15348224444577518</v>
      </c>
      <c r="E577" s="7">
        <f t="shared" si="40"/>
        <v>38</v>
      </c>
      <c r="F577" s="6">
        <f t="shared" si="41"/>
        <v>0.11550151975683891</v>
      </c>
      <c r="G577">
        <v>26</v>
      </c>
      <c r="H577" s="7">
        <f t="shared" si="44"/>
        <v>2</v>
      </c>
      <c r="I577" s="6">
        <f t="shared" si="42"/>
        <v>9.0592334494773524E-2</v>
      </c>
      <c r="J577" s="10">
        <f>IF(B577="Pending","",C577/(VLOOKUP(B577,Population!$A$2:$B$10,2,FALSE)/100000))</f>
        <v>286.25325427397445</v>
      </c>
      <c r="K577" s="10">
        <f>IF(B577="Pending","",SUMIFS(E:E,A:A,"&lt;="&amp;A577,A:A,"&gt;="&amp;A577-30,B:B,B577)/(VLOOKUP(B577,Population!$A$2:$B$10,2,FALSE)/100000))</f>
        <v>169.31718044453578</v>
      </c>
      <c r="L577" s="13">
        <f t="shared" si="43"/>
        <v>1.0144362075692548E-2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45">C578/SUMIF(A:A,A578,C:C)</f>
        <v>9.2400742559434701E-2</v>
      </c>
      <c r="E578" s="7">
        <f t="shared" si="40"/>
        <v>21</v>
      </c>
      <c r="F578" s="6">
        <f t="shared" si="41"/>
        <v>6.3829787234042548E-2</v>
      </c>
      <c r="G578">
        <v>61</v>
      </c>
      <c r="H578" s="7">
        <f t="shared" si="44"/>
        <v>3</v>
      </c>
      <c r="I578" s="6">
        <f t="shared" si="42"/>
        <v>0.21254355400696864</v>
      </c>
      <c r="J578" s="10">
        <f>IF(B578="Pending","",C578/(VLOOKUP(B578,Population!$A$2:$B$10,2,FALSE)/100000))</f>
        <v>195.80274047698208</v>
      </c>
      <c r="K578" s="10">
        <f>IF(B578="Pending","",SUMIFS(E:E,A:A,"&lt;="&amp;A578,A:A,"&gt;="&amp;A578-30,B:B,B578)/(VLOOKUP(B578,Population!$A$2:$B$10,2,FALSE)/100000))</f>
        <v>107.10143419479772</v>
      </c>
      <c r="L578" s="13">
        <f t="shared" si="43"/>
        <v>3.9533376539209332E-2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45"/>
        <v>4.4852985208695129E-2</v>
      </c>
      <c r="E579" s="7">
        <f t="shared" si="40"/>
        <v>12</v>
      </c>
      <c r="F579" s="6">
        <f t="shared" si="41"/>
        <v>3.64741641337386E-2</v>
      </c>
      <c r="G579">
        <v>82</v>
      </c>
      <c r="H579" s="7">
        <f t="shared" si="44"/>
        <v>5</v>
      </c>
      <c r="I579" s="6">
        <f t="shared" si="42"/>
        <v>0.2857142857142857</v>
      </c>
      <c r="J579" s="10">
        <f>IF(B579="Pending","",C579/(VLOOKUP(B579,Population!$A$2:$B$10,2,FALSE)/100000))</f>
        <v>156.17278673553005</v>
      </c>
      <c r="K579" s="10">
        <f>IF(B579="Pending","",SUMIFS(E:E,A:A,"&lt;="&amp;A579,A:A,"&gt;="&amp;A579-30,B:B,B579)/(VLOOKUP(B579,Population!$A$2:$B$10,2,FALSE)/100000))</f>
        <v>84.44589936967914</v>
      </c>
      <c r="L579" s="13">
        <f t="shared" si="43"/>
        <v>0.10947930574098798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45"/>
        <v>2.8444817054913467E-2</v>
      </c>
      <c r="E580" s="7">
        <f t="shared" si="40"/>
        <v>5</v>
      </c>
      <c r="F580" s="6">
        <f t="shared" si="41"/>
        <v>1.5197568389057751E-2</v>
      </c>
      <c r="G580">
        <v>98</v>
      </c>
      <c r="H580" s="7">
        <f t="shared" si="44"/>
        <v>4</v>
      </c>
      <c r="I580" s="6">
        <f t="shared" si="42"/>
        <v>0.34146341463414637</v>
      </c>
      <c r="J580" s="10">
        <f>IF(B580="Pending","",C580/(VLOOKUP(B580,Population!$A$2:$B$10,2,FALSE)/100000))</f>
        <v>214.5738563213458</v>
      </c>
      <c r="K580" s="10">
        <f>IF(B580="Pending","",SUMIFS(E:E,A:A,"&lt;="&amp;A580,A:A,"&gt;="&amp;A580-30,B:B,B580)/(VLOOKUP(B580,Population!$A$2:$B$10,2,FALSE)/100000))</f>
        <v>128.74431379280747</v>
      </c>
      <c r="L580" s="13">
        <f t="shared" si="43"/>
        <v>0.2063157894736842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45"/>
        <v>2.6169231690520392E-2</v>
      </c>
      <c r="E581" s="7">
        <f t="shared" si="40"/>
        <v>-1</v>
      </c>
      <c r="F581" s="6">
        <f t="shared" si="41"/>
        <v>-3.0395136778115501E-3</v>
      </c>
      <c r="G581">
        <v>0</v>
      </c>
      <c r="H581" s="7">
        <f t="shared" si="44"/>
        <v>0</v>
      </c>
      <c r="I581" s="6">
        <f t="shared" si="42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3" t="str">
        <f t="shared" si="43"/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45"/>
        <v>2.4867413081909252E-2</v>
      </c>
      <c r="E582" s="7">
        <f t="shared" si="40"/>
        <v>13</v>
      </c>
      <c r="F582" s="6">
        <f t="shared" si="41"/>
        <v>4.797047970479705E-2</v>
      </c>
      <c r="G582">
        <v>1</v>
      </c>
      <c r="H582" s="7">
        <f t="shared" si="44"/>
        <v>0</v>
      </c>
      <c r="I582" s="6">
        <f t="shared" si="42"/>
        <v>3.4482758620689655E-3</v>
      </c>
      <c r="J582" s="10">
        <f>IF(B582="Pending","",C582/(VLOOKUP(B582,Population!$A$2:$B$10,2,FALSE)/100000))</f>
        <v>46.581759819147969</v>
      </c>
      <c r="K582" s="10">
        <f>IF(B582="Pending","",SUMIFS(E:E,A:A,"&lt;="&amp;A582,A:A,"&gt;="&amp;A582-30,B:B,B582)/(VLOOKUP(B582,Population!$A$2:$B$10,2,FALSE)/100000))</f>
        <v>39.075694255872939</v>
      </c>
      <c r="L582" s="13">
        <f t="shared" si="43"/>
        <v>2.3696682464454978E-3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45"/>
        <v>6.5939893930465523E-2</v>
      </c>
      <c r="E583" s="7">
        <f t="shared" si="40"/>
        <v>32</v>
      </c>
      <c r="F583" s="6">
        <f t="shared" si="41"/>
        <v>0.11808118081180811</v>
      </c>
      <c r="G583">
        <v>1</v>
      </c>
      <c r="H583" s="7">
        <f t="shared" si="44"/>
        <v>0</v>
      </c>
      <c r="I583" s="6">
        <f t="shared" si="42"/>
        <v>3.4482758620689655E-3</v>
      </c>
      <c r="J583" s="10">
        <f>IF(B583="Pending","",C583/(VLOOKUP(B583,Population!$A$2:$B$10,2,FALSE)/100000))</f>
        <v>130.61367416615602</v>
      </c>
      <c r="K583" s="10">
        <f>IF(B583="Pending","",SUMIFS(E:E,A:A,"&lt;="&amp;A583,A:A,"&gt;="&amp;A583-30,B:B,B583)/(VLOOKUP(B583,Population!$A$2:$B$10,2,FALSE)/100000))</f>
        <v>99.098310426332844</v>
      </c>
      <c r="L583" s="13">
        <f t="shared" si="43"/>
        <v>8.9365504915102768E-4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45"/>
        <v>0.19593400117855039</v>
      </c>
      <c r="E584" s="7">
        <f t="shared" ref="E584:E647" si="46">C584-SUMIFS(C:C,A:A,A584-1,B:B,B584)</f>
        <v>40</v>
      </c>
      <c r="F584" s="6">
        <f t="shared" ref="F584:F647" si="47">E584/SUMIF(A:A,A584,E:E)</f>
        <v>0.14760147601476015</v>
      </c>
      <c r="G584">
        <v>1</v>
      </c>
      <c r="H584" s="7">
        <f t="shared" si="44"/>
        <v>0</v>
      </c>
      <c r="I584" s="6">
        <f t="shared" si="42"/>
        <v>3.4482758620689655E-3</v>
      </c>
      <c r="J584" s="10">
        <f>IF(B584="Pending","",C584/(VLOOKUP(B584,Population!$A$2:$B$10,2,FALSE)/100000))</f>
        <v>349.10042333019754</v>
      </c>
      <c r="K584" s="10">
        <f>IF(B584="Pending","",SUMIFS(E:E,A:A,"&lt;="&amp;A584,A:A,"&gt;="&amp;A584-30,B:B,B584)/(VLOOKUP(B584,Population!$A$2:$B$10,2,FALSE)/100000))</f>
        <v>224.26421179948932</v>
      </c>
      <c r="L584" s="13">
        <f t="shared" si="43"/>
        <v>3.0075187969924811E-4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45"/>
        <v>0.19292869770182675</v>
      </c>
      <c r="E585" s="7">
        <f t="shared" si="46"/>
        <v>47</v>
      </c>
      <c r="F585" s="6">
        <f t="shared" si="47"/>
        <v>0.17343173431734318</v>
      </c>
      <c r="G585">
        <v>3</v>
      </c>
      <c r="H585" s="7">
        <f t="shared" si="44"/>
        <v>0</v>
      </c>
      <c r="I585" s="6">
        <f t="shared" si="42"/>
        <v>1.0344827586206896E-2</v>
      </c>
      <c r="J585" s="10">
        <f>IF(B585="Pending","",C585/(VLOOKUP(B585,Population!$A$2:$B$10,2,FALSE)/100000))</f>
        <v>373.24067297322563</v>
      </c>
      <c r="K585" s="10">
        <f>IF(B585="Pending","",SUMIFS(E:E,A:A,"&lt;="&amp;A585,A:A,"&gt;="&amp;A585-30,B:B,B585)/(VLOOKUP(B585,Population!$A$2:$B$10,2,FALSE)/100000))</f>
        <v>264.48331133105785</v>
      </c>
      <c r="L585" s="13">
        <f t="shared" si="43"/>
        <v>9.1631032376298109E-4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45"/>
        <v>0.17448438420742488</v>
      </c>
      <c r="E586" s="7">
        <f t="shared" si="46"/>
        <v>37</v>
      </c>
      <c r="F586" s="6">
        <f t="shared" si="47"/>
        <v>0.13653136531365315</v>
      </c>
      <c r="G586">
        <v>14</v>
      </c>
      <c r="H586" s="7">
        <f t="shared" si="44"/>
        <v>0</v>
      </c>
      <c r="I586" s="6">
        <f t="shared" si="42"/>
        <v>4.8275862068965517E-2</v>
      </c>
      <c r="J586" s="10">
        <f>IF(B586="Pending","",C586/(VLOOKUP(B586,Population!$A$2:$B$10,2,FALSE)/100000))</f>
        <v>347.32322995354946</v>
      </c>
      <c r="K586" s="10">
        <f>IF(B586="Pending","",SUMIFS(E:E,A:A,"&lt;="&amp;A586,A:A,"&gt;="&amp;A586-30,B:B,B586)/(VLOOKUP(B586,Population!$A$2:$B$10,2,FALSE)/100000))</f>
        <v>234.12940458874866</v>
      </c>
      <c r="L586" s="13">
        <f t="shared" si="43"/>
        <v>4.7281323877068557E-3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45"/>
        <v>0.1525633470830878</v>
      </c>
      <c r="E587" s="7">
        <f t="shared" si="46"/>
        <v>26</v>
      </c>
      <c r="F587" s="6">
        <f t="shared" si="47"/>
        <v>9.5940959409594101E-2</v>
      </c>
      <c r="G587">
        <v>26</v>
      </c>
      <c r="H587" s="7">
        <f t="shared" si="44"/>
        <v>0</v>
      </c>
      <c r="I587" s="6">
        <f t="shared" si="42"/>
        <v>8.9655172413793102E-2</v>
      </c>
      <c r="J587" s="10">
        <f>IF(B587="Pending","",C587/(VLOOKUP(B587,Population!$A$2:$B$10,2,FALSE)/100000))</f>
        <v>289.15711093067489</v>
      </c>
      <c r="K587" s="10">
        <f>IF(B587="Pending","",SUMIFS(E:E,A:A,"&lt;="&amp;A587,A:A,"&gt;="&amp;A587-30,B:B,B587)/(VLOOKUP(B587,Population!$A$2:$B$10,2,FALSE)/100000))</f>
        <v>169.20549365004732</v>
      </c>
      <c r="L587" s="13">
        <f t="shared" si="43"/>
        <v>1.0042487446890692E-2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45"/>
        <v>9.1396582203889215E-2</v>
      </c>
      <c r="E588" s="7">
        <f t="shared" si="46"/>
        <v>8</v>
      </c>
      <c r="F588" s="6">
        <f t="shared" si="47"/>
        <v>2.9520295202952029E-2</v>
      </c>
      <c r="G588">
        <v>61</v>
      </c>
      <c r="H588" s="7">
        <f t="shared" si="44"/>
        <v>0</v>
      </c>
      <c r="I588" s="6">
        <f t="shared" si="42"/>
        <v>0.2103448275862069</v>
      </c>
      <c r="J588" s="10">
        <f>IF(B588="Pending","",C588/(VLOOKUP(B588,Population!$A$2:$B$10,2,FALSE)/100000))</f>
        <v>196.81791994802282</v>
      </c>
      <c r="K588" s="10">
        <f>IF(B588="Pending","",SUMIFS(E:E,A:A,"&lt;="&amp;A588,A:A,"&gt;="&amp;A588-30,B:B,B588)/(VLOOKUP(B588,Population!$A$2:$B$10,2,FALSE)/100000))</f>
        <v>104.0558957816755</v>
      </c>
      <c r="L588" s="13">
        <f t="shared" si="43"/>
        <v>3.9329464861379754E-2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45"/>
        <v>4.4490276959340012E-2</v>
      </c>
      <c r="E589" s="7">
        <f t="shared" si="46"/>
        <v>6</v>
      </c>
      <c r="F589" s="6">
        <f t="shared" si="47"/>
        <v>2.2140221402214021E-2</v>
      </c>
      <c r="G589">
        <v>85</v>
      </c>
      <c r="H589" s="7">
        <f t="shared" si="44"/>
        <v>3</v>
      </c>
      <c r="I589" s="6">
        <f t="shared" si="42"/>
        <v>0.29310344827586204</v>
      </c>
      <c r="J589" s="10">
        <f>IF(B589="Pending","",C589/(VLOOKUP(B589,Population!$A$2:$B$10,2,FALSE)/100000))</f>
        <v>157.42383709656232</v>
      </c>
      <c r="K589" s="10">
        <f>IF(B589="Pending","",SUMIFS(E:E,A:A,"&lt;="&amp;A589,A:A,"&gt;="&amp;A589-30,B:B,B589)/(VLOOKUP(B589,Population!$A$2:$B$10,2,FALSE)/100000))</f>
        <v>83.82037418916299</v>
      </c>
      <c r="L589" s="13">
        <f t="shared" si="43"/>
        <v>0.11258278145695365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45"/>
        <v>2.8226281673541544E-2</v>
      </c>
      <c r="E590" s="7">
        <f t="shared" si="46"/>
        <v>4</v>
      </c>
      <c r="F590" s="6">
        <f t="shared" si="47"/>
        <v>1.4760147601476014E-2</v>
      </c>
      <c r="G590">
        <v>98</v>
      </c>
      <c r="H590" s="7">
        <f t="shared" si="44"/>
        <v>0</v>
      </c>
      <c r="I590" s="6">
        <f t="shared" si="42"/>
        <v>0.33793103448275863</v>
      </c>
      <c r="J590" s="10">
        <f>IF(B590="Pending","",C590/(VLOOKUP(B590,Population!$A$2:$B$10,2,FALSE)/100000))</f>
        <v>216.38079405878869</v>
      </c>
      <c r="K590" s="10">
        <f>IF(B590="Pending","",SUMIFS(E:E,A:A,"&lt;="&amp;A590,A:A,"&gt;="&amp;A590-30,B:B,B590)/(VLOOKUP(B590,Population!$A$2:$B$10,2,FALSE)/100000))</f>
        <v>126.48564162100384</v>
      </c>
      <c r="L590" s="13">
        <f t="shared" si="43"/>
        <v>0.20459290187891441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45"/>
        <v>2.9169121979964643E-2</v>
      </c>
      <c r="E591" s="7">
        <f t="shared" si="46"/>
        <v>58</v>
      </c>
      <c r="F591" s="6">
        <f t="shared" si="47"/>
        <v>0.2140221402214022</v>
      </c>
      <c r="G591">
        <v>0</v>
      </c>
      <c r="H591" s="7">
        <f t="shared" si="44"/>
        <v>0</v>
      </c>
      <c r="I591" s="6">
        <f t="shared" si="42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3" t="str">
        <f t="shared" si="43"/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45"/>
        <v>2.5798241554835726E-2</v>
      </c>
      <c r="E592" s="7">
        <f t="shared" si="46"/>
        <v>24</v>
      </c>
      <c r="F592" s="6">
        <f t="shared" si="47"/>
        <v>7.5471698113207544E-2</v>
      </c>
      <c r="G592">
        <v>1</v>
      </c>
      <c r="H592" s="7">
        <f t="shared" si="44"/>
        <v>0</v>
      </c>
      <c r="I592" s="6">
        <f t="shared" si="42"/>
        <v>3.3898305084745762E-3</v>
      </c>
      <c r="J592" s="10">
        <f>IF(B592="Pending","",C592/(VLOOKUP(B592,Population!$A$2:$B$10,2,FALSE)/100000))</f>
        <v>49.230959429715625</v>
      </c>
      <c r="K592" s="10">
        <f>IF(B592="Pending","",SUMIFS(E:E,A:A,"&lt;="&amp;A592,A:A,"&gt;="&amp;A592-30,B:B,B592)/(VLOOKUP(B592,Population!$A$2:$B$10,2,FALSE)/100000))</f>
        <v>41.504127232226629</v>
      </c>
      <c r="L592" s="13">
        <f t="shared" si="43"/>
        <v>2.242152466367713E-3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45"/>
        <v>6.6982878297084686E-2</v>
      </c>
      <c r="E593" s="7">
        <f t="shared" si="46"/>
        <v>39</v>
      </c>
      <c r="F593" s="6">
        <f t="shared" si="47"/>
        <v>0.12264150943396226</v>
      </c>
      <c r="G593">
        <v>1</v>
      </c>
      <c r="H593" s="7">
        <f t="shared" si="44"/>
        <v>0</v>
      </c>
      <c r="I593" s="6">
        <f t="shared" si="42"/>
        <v>3.3898305084745762E-3</v>
      </c>
      <c r="J593" s="10">
        <f>IF(B593="Pending","",C593/(VLOOKUP(B593,Population!$A$2:$B$10,2,FALSE)/100000))</f>
        <v>135.16589337301934</v>
      </c>
      <c r="K593" s="10">
        <f>IF(B593="Pending","",SUMIFS(E:E,A:A,"&lt;="&amp;A593,A:A,"&gt;="&amp;A593-30,B:B,B593)/(VLOOKUP(B593,Population!$A$2:$B$10,2,FALSE)/100000))</f>
        <v>103.41708249438268</v>
      </c>
      <c r="L593" s="13">
        <f t="shared" si="43"/>
        <v>8.6355785837651119E-4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45"/>
        <v>0.19539565016196206</v>
      </c>
      <c r="E594" s="7">
        <f t="shared" si="46"/>
        <v>53</v>
      </c>
      <c r="F594" s="6">
        <f t="shared" si="47"/>
        <v>0.16666666666666666</v>
      </c>
      <c r="G594">
        <v>1</v>
      </c>
      <c r="H594" s="7">
        <f t="shared" si="44"/>
        <v>0</v>
      </c>
      <c r="I594" s="6">
        <f t="shared" si="42"/>
        <v>3.3898305084745762E-3</v>
      </c>
      <c r="J594" s="10">
        <f>IF(B594="Pending","",C594/(VLOOKUP(B594,Population!$A$2:$B$10,2,FALSE)/100000))</f>
        <v>354.66503158177665</v>
      </c>
      <c r="K594" s="10">
        <f>IF(B594="Pending","",SUMIFS(E:E,A:A,"&lt;="&amp;A594,A:A,"&gt;="&amp;A594-30,B:B,B594)/(VLOOKUP(B594,Population!$A$2:$B$10,2,FALSE)/100000))</f>
        <v>229.82882005106839</v>
      </c>
      <c r="L594" s="13">
        <f t="shared" si="43"/>
        <v>2.9603315571343988E-4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45"/>
        <v>0.19313975011568718</v>
      </c>
      <c r="E595" s="7">
        <f t="shared" si="46"/>
        <v>65</v>
      </c>
      <c r="F595" s="6">
        <f t="shared" si="47"/>
        <v>0.20440251572327045</v>
      </c>
      <c r="G595">
        <v>3</v>
      </c>
      <c r="H595" s="7">
        <f t="shared" si="44"/>
        <v>0</v>
      </c>
      <c r="I595" s="6">
        <f t="shared" si="42"/>
        <v>1.0169491525423728E-2</v>
      </c>
      <c r="J595" s="10">
        <f>IF(B595="Pending","",C595/(VLOOKUP(B595,Population!$A$2:$B$10,2,FALSE)/100000))</f>
        <v>380.65076574758717</v>
      </c>
      <c r="K595" s="10">
        <f>IF(B595="Pending","",SUMIFS(E:E,A:A,"&lt;="&amp;A595,A:A,"&gt;="&amp;A595-30,B:B,B595)/(VLOOKUP(B595,Population!$A$2:$B$10,2,FALSE)/100000))</f>
        <v>271.43739839622793</v>
      </c>
      <c r="L595" s="13">
        <f t="shared" si="43"/>
        <v>8.9847259658580418E-4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45"/>
        <v>0.17457195742711706</v>
      </c>
      <c r="E596" s="7">
        <f t="shared" si="46"/>
        <v>57</v>
      </c>
      <c r="F596" s="6">
        <f t="shared" si="47"/>
        <v>0.17924528301886791</v>
      </c>
      <c r="G596">
        <v>14</v>
      </c>
      <c r="H596" s="7">
        <f t="shared" si="44"/>
        <v>0</v>
      </c>
      <c r="I596" s="6">
        <f t="shared" si="42"/>
        <v>4.7457627118644069E-2</v>
      </c>
      <c r="J596" s="10">
        <f>IF(B596="Pending","",C596/(VLOOKUP(B596,Population!$A$2:$B$10,2,FALSE)/100000))</f>
        <v>354.00929010463096</v>
      </c>
      <c r="K596" s="10">
        <f>IF(B596="Pending","",SUMIFS(E:E,A:A,"&lt;="&amp;A596,A:A,"&gt;="&amp;A596-30,B:B,B596)/(VLOOKUP(B596,Population!$A$2:$B$10,2,FALSE)/100000))</f>
        <v>240.34626753624548</v>
      </c>
      <c r="L596" s="13">
        <f t="shared" si="43"/>
        <v>4.6388336646785953E-3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45"/>
        <v>0.15149236464599722</v>
      </c>
      <c r="E597" s="7">
        <f t="shared" si="46"/>
        <v>30</v>
      </c>
      <c r="F597" s="6">
        <f t="shared" si="47"/>
        <v>9.4339622641509441E-2</v>
      </c>
      <c r="G597">
        <v>26</v>
      </c>
      <c r="H597" s="7">
        <f t="shared" si="44"/>
        <v>0</v>
      </c>
      <c r="I597" s="6">
        <f t="shared" si="42"/>
        <v>8.8135593220338981E-2</v>
      </c>
      <c r="J597" s="10">
        <f>IF(B597="Pending","",C597/(VLOOKUP(B597,Population!$A$2:$B$10,2,FALSE)/100000))</f>
        <v>292.5077147653293</v>
      </c>
      <c r="K597" s="10">
        <f>IF(B597="Pending","",SUMIFS(E:E,A:A,"&lt;="&amp;A597,A:A,"&gt;="&amp;A597-30,B:B,B597)/(VLOOKUP(B597,Population!$A$2:$B$10,2,FALSE)/100000))</f>
        <v>172.33272389572474</v>
      </c>
      <c r="L597" s="13">
        <f t="shared" si="43"/>
        <v>9.9274532264222986E-3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45"/>
        <v>9.1682091624248035E-2</v>
      </c>
      <c r="E598" s="7">
        <f t="shared" si="46"/>
        <v>34</v>
      </c>
      <c r="F598" s="6">
        <f t="shared" si="47"/>
        <v>0.1069182389937107</v>
      </c>
      <c r="G598">
        <v>62</v>
      </c>
      <c r="H598" s="7">
        <f t="shared" si="44"/>
        <v>1</v>
      </c>
      <c r="I598" s="6">
        <f t="shared" si="42"/>
        <v>0.21016949152542372</v>
      </c>
      <c r="J598" s="10">
        <f>IF(B598="Pending","",C598/(VLOOKUP(B598,Population!$A$2:$B$10,2,FALSE)/100000))</f>
        <v>201.13243269994595</v>
      </c>
      <c r="K598" s="10">
        <f>IF(B598="Pending","",SUMIFS(E:E,A:A,"&lt;="&amp;A598,A:A,"&gt;="&amp;A598-30,B:B,B598)/(VLOOKUP(B598,Population!$A$2:$B$10,2,FALSE)/100000))</f>
        <v>108.37040853359863</v>
      </c>
      <c r="L598" s="13">
        <f t="shared" si="43"/>
        <v>3.9116719242902206E-2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45"/>
        <v>4.4423877834335955E-2</v>
      </c>
      <c r="E599" s="7">
        <f t="shared" si="46"/>
        <v>13</v>
      </c>
      <c r="F599" s="6">
        <f t="shared" si="47"/>
        <v>4.0880503144654086E-2</v>
      </c>
      <c r="G599">
        <v>87</v>
      </c>
      <c r="H599" s="7">
        <f t="shared" si="44"/>
        <v>2</v>
      </c>
      <c r="I599" s="6">
        <f t="shared" si="42"/>
        <v>0.29491525423728815</v>
      </c>
      <c r="J599" s="10">
        <f>IF(B599="Pending","",C599/(VLOOKUP(B599,Population!$A$2:$B$10,2,FALSE)/100000))</f>
        <v>160.13444621213227</v>
      </c>
      <c r="K599" s="10">
        <f>IF(B599="Pending","",SUMIFS(E:E,A:A,"&lt;="&amp;A599,A:A,"&gt;="&amp;A599-30,B:B,B599)/(VLOOKUP(B599,Population!$A$2:$B$10,2,FALSE)/100000))</f>
        <v>86.530983304732942</v>
      </c>
      <c r="L599" s="13">
        <f t="shared" si="43"/>
        <v>0.11328125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45"/>
        <v>2.7822767237390099E-2</v>
      </c>
      <c r="E600" s="7">
        <f t="shared" si="46"/>
        <v>2</v>
      </c>
      <c r="F600" s="6">
        <f t="shared" si="47"/>
        <v>6.2893081761006293E-3</v>
      </c>
      <c r="G600">
        <v>100</v>
      </c>
      <c r="H600" s="7">
        <f t="shared" si="44"/>
        <v>2</v>
      </c>
      <c r="I600" s="6">
        <f t="shared" si="42"/>
        <v>0.33898305084745761</v>
      </c>
      <c r="J600" s="10">
        <f>IF(B600="Pending","",C600/(VLOOKUP(B600,Population!$A$2:$B$10,2,FALSE)/100000))</f>
        <v>217.28426292751016</v>
      </c>
      <c r="K600" s="10">
        <f>IF(B600="Pending","",SUMIFS(E:E,A:A,"&lt;="&amp;A600,A:A,"&gt;="&amp;A600-30,B:B,B600)/(VLOOKUP(B600,Population!$A$2:$B$10,2,FALSE)/100000))</f>
        <v>128.29257935844674</v>
      </c>
      <c r="L600" s="13">
        <f t="shared" si="43"/>
        <v>0.20790020790020791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45"/>
        <v>2.869042110134197E-2</v>
      </c>
      <c r="E601" s="7">
        <f t="shared" si="46"/>
        <v>1</v>
      </c>
      <c r="F601" s="6">
        <f t="shared" si="47"/>
        <v>3.1446540880503146E-3</v>
      </c>
      <c r="G601">
        <v>0</v>
      </c>
      <c r="H601" s="7">
        <f t="shared" si="44"/>
        <v>0</v>
      </c>
      <c r="I601" s="6">
        <f t="shared" si="42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3" t="str">
        <f t="shared" si="43"/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45"/>
        <v>2.5822406257188867E-2</v>
      </c>
      <c r="E602" s="7">
        <f t="shared" si="46"/>
        <v>3</v>
      </c>
      <c r="F602" s="6">
        <f t="shared" si="47"/>
        <v>0.03</v>
      </c>
      <c r="G602" s="2">
        <v>1</v>
      </c>
      <c r="H602" s="7">
        <f t="shared" si="44"/>
        <v>0</v>
      </c>
      <c r="I602" s="6">
        <f t="shared" si="42"/>
        <v>3.3557046979865771E-3</v>
      </c>
      <c r="J602" s="10">
        <f>IF(B602="Pending","",C602/(VLOOKUP(B602,Population!$A$2:$B$10,2,FALSE)/100000))</f>
        <v>49.562109381036585</v>
      </c>
      <c r="K602" s="10">
        <f>IF(B602="Pending","",SUMIFS(E:E,A:A,"&lt;="&amp;A602,A:A,"&gt;="&amp;A602-30,B:B,B602)/(VLOOKUP(B602,Population!$A$2:$B$10,2,FALSE)/100000))</f>
        <v>41.504127232226629</v>
      </c>
      <c r="L602" s="13">
        <f t="shared" si="43"/>
        <v>2.2271714922048997E-3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45"/>
        <v>6.7000230043708309E-2</v>
      </c>
      <c r="E603" s="7">
        <f t="shared" si="46"/>
        <v>7</v>
      </c>
      <c r="F603" s="6">
        <f t="shared" si="47"/>
        <v>7.0000000000000007E-2</v>
      </c>
      <c r="G603" s="2">
        <v>1</v>
      </c>
      <c r="H603" s="7">
        <f t="shared" si="44"/>
        <v>0</v>
      </c>
      <c r="I603" s="6">
        <f t="shared" si="42"/>
        <v>3.3557046979865771E-3</v>
      </c>
      <c r="J603" s="10">
        <f>IF(B603="Pending","",C603/(VLOOKUP(B603,Population!$A$2:$B$10,2,FALSE)/100000))</f>
        <v>135.98295835886663</v>
      </c>
      <c r="K603" s="10">
        <f>IF(B603="Pending","",SUMIFS(E:E,A:A,"&lt;="&amp;A603,A:A,"&gt;="&amp;A603-30,B:B,B603)/(VLOOKUP(B603,Population!$A$2:$B$10,2,FALSE)/100000))</f>
        <v>100.73244039802738</v>
      </c>
      <c r="L603" s="13">
        <f t="shared" si="43"/>
        <v>8.5836909871244631E-4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45"/>
        <v>0.1960547504025765</v>
      </c>
      <c r="E604" s="7">
        <f t="shared" si="46"/>
        <v>31</v>
      </c>
      <c r="F604" s="6">
        <f t="shared" si="47"/>
        <v>0.31</v>
      </c>
      <c r="G604" s="2">
        <v>1</v>
      </c>
      <c r="H604" s="7">
        <f t="shared" si="44"/>
        <v>0</v>
      </c>
      <c r="I604" s="6">
        <f t="shared" si="42"/>
        <v>3.3557046979865771E-3</v>
      </c>
      <c r="J604" s="10">
        <f>IF(B604="Pending","",C604/(VLOOKUP(B604,Population!$A$2:$B$10,2,FALSE)/100000))</f>
        <v>357.91980244590781</v>
      </c>
      <c r="K604" s="10">
        <f>IF(B604="Pending","",SUMIFS(E:E,A:A,"&lt;="&amp;A604,A:A,"&gt;="&amp;A604-30,B:B,B604)/(VLOOKUP(B604,Population!$A$2:$B$10,2,FALSE)/100000))</f>
        <v>224.99916005913184</v>
      </c>
      <c r="L604" s="13">
        <f t="shared" si="43"/>
        <v>2.9334115576415371E-4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45"/>
        <v>0.19312169312169311</v>
      </c>
      <c r="E605" s="7">
        <f t="shared" si="46"/>
        <v>19</v>
      </c>
      <c r="F605" s="6">
        <f t="shared" si="47"/>
        <v>0.19</v>
      </c>
      <c r="G605" s="2">
        <v>3</v>
      </c>
      <c r="H605" s="7">
        <f t="shared" si="44"/>
        <v>0</v>
      </c>
      <c r="I605" s="6">
        <f t="shared" si="42"/>
        <v>1.0067114093959731E-2</v>
      </c>
      <c r="J605" s="10">
        <f>IF(B605="Pending","",C605/(VLOOKUP(B605,Population!$A$2:$B$10,2,FALSE)/100000))</f>
        <v>382.81679286624671</v>
      </c>
      <c r="K605" s="10">
        <f>IF(B605="Pending","",SUMIFS(E:E,A:A,"&lt;="&amp;A605,A:A,"&gt;="&amp;A605-30,B:B,B605)/(VLOOKUP(B605,Population!$A$2:$B$10,2,FALSE)/100000))</f>
        <v>264.59731275835571</v>
      </c>
      <c r="L605" s="13">
        <f t="shared" si="43"/>
        <v>8.9338892197736745E-4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45"/>
        <v>0.17425810904071773</v>
      </c>
      <c r="E606" s="7">
        <f t="shared" si="46"/>
        <v>12</v>
      </c>
      <c r="F606" s="6">
        <f t="shared" si="47"/>
        <v>0.12</v>
      </c>
      <c r="G606" s="2">
        <v>14</v>
      </c>
      <c r="H606" s="7">
        <f t="shared" si="44"/>
        <v>0</v>
      </c>
      <c r="I606" s="6">
        <f t="shared" ref="I606:I669" si="48">G606/SUMIF(A:A,A606,G:G)</f>
        <v>4.6979865771812082E-2</v>
      </c>
      <c r="J606" s="10">
        <f>IF(B606="Pending","",C606/(VLOOKUP(B606,Population!$A$2:$B$10,2,FALSE)/100000))</f>
        <v>355.41688171538499</v>
      </c>
      <c r="K606" s="10">
        <f>IF(B606="Pending","",SUMIFS(E:E,A:A,"&lt;="&amp;A606,A:A,"&gt;="&amp;A606-30,B:B,B606)/(VLOOKUP(B606,Population!$A$2:$B$10,2,FALSE)/100000))</f>
        <v>230.96232346455216</v>
      </c>
      <c r="L606" s="13">
        <f t="shared" ref="L606:L669" si="49">IF(B606="Pending","",(G606/C606))</f>
        <v>4.6204620462046205E-3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45"/>
        <v>0.15154129284564066</v>
      </c>
      <c r="E607" s="7">
        <f t="shared" si="46"/>
        <v>16</v>
      </c>
      <c r="F607" s="6">
        <f t="shared" si="47"/>
        <v>0.16</v>
      </c>
      <c r="G607" s="2">
        <v>26</v>
      </c>
      <c r="H607" s="7">
        <f t="shared" si="44"/>
        <v>0</v>
      </c>
      <c r="I607" s="6">
        <f t="shared" si="48"/>
        <v>8.7248322147651006E-2</v>
      </c>
      <c r="J607" s="10">
        <f>IF(B607="Pending","",C607/(VLOOKUP(B607,Population!$A$2:$B$10,2,FALSE)/100000))</f>
        <v>294.29470347714499</v>
      </c>
      <c r="K607" s="10">
        <f>IF(B607="Pending","",SUMIFS(E:E,A:A,"&lt;="&amp;A607,A:A,"&gt;="&amp;A607-30,B:B,B607)/(VLOOKUP(B607,Population!$A$2:$B$10,2,FALSE)/100000))</f>
        <v>165.63151622641595</v>
      </c>
      <c r="L607" s="13">
        <f t="shared" si="49"/>
        <v>9.8671726755218212E-3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45"/>
        <v>9.1327352196917413E-2</v>
      </c>
      <c r="E608" s="7">
        <f t="shared" si="46"/>
        <v>3</v>
      </c>
      <c r="F608" s="6">
        <f t="shared" si="47"/>
        <v>0.03</v>
      </c>
      <c r="G608" s="2">
        <v>63</v>
      </c>
      <c r="H608" s="7">
        <f t="shared" si="44"/>
        <v>1</v>
      </c>
      <c r="I608" s="6">
        <f t="shared" si="48"/>
        <v>0.21140939597315436</v>
      </c>
      <c r="J608" s="10">
        <f>IF(B608="Pending","",C608/(VLOOKUP(B608,Population!$A$2:$B$10,2,FALSE)/100000))</f>
        <v>201.51312500158622</v>
      </c>
      <c r="K608" s="10">
        <f>IF(B608="Pending","",SUMIFS(E:E,A:A,"&lt;="&amp;A608,A:A,"&gt;="&amp;A608-30,B:B,B608)/(VLOOKUP(B608,Population!$A$2:$B$10,2,FALSE)/100000))</f>
        <v>103.54830604615513</v>
      </c>
      <c r="L608" s="13">
        <f t="shared" si="49"/>
        <v>3.9672544080604534E-2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45"/>
        <v>4.4513457556935816E-2</v>
      </c>
      <c r="E609" s="7">
        <f t="shared" si="46"/>
        <v>6</v>
      </c>
      <c r="F609" s="6">
        <f t="shared" si="47"/>
        <v>0.06</v>
      </c>
      <c r="G609" s="2">
        <v>87</v>
      </c>
      <c r="H609" s="7">
        <f t="shared" si="44"/>
        <v>0</v>
      </c>
      <c r="I609" s="6">
        <f t="shared" si="48"/>
        <v>0.29194630872483224</v>
      </c>
      <c r="J609" s="10">
        <f>IF(B609="Pending","",C609/(VLOOKUP(B609,Population!$A$2:$B$10,2,FALSE)/100000))</f>
        <v>161.38549657316457</v>
      </c>
      <c r="K609" s="10">
        <f>IF(B609="Pending","",SUMIFS(E:E,A:A,"&lt;="&amp;A609,A:A,"&gt;="&amp;A609-30,B:B,B609)/(VLOOKUP(B609,Population!$A$2:$B$10,2,FALSE)/100000))</f>
        <v>84.028882582668373</v>
      </c>
      <c r="L609" s="13">
        <f t="shared" si="49"/>
        <v>0.1124031007751938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45"/>
        <v>2.7720266850701634E-2</v>
      </c>
      <c r="E610" s="7">
        <f t="shared" si="46"/>
        <v>1</v>
      </c>
      <c r="F610" s="6">
        <f t="shared" si="47"/>
        <v>0.01</v>
      </c>
      <c r="G610" s="2">
        <v>102</v>
      </c>
      <c r="H610" s="7">
        <f t="shared" si="44"/>
        <v>2</v>
      </c>
      <c r="I610" s="6">
        <f t="shared" si="48"/>
        <v>0.34228187919463088</v>
      </c>
      <c r="J610" s="10">
        <f>IF(B610="Pending","",C610/(VLOOKUP(B610,Population!$A$2:$B$10,2,FALSE)/100000))</f>
        <v>217.73599736187089</v>
      </c>
      <c r="K610" s="10">
        <f>IF(B610="Pending","",SUMIFS(E:E,A:A,"&lt;="&amp;A610,A:A,"&gt;="&amp;A610-30,B:B,B610)/(VLOOKUP(B610,Population!$A$2:$B$10,2,FALSE)/100000))</f>
        <v>123.77523501483947</v>
      </c>
      <c r="L610" s="13">
        <f t="shared" si="49"/>
        <v>0.21161825726141079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45"/>
        <v>2.8640441683919944E-2</v>
      </c>
      <c r="E611" s="7">
        <f t="shared" si="46"/>
        <v>2</v>
      </c>
      <c r="F611" s="6">
        <f t="shared" si="47"/>
        <v>0.02</v>
      </c>
      <c r="G611" s="2">
        <v>0</v>
      </c>
      <c r="H611" s="7">
        <f t="shared" si="44"/>
        <v>0</v>
      </c>
      <c r="I611" s="6">
        <f t="shared" si="48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3" t="str">
        <f t="shared" si="49"/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45"/>
        <v>2.6261728943423462E-2</v>
      </c>
      <c r="E612" s="7">
        <f t="shared" si="46"/>
        <v>24</v>
      </c>
      <c r="F612" s="6">
        <f t="shared" si="47"/>
        <v>3.8523274478330656E-2</v>
      </c>
      <c r="G612" s="2">
        <v>1</v>
      </c>
      <c r="H612" s="7">
        <f t="shared" si="44"/>
        <v>0</v>
      </c>
      <c r="I612" s="6">
        <f t="shared" si="48"/>
        <v>3.3222591362126247E-3</v>
      </c>
      <c r="J612" s="10">
        <f>IF(B612="Pending","",C612/(VLOOKUP(B612,Population!$A$2:$B$10,2,FALSE)/100000))</f>
        <v>52.211308991604241</v>
      </c>
      <c r="K612" s="10">
        <f>IF(B612="Pending","",SUMIFS(E:E,A:A,"&lt;="&amp;A612,A:A,"&gt;="&amp;A612-30,B:B,B612)/(VLOOKUP(B612,Population!$A$2:$B$10,2,FALSE)/100000))</f>
        <v>42.939110354617441</v>
      </c>
      <c r="L612" s="13">
        <f t="shared" si="49"/>
        <v>2.1141649048625794E-3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45"/>
        <v>6.8347121203708838E-2</v>
      </c>
      <c r="E613" s="7">
        <f t="shared" si="46"/>
        <v>66</v>
      </c>
      <c r="F613" s="6">
        <f t="shared" si="47"/>
        <v>0.10593900481540931</v>
      </c>
      <c r="G613" s="2">
        <v>1</v>
      </c>
      <c r="H613" s="7">
        <f t="shared" si="44"/>
        <v>0</v>
      </c>
      <c r="I613" s="6">
        <f t="shared" si="48"/>
        <v>3.3222591362126247E-3</v>
      </c>
      <c r="J613" s="10">
        <f>IF(B613="Pending","",C613/(VLOOKUP(B613,Population!$A$2:$B$10,2,FALSE)/100000))</f>
        <v>143.68671393971229</v>
      </c>
      <c r="K613" s="10">
        <f>IF(B613="Pending","",SUMIFS(E:E,A:A,"&lt;="&amp;A613,A:A,"&gt;="&amp;A613-30,B:B,B613)/(VLOOKUP(B613,Population!$A$2:$B$10,2,FALSE)/100000))</f>
        <v>105.51810674370422</v>
      </c>
      <c r="L613" s="13">
        <f t="shared" si="49"/>
        <v>8.1234768480909826E-4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45"/>
        <v>0.19743490089389817</v>
      </c>
      <c r="E614" s="7">
        <f t="shared" si="46"/>
        <v>147</v>
      </c>
      <c r="F614" s="6">
        <f t="shared" si="47"/>
        <v>0.23595505617977527</v>
      </c>
      <c r="G614" s="2">
        <v>1</v>
      </c>
      <c r="H614" s="7">
        <f t="shared" si="44"/>
        <v>0</v>
      </c>
      <c r="I614" s="6">
        <f t="shared" si="48"/>
        <v>3.3222591362126247E-3</v>
      </c>
      <c r="J614" s="10">
        <f>IF(B614="Pending","",C614/(VLOOKUP(B614,Population!$A$2:$B$10,2,FALSE)/100000))</f>
        <v>373.35371589840071</v>
      </c>
      <c r="K614" s="10">
        <f>IF(B614="Pending","",SUMIFS(E:E,A:A,"&lt;="&amp;A614,A:A,"&gt;="&amp;A614-30,B:B,B614)/(VLOOKUP(B614,Population!$A$2:$B$10,2,FALSE)/100000))</f>
        <v>234.44849482596425</v>
      </c>
      <c r="L614" s="13">
        <f t="shared" si="49"/>
        <v>2.8121484814398203E-4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45"/>
        <v>0.19465881961023818</v>
      </c>
      <c r="E615" s="7">
        <f t="shared" si="46"/>
        <v>148</v>
      </c>
      <c r="F615" s="6">
        <f t="shared" si="47"/>
        <v>0.2375601926163724</v>
      </c>
      <c r="G615" s="2">
        <v>3</v>
      </c>
      <c r="H615" s="7">
        <f t="shared" si="44"/>
        <v>0</v>
      </c>
      <c r="I615" s="6">
        <f t="shared" si="48"/>
        <v>9.9667774086378731E-3</v>
      </c>
      <c r="J615" s="10">
        <f>IF(B615="Pending","",C615/(VLOOKUP(B615,Population!$A$2:$B$10,2,FALSE)/100000))</f>
        <v>399.68900410633142</v>
      </c>
      <c r="K615" s="10">
        <f>IF(B615="Pending","",SUMIFS(E:E,A:A,"&lt;="&amp;A615,A:A,"&gt;="&amp;A615-30,B:B,B615)/(VLOOKUP(B615,Population!$A$2:$B$10,2,FALSE)/100000))</f>
        <v>274.1734326513768</v>
      </c>
      <c r="L615" s="13">
        <f t="shared" si="49"/>
        <v>8.5567598402738168E-4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45"/>
        <v>0.17394925323413468</v>
      </c>
      <c r="E616" s="7">
        <f t="shared" si="46"/>
        <v>103</v>
      </c>
      <c r="F616" s="6">
        <f t="shared" si="47"/>
        <v>0.1653290529695024</v>
      </c>
      <c r="G616" s="2">
        <v>14</v>
      </c>
      <c r="H616" s="7">
        <f t="shared" ref="H616:H679" si="50">G616-SUMIFS(G:G,A:A,A616-1,B:B,B616)</f>
        <v>0</v>
      </c>
      <c r="I616" s="6">
        <f t="shared" si="48"/>
        <v>4.6511627906976744E-2</v>
      </c>
      <c r="J616" s="10">
        <f>IF(B616="Pending","",C616/(VLOOKUP(B616,Population!$A$2:$B$10,2,FALSE)/100000))</f>
        <v>367.49870970769013</v>
      </c>
      <c r="K616" s="10">
        <f>IF(B616="Pending","",SUMIFS(E:E,A:A,"&lt;="&amp;A616,A:A,"&gt;="&amp;A616-30,B:B,B616)/(VLOOKUP(B616,Population!$A$2:$B$10,2,FALSE)/100000))</f>
        <v>237.41378501384133</v>
      </c>
      <c r="L616" s="13">
        <f t="shared" si="49"/>
        <v>4.4685604851579953E-3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45"/>
        <v>0.15063017045139082</v>
      </c>
      <c r="E617" s="7">
        <f t="shared" si="46"/>
        <v>78</v>
      </c>
      <c r="F617" s="6">
        <f t="shared" si="47"/>
        <v>0.12520064205457465</v>
      </c>
      <c r="G617" s="2">
        <v>27</v>
      </c>
      <c r="H617" s="7">
        <f t="shared" si="50"/>
        <v>1</v>
      </c>
      <c r="I617" s="6">
        <f t="shared" si="48"/>
        <v>8.9700996677740868E-2</v>
      </c>
      <c r="J617" s="10">
        <f>IF(B617="Pending","",C617/(VLOOKUP(B617,Population!$A$2:$B$10,2,FALSE)/100000))</f>
        <v>303.00627344724643</v>
      </c>
      <c r="K617" s="10">
        <f>IF(B617="Pending","",SUMIFS(E:E,A:A,"&lt;="&amp;A617,A:A,"&gt;="&amp;A617-30,B:B,B617)/(VLOOKUP(B617,Population!$A$2:$B$10,2,FALSE)/100000))</f>
        <v>167.53019173272011</v>
      </c>
      <c r="L617" s="13">
        <f t="shared" si="49"/>
        <v>9.9520825654257281E-3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45"/>
        <v>9.0278163344622728E-2</v>
      </c>
      <c r="E618" s="7">
        <f t="shared" si="46"/>
        <v>38</v>
      </c>
      <c r="F618" s="6">
        <f t="shared" si="47"/>
        <v>6.0995184590690206E-2</v>
      </c>
      <c r="G618" s="2">
        <v>63</v>
      </c>
      <c r="H618" s="7">
        <f t="shared" si="50"/>
        <v>0</v>
      </c>
      <c r="I618" s="6">
        <f t="shared" si="48"/>
        <v>0.20930232558139536</v>
      </c>
      <c r="J618" s="10">
        <f>IF(B618="Pending","",C618/(VLOOKUP(B618,Population!$A$2:$B$10,2,FALSE)/100000))</f>
        <v>206.33522748902973</v>
      </c>
      <c r="K618" s="10">
        <f>IF(B618="Pending","",SUMIFS(E:E,A:A,"&lt;="&amp;A618,A:A,"&gt;="&amp;A618-30,B:B,B618)/(VLOOKUP(B618,Population!$A$2:$B$10,2,FALSE)/100000))</f>
        <v>103.16761374451487</v>
      </c>
      <c r="L618" s="13">
        <f t="shared" si="49"/>
        <v>3.8745387453874541E-2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45"/>
        <v>4.3639997779134972E-2</v>
      </c>
      <c r="E619" s="7">
        <f t="shared" si="46"/>
        <v>12</v>
      </c>
      <c r="F619" s="6">
        <f t="shared" si="47"/>
        <v>1.9261637239165328E-2</v>
      </c>
      <c r="G619" s="2">
        <v>87</v>
      </c>
      <c r="H619" s="7">
        <f t="shared" si="50"/>
        <v>0</v>
      </c>
      <c r="I619" s="6">
        <f t="shared" si="48"/>
        <v>0.28903654485049834</v>
      </c>
      <c r="J619" s="10">
        <f>IF(B619="Pending","",C619/(VLOOKUP(B619,Population!$A$2:$B$10,2,FALSE)/100000))</f>
        <v>163.88759729522914</v>
      </c>
      <c r="K619" s="10">
        <f>IF(B619="Pending","",SUMIFS(E:E,A:A,"&lt;="&amp;A619,A:A,"&gt;="&amp;A619-30,B:B,B619)/(VLOOKUP(B619,Population!$A$2:$B$10,2,FALSE)/100000))</f>
        <v>83.403357402152224</v>
      </c>
      <c r="L619" s="13">
        <f t="shared" si="49"/>
        <v>0.11068702290076336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45"/>
        <v>2.7261118205541057E-2</v>
      </c>
      <c r="E620" s="7">
        <f t="shared" si="46"/>
        <v>9</v>
      </c>
      <c r="F620" s="6">
        <f t="shared" si="47"/>
        <v>1.4446227929373997E-2</v>
      </c>
      <c r="G620" s="2">
        <v>104</v>
      </c>
      <c r="H620" s="7">
        <f t="shared" si="50"/>
        <v>2</v>
      </c>
      <c r="I620" s="6">
        <f t="shared" si="48"/>
        <v>0.34551495016611294</v>
      </c>
      <c r="J620" s="10">
        <f>IF(B620="Pending","",C620/(VLOOKUP(B620,Population!$A$2:$B$10,2,FALSE)/100000))</f>
        <v>221.80160727111743</v>
      </c>
      <c r="K620" s="10">
        <f>IF(B620="Pending","",SUMIFS(E:E,A:A,"&lt;="&amp;A620,A:A,"&gt;="&amp;A620-30,B:B,B620)/(VLOOKUP(B620,Population!$A$2:$B$10,2,FALSE)/100000))</f>
        <v>126.48564162100384</v>
      </c>
      <c r="L620" s="13">
        <f t="shared" si="49"/>
        <v>0.21181262729124237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45"/>
        <v>2.7538726333907058E-2</v>
      </c>
      <c r="E621" s="7">
        <f t="shared" si="46"/>
        <v>-2</v>
      </c>
      <c r="F621" s="6">
        <f t="shared" si="47"/>
        <v>-3.2102728731942215E-3</v>
      </c>
      <c r="G621" s="2">
        <v>0</v>
      </c>
      <c r="H621" s="7">
        <f t="shared" si="50"/>
        <v>0</v>
      </c>
      <c r="I621" s="6">
        <f t="shared" si="48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3" t="str">
        <f t="shared" si="49"/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45"/>
        <v>2.7260855370551746E-2</v>
      </c>
      <c r="E622" s="7">
        <f t="shared" si="46"/>
        <v>28</v>
      </c>
      <c r="F622" s="6">
        <f t="shared" si="47"/>
        <v>7.6294277929155316E-2</v>
      </c>
      <c r="G622" s="2">
        <v>1</v>
      </c>
      <c r="H622" s="7">
        <f t="shared" si="50"/>
        <v>0</v>
      </c>
      <c r="I622" s="6">
        <f t="shared" si="48"/>
        <v>3.2786885245901639E-3</v>
      </c>
      <c r="J622" s="10">
        <f>IF(B622="Pending","",C622/(VLOOKUP(B622,Population!$A$2:$B$10,2,FALSE)/100000))</f>
        <v>55.302041870599844</v>
      </c>
      <c r="K622" s="10">
        <f>IF(B622="Pending","",SUMIFS(E:E,A:A,"&lt;="&amp;A622,A:A,"&gt;="&amp;A622-30,B:B,B622)/(VLOOKUP(B622,Population!$A$2:$B$10,2,FALSE)/100000))</f>
        <v>46.029843233613043</v>
      </c>
      <c r="L622" s="13">
        <f t="shared" si="49"/>
        <v>1.996007984031936E-3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45"/>
        <v>6.9594079878115139E-2</v>
      </c>
      <c r="E623" s="7">
        <f t="shared" si="46"/>
        <v>48</v>
      </c>
      <c r="F623" s="6">
        <f t="shared" si="47"/>
        <v>0.13079019073569481</v>
      </c>
      <c r="G623" s="2">
        <v>1</v>
      </c>
      <c r="H623" s="7">
        <f t="shared" si="50"/>
        <v>0</v>
      </c>
      <c r="I623" s="6">
        <f t="shared" si="48"/>
        <v>3.2786885245901639E-3</v>
      </c>
      <c r="J623" s="10">
        <f>IF(B623="Pending","",C623/(VLOOKUP(B623,Population!$A$2:$B$10,2,FALSE)/100000))</f>
        <v>149.28944527123639</v>
      </c>
      <c r="K623" s="10">
        <f>IF(B623="Pending","",SUMIFS(E:E,A:A,"&lt;="&amp;A623,A:A,"&gt;="&amp;A623-30,B:B,B623)/(VLOOKUP(B623,Population!$A$2:$B$10,2,FALSE)/100000))</f>
        <v>109.36998453412706</v>
      </c>
      <c r="L623" s="13">
        <f t="shared" si="49"/>
        <v>7.8186082877247849E-4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45"/>
        <v>0.19866144302970942</v>
      </c>
      <c r="E624" s="7">
        <f t="shared" si="46"/>
        <v>95</v>
      </c>
      <c r="F624" s="6">
        <f t="shared" si="47"/>
        <v>0.25885558583106266</v>
      </c>
      <c r="G624" s="2">
        <v>1</v>
      </c>
      <c r="H624" s="7">
        <f t="shared" si="50"/>
        <v>0</v>
      </c>
      <c r="I624" s="6">
        <f t="shared" si="48"/>
        <v>3.2786885245901639E-3</v>
      </c>
      <c r="J624" s="10">
        <f>IF(B624="Pending","",C624/(VLOOKUP(B624,Population!$A$2:$B$10,2,FALSE)/100000))</f>
        <v>383.32801370783494</v>
      </c>
      <c r="K624" s="10">
        <f>IF(B624="Pending","",SUMIFS(E:E,A:A,"&lt;="&amp;A624,A:A,"&gt;="&amp;A624-30,B:B,B624)/(VLOOKUP(B624,Population!$A$2:$B$10,2,FALSE)/100000))</f>
        <v>241.27301437978764</v>
      </c>
      <c r="L624" s="13">
        <f t="shared" si="49"/>
        <v>2.7389756231169541E-4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45"/>
        <v>0.19436282511698771</v>
      </c>
      <c r="E625" s="7">
        <f t="shared" si="46"/>
        <v>66</v>
      </c>
      <c r="F625" s="6">
        <f t="shared" si="47"/>
        <v>0.17983651226158037</v>
      </c>
      <c r="G625" s="2">
        <v>3</v>
      </c>
      <c r="H625" s="7">
        <f t="shared" si="50"/>
        <v>0</v>
      </c>
      <c r="I625" s="6">
        <f t="shared" si="48"/>
        <v>9.8360655737704927E-3</v>
      </c>
      <c r="J625" s="10">
        <f>IF(B625="Pending","",C625/(VLOOKUP(B625,Population!$A$2:$B$10,2,FALSE)/100000))</f>
        <v>407.21309830799083</v>
      </c>
      <c r="K625" s="10">
        <f>IF(B625="Pending","",SUMIFS(E:E,A:A,"&lt;="&amp;A625,A:A,"&gt;="&amp;A625-30,B:B,B625)/(VLOOKUP(B625,Population!$A$2:$B$10,2,FALSE)/100000))</f>
        <v>276.7954654792278</v>
      </c>
      <c r="L625" s="13">
        <f t="shared" si="49"/>
        <v>8.3986562150055986E-4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45"/>
        <v>0.1736315159429753</v>
      </c>
      <c r="E626" s="7">
        <f t="shared" si="46"/>
        <v>58</v>
      </c>
      <c r="F626" s="6">
        <f t="shared" si="47"/>
        <v>0.15803814713896458</v>
      </c>
      <c r="G626" s="2">
        <v>14</v>
      </c>
      <c r="H626" s="7">
        <f t="shared" si="50"/>
        <v>0</v>
      </c>
      <c r="I626" s="6">
        <f t="shared" si="48"/>
        <v>4.5901639344262293E-2</v>
      </c>
      <c r="J626" s="10">
        <f>IF(B626="Pending","",C626/(VLOOKUP(B626,Population!$A$2:$B$10,2,FALSE)/100000))</f>
        <v>374.30206915966784</v>
      </c>
      <c r="K626" s="10">
        <f>IF(B626="Pending","",SUMIFS(E:E,A:A,"&lt;="&amp;A626,A:A,"&gt;="&amp;A626-30,B:B,B626)/(VLOOKUP(B626,Population!$A$2:$B$10,2,FALSE)/100000))</f>
        <v>240.81546473983016</v>
      </c>
      <c r="L626" s="13">
        <f t="shared" si="49"/>
        <v>4.3873393920401127E-3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45"/>
        <v>0.1493633692458374</v>
      </c>
      <c r="E627" s="7">
        <f t="shared" si="46"/>
        <v>32</v>
      </c>
      <c r="F627" s="6">
        <f t="shared" si="47"/>
        <v>8.7193460490463212E-2</v>
      </c>
      <c r="G627" s="2">
        <v>28</v>
      </c>
      <c r="H627" s="7">
        <f t="shared" si="50"/>
        <v>1</v>
      </c>
      <c r="I627" s="6">
        <f t="shared" si="48"/>
        <v>9.1803278688524587E-2</v>
      </c>
      <c r="J627" s="10">
        <f>IF(B627="Pending","",C627/(VLOOKUP(B627,Population!$A$2:$B$10,2,FALSE)/100000))</f>
        <v>306.58025087087782</v>
      </c>
      <c r="K627" s="10">
        <f>IF(B627="Pending","",SUMIFS(E:E,A:A,"&lt;="&amp;A627,A:A,"&gt;="&amp;A627-30,B:B,B627)/(VLOOKUP(B627,Population!$A$2:$B$10,2,FALSE)/100000))</f>
        <v>168.53537288311642</v>
      </c>
      <c r="L627" s="13">
        <f t="shared" si="49"/>
        <v>1.0200364298724954E-2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45"/>
        <v>9.0216563282185219E-2</v>
      </c>
      <c r="E628" s="7">
        <f t="shared" si="46"/>
        <v>32</v>
      </c>
      <c r="F628" s="6">
        <f t="shared" si="47"/>
        <v>8.7193460490463212E-2</v>
      </c>
      <c r="G628" s="2">
        <v>63</v>
      </c>
      <c r="H628" s="7">
        <f t="shared" si="50"/>
        <v>0</v>
      </c>
      <c r="I628" s="6">
        <f t="shared" si="48"/>
        <v>0.20655737704918034</v>
      </c>
      <c r="J628" s="10">
        <f>IF(B628="Pending","",C628/(VLOOKUP(B628,Population!$A$2:$B$10,2,FALSE)/100000))</f>
        <v>210.39594537319266</v>
      </c>
      <c r="K628" s="10">
        <f>IF(B628="Pending","",SUMIFS(E:E,A:A,"&lt;="&amp;A628,A:A,"&gt;="&amp;A628-30,B:B,B628)/(VLOOKUP(B628,Population!$A$2:$B$10,2,FALSE)/100000))</f>
        <v>106.21315215763707</v>
      </c>
      <c r="L628" s="13">
        <f t="shared" si="49"/>
        <v>3.7997587454764774E-2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45"/>
        <v>4.3149417782130807E-2</v>
      </c>
      <c r="E629" s="7">
        <f t="shared" si="46"/>
        <v>7</v>
      </c>
      <c r="F629" s="6">
        <f t="shared" si="47"/>
        <v>1.9073569482288829E-2</v>
      </c>
      <c r="G629" s="2">
        <v>89</v>
      </c>
      <c r="H629" s="7">
        <f t="shared" si="50"/>
        <v>2</v>
      </c>
      <c r="I629" s="6">
        <f t="shared" si="48"/>
        <v>0.29180327868852457</v>
      </c>
      <c r="J629" s="10">
        <f>IF(B629="Pending","",C629/(VLOOKUP(B629,Population!$A$2:$B$10,2,FALSE)/100000))</f>
        <v>165.3471560497668</v>
      </c>
      <c r="K629" s="10">
        <f>IF(B629="Pending","",SUMIFS(E:E,A:A,"&lt;="&amp;A629,A:A,"&gt;="&amp;A629-30,B:B,B629)/(VLOOKUP(B629,Population!$A$2:$B$10,2,FALSE)/100000))</f>
        <v>81.735290254109188</v>
      </c>
      <c r="L629" s="13">
        <f t="shared" si="49"/>
        <v>0.11223203026481715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45"/>
        <v>2.6934378060724781E-2</v>
      </c>
      <c r="E630" s="7">
        <f t="shared" si="46"/>
        <v>4</v>
      </c>
      <c r="F630" s="6">
        <f t="shared" si="47"/>
        <v>1.0899182561307902E-2</v>
      </c>
      <c r="G630" s="2">
        <v>105</v>
      </c>
      <c r="H630" s="7">
        <f t="shared" si="50"/>
        <v>1</v>
      </c>
      <c r="I630" s="6">
        <f t="shared" si="48"/>
        <v>0.34426229508196721</v>
      </c>
      <c r="J630" s="10">
        <f>IF(B630="Pending","",C630/(VLOOKUP(B630,Population!$A$2:$B$10,2,FALSE)/100000))</f>
        <v>223.60854500856036</v>
      </c>
      <c r="K630" s="10">
        <f>IF(B630="Pending","",SUMIFS(E:E,A:A,"&lt;="&amp;A630,A:A,"&gt;="&amp;A630-30,B:B,B630)/(VLOOKUP(B630,Population!$A$2:$B$10,2,FALSE)/100000))</f>
        <v>124.2269694492002</v>
      </c>
      <c r="L630" s="13">
        <f t="shared" si="49"/>
        <v>0.21212121212121213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45"/>
        <v>2.6825552290782456E-2</v>
      </c>
      <c r="E631" s="7">
        <f t="shared" si="46"/>
        <v>-3</v>
      </c>
      <c r="F631" s="6">
        <f t="shared" si="47"/>
        <v>-8.1743869209809257E-3</v>
      </c>
      <c r="G631" s="2">
        <v>0</v>
      </c>
      <c r="H631" s="7">
        <f t="shared" si="50"/>
        <v>0</v>
      </c>
      <c r="I631" s="6">
        <f t="shared" si="48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3" t="str">
        <f t="shared" si="49"/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45"/>
        <v>2.746600474854306E-2</v>
      </c>
      <c r="E632" s="7">
        <f t="shared" si="46"/>
        <v>8</v>
      </c>
      <c r="F632" s="6">
        <f t="shared" si="47"/>
        <v>5.1948051948051951E-2</v>
      </c>
      <c r="G632" s="2">
        <v>1</v>
      </c>
      <c r="H632" s="7">
        <f t="shared" si="50"/>
        <v>0</v>
      </c>
      <c r="I632" s="6">
        <f t="shared" si="48"/>
        <v>3.2362459546925568E-3</v>
      </c>
      <c r="J632" s="10">
        <f>IF(B632="Pending","",C632/(VLOOKUP(B632,Population!$A$2:$B$10,2,FALSE)/100000))</f>
        <v>56.185108407455729</v>
      </c>
      <c r="K632" s="10">
        <f>IF(B632="Pending","",SUMIFS(E:E,A:A,"&lt;="&amp;A632,A:A,"&gt;="&amp;A632-30,B:B,B632)/(VLOOKUP(B632,Population!$A$2:$B$10,2,FALSE)/100000))</f>
        <v>45.367543330971124</v>
      </c>
      <c r="L632" s="13">
        <f t="shared" si="49"/>
        <v>1.9646365422396855E-3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45"/>
        <v>7.0094970861213038E-2</v>
      </c>
      <c r="E633" s="7">
        <f t="shared" si="46"/>
        <v>20</v>
      </c>
      <c r="F633" s="6">
        <f t="shared" si="47"/>
        <v>0.12987012987012986</v>
      </c>
      <c r="G633" s="2">
        <v>1</v>
      </c>
      <c r="H633" s="7">
        <f t="shared" si="50"/>
        <v>0</v>
      </c>
      <c r="I633" s="6">
        <f t="shared" si="48"/>
        <v>3.2362459546925568E-3</v>
      </c>
      <c r="J633" s="10">
        <f>IF(B633="Pending","",C633/(VLOOKUP(B633,Population!$A$2:$B$10,2,FALSE)/100000))</f>
        <v>151.62391665937145</v>
      </c>
      <c r="K633" s="10">
        <f>IF(B633="Pending","",SUMIFS(E:E,A:A,"&lt;="&amp;A633,A:A,"&gt;="&amp;A633-30,B:B,B633)/(VLOOKUP(B633,Population!$A$2:$B$10,2,FALSE)/100000))</f>
        <v>107.38568385421226</v>
      </c>
      <c r="L633" s="13">
        <f t="shared" si="49"/>
        <v>7.6982294072363352E-4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45"/>
        <v>0.19911504424778761</v>
      </c>
      <c r="E634" s="7">
        <f t="shared" si="46"/>
        <v>39</v>
      </c>
      <c r="F634" s="6">
        <f t="shared" si="47"/>
        <v>0.25324675324675322</v>
      </c>
      <c r="G634" s="2">
        <v>1</v>
      </c>
      <c r="H634" s="7">
        <f t="shared" si="50"/>
        <v>0</v>
      </c>
      <c r="I634" s="6">
        <f t="shared" si="48"/>
        <v>3.2362459546925568E-3</v>
      </c>
      <c r="J634" s="10">
        <f>IF(B634="Pending","",C634/(VLOOKUP(B634,Population!$A$2:$B$10,2,FALSE)/100000))</f>
        <v>387.422725440129</v>
      </c>
      <c r="K634" s="10">
        <f>IF(B634="Pending","",SUMIFS(E:E,A:A,"&lt;="&amp;A634,A:A,"&gt;="&amp;A634-30,B:B,B634)/(VLOOKUP(B634,Population!$A$2:$B$10,2,FALSE)/100000))</f>
        <v>238.12323612417686</v>
      </c>
      <c r="L634" s="13">
        <f t="shared" si="49"/>
        <v>2.7100271002710027E-4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45"/>
        <v>0.19490610835311892</v>
      </c>
      <c r="E635" s="7">
        <f t="shared" si="46"/>
        <v>40</v>
      </c>
      <c r="F635" s="6">
        <f t="shared" si="47"/>
        <v>0.25974025974025972</v>
      </c>
      <c r="G635" s="2">
        <v>3</v>
      </c>
      <c r="H635" s="7">
        <f t="shared" si="50"/>
        <v>0</v>
      </c>
      <c r="I635" s="6">
        <f t="shared" si="48"/>
        <v>9.7087378640776691E-3</v>
      </c>
      <c r="J635" s="10">
        <f>IF(B635="Pending","",C635/(VLOOKUP(B635,Population!$A$2:$B$10,2,FALSE)/100000))</f>
        <v>411.77315539990559</v>
      </c>
      <c r="K635" s="10">
        <f>IF(B635="Pending","",SUMIFS(E:E,A:A,"&lt;="&amp;A635,A:A,"&gt;="&amp;A635-30,B:B,B635)/(VLOOKUP(B635,Population!$A$2:$B$10,2,FALSE)/100000))</f>
        <v>274.40143550597253</v>
      </c>
      <c r="L635" s="13">
        <f t="shared" si="49"/>
        <v>8.3056478405315617E-4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45"/>
        <v>0.17332182171379235</v>
      </c>
      <c r="E636" s="7">
        <f t="shared" si="46"/>
        <v>21</v>
      </c>
      <c r="F636" s="6">
        <f t="shared" si="47"/>
        <v>0.13636363636363635</v>
      </c>
      <c r="G636" s="2">
        <v>14</v>
      </c>
      <c r="H636" s="7">
        <f t="shared" si="50"/>
        <v>0</v>
      </c>
      <c r="I636" s="6">
        <f t="shared" si="48"/>
        <v>4.5307443365695796E-2</v>
      </c>
      <c r="J636" s="10">
        <f>IF(B636="Pending","",C636/(VLOOKUP(B636,Population!$A$2:$B$10,2,FALSE)/100000))</f>
        <v>376.76535447848732</v>
      </c>
      <c r="K636" s="10">
        <f>IF(B636="Pending","",SUMIFS(E:E,A:A,"&lt;="&amp;A636,A:A,"&gt;="&amp;A636-30,B:B,B636)/(VLOOKUP(B636,Population!$A$2:$B$10,2,FALSE)/100000))</f>
        <v>236.70998920846432</v>
      </c>
      <c r="L636" s="13">
        <f t="shared" si="49"/>
        <v>4.3586550435865505E-3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45"/>
        <v>0.14855385279516511</v>
      </c>
      <c r="E637" s="7">
        <f t="shared" si="46"/>
        <v>8</v>
      </c>
      <c r="F637" s="6">
        <f t="shared" si="47"/>
        <v>5.1948051948051951E-2</v>
      </c>
      <c r="G637" s="2">
        <v>27</v>
      </c>
      <c r="H637" s="7">
        <f t="shared" si="50"/>
        <v>-1</v>
      </c>
      <c r="I637" s="6">
        <f t="shared" si="48"/>
        <v>8.7378640776699032E-2</v>
      </c>
      <c r="J637" s="10">
        <f>IF(B637="Pending","",C637/(VLOOKUP(B637,Population!$A$2:$B$10,2,FALSE)/100000))</f>
        <v>307.47374522678564</v>
      </c>
      <c r="K637" s="10">
        <f>IF(B637="Pending","",SUMIFS(E:E,A:A,"&lt;="&amp;A637,A:A,"&gt;="&amp;A637-30,B:B,B637)/(VLOOKUP(B637,Population!$A$2:$B$10,2,FALSE)/100000))</f>
        <v>164.2912746925542</v>
      </c>
      <c r="L637" s="13">
        <f t="shared" si="49"/>
        <v>9.8074827460951693E-3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45"/>
        <v>8.989855385279516E-2</v>
      </c>
      <c r="E638" s="7">
        <f t="shared" si="46"/>
        <v>8</v>
      </c>
      <c r="F638" s="6">
        <f t="shared" si="47"/>
        <v>5.1948051948051951E-2</v>
      </c>
      <c r="G638" s="2">
        <v>66</v>
      </c>
      <c r="H638" s="7">
        <f t="shared" si="50"/>
        <v>3</v>
      </c>
      <c r="I638" s="6">
        <f t="shared" si="48"/>
        <v>0.21359223300970873</v>
      </c>
      <c r="J638" s="10">
        <f>IF(B638="Pending","",C638/(VLOOKUP(B638,Population!$A$2:$B$10,2,FALSE)/100000))</f>
        <v>211.4111248442334</v>
      </c>
      <c r="K638" s="10">
        <f>IF(B638="Pending","",SUMIFS(E:E,A:A,"&lt;="&amp;A638,A:A,"&gt;="&amp;A638-30,B:B,B638)/(VLOOKUP(B638,Population!$A$2:$B$10,2,FALSE)/100000))</f>
        <v>104.56348551719587</v>
      </c>
      <c r="L638" s="13">
        <f t="shared" si="49"/>
        <v>3.9615846338535411E-2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45"/>
        <v>4.3168573278653144E-2</v>
      </c>
      <c r="E639" s="7">
        <f t="shared" si="46"/>
        <v>7</v>
      </c>
      <c r="F639" s="6">
        <f t="shared" si="47"/>
        <v>4.5454545454545456E-2</v>
      </c>
      <c r="G639" s="2">
        <v>89</v>
      </c>
      <c r="H639" s="7">
        <f t="shared" si="50"/>
        <v>0</v>
      </c>
      <c r="I639" s="6">
        <f t="shared" si="48"/>
        <v>0.28802588996763756</v>
      </c>
      <c r="J639" s="10">
        <f>IF(B639="Pending","",C639/(VLOOKUP(B639,Population!$A$2:$B$10,2,FALSE)/100000))</f>
        <v>166.80671480430445</v>
      </c>
      <c r="K639" s="10">
        <f>IF(B639="Pending","",SUMIFS(E:E,A:A,"&lt;="&amp;A639,A:A,"&gt;="&amp;A639-30,B:B,B639)/(VLOOKUP(B639,Population!$A$2:$B$10,2,FALSE)/100000))</f>
        <v>82.569323828130706</v>
      </c>
      <c r="L639" s="13">
        <f t="shared" si="49"/>
        <v>0.11125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45"/>
        <v>2.6818476149363262E-2</v>
      </c>
      <c r="E640" s="7">
        <f t="shared" si="46"/>
        <v>2</v>
      </c>
      <c r="F640" s="6">
        <f t="shared" si="47"/>
        <v>1.2987012987012988E-2</v>
      </c>
      <c r="G640" s="2">
        <v>107</v>
      </c>
      <c r="H640" s="7">
        <f t="shared" si="50"/>
        <v>2</v>
      </c>
      <c r="I640" s="6">
        <f t="shared" si="48"/>
        <v>0.34627831715210355</v>
      </c>
      <c r="J640" s="10">
        <f>IF(B640="Pending","",C640/(VLOOKUP(B640,Population!$A$2:$B$10,2,FALSE)/100000))</f>
        <v>224.51201387728182</v>
      </c>
      <c r="K640" s="10">
        <f>IF(B640="Pending","",SUMIFS(E:E,A:A,"&lt;="&amp;A640,A:A,"&gt;="&amp;A640-30,B:B,B640)/(VLOOKUP(B640,Population!$A$2:$B$10,2,FALSE)/100000))</f>
        <v>121.51656284303583</v>
      </c>
      <c r="L640" s="13">
        <f t="shared" si="49"/>
        <v>0.2152917505030181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45"/>
        <v>2.6656593999568313E-2</v>
      </c>
      <c r="E641" s="7">
        <f t="shared" si="46"/>
        <v>1</v>
      </c>
      <c r="F641" s="6">
        <f t="shared" si="47"/>
        <v>6.4935064935064939E-3</v>
      </c>
      <c r="G641" s="2">
        <v>0</v>
      </c>
      <c r="H641" s="7">
        <f t="shared" si="50"/>
        <v>0</v>
      </c>
      <c r="I641" s="6">
        <f t="shared" si="48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3" t="str">
        <f t="shared" si="49"/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51">C642/SUMIF(A:A,A642,C:C)</f>
        <v>2.8110331733558355E-2</v>
      </c>
      <c r="E642" s="7">
        <f t="shared" si="46"/>
        <v>24</v>
      </c>
      <c r="F642" s="6">
        <f t="shared" si="47"/>
        <v>5.5944055944055944E-2</v>
      </c>
      <c r="G642">
        <v>1</v>
      </c>
      <c r="H642" s="7">
        <f t="shared" si="50"/>
        <v>0</v>
      </c>
      <c r="I642" s="6">
        <f t="shared" si="48"/>
        <v>3.1948881789137379E-3</v>
      </c>
      <c r="J642" s="10">
        <f>IF(B642="Pending","",C642/(VLOOKUP(B642,Population!$A$2:$B$10,2,FALSE)/100000))</f>
        <v>58.834308018023386</v>
      </c>
      <c r="K642" s="10">
        <f>IF(B642="Pending","",SUMIFS(E:E,A:A,"&lt;="&amp;A642,A:A,"&gt;="&amp;A642-30,B:B,B642)/(VLOOKUP(B642,Population!$A$2:$B$10,2,FALSE)/100000))</f>
        <v>47.906359624431801</v>
      </c>
      <c r="L642" s="13">
        <f t="shared" si="49"/>
        <v>1.876172607879925E-3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51"/>
        <v>7.0513158588682026E-2</v>
      </c>
      <c r="E643" s="7">
        <f t="shared" si="46"/>
        <v>38</v>
      </c>
      <c r="F643" s="6">
        <f t="shared" si="47"/>
        <v>8.8578088578088576E-2</v>
      </c>
      <c r="G643">
        <v>1</v>
      </c>
      <c r="H643" s="7">
        <f t="shared" si="50"/>
        <v>0</v>
      </c>
      <c r="I643" s="6">
        <f t="shared" si="48"/>
        <v>3.1948881789137379E-3</v>
      </c>
      <c r="J643" s="10">
        <f>IF(B643="Pending","",C643/(VLOOKUP(B643,Population!$A$2:$B$10,2,FALSE)/100000))</f>
        <v>156.05941229682804</v>
      </c>
      <c r="K643" s="10">
        <f>IF(B643="Pending","",SUMIFS(E:E,A:A,"&lt;="&amp;A643,A:A,"&gt;="&amp;A643-30,B:B,B643)/(VLOOKUP(B643,Population!$A$2:$B$10,2,FALSE)/100000))</f>
        <v>111.00411450582159</v>
      </c>
      <c r="L643" s="13">
        <f t="shared" si="49"/>
        <v>7.4794315632011965E-4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51"/>
        <v>0.20194082590580664</v>
      </c>
      <c r="E644" s="7">
        <f t="shared" si="46"/>
        <v>139</v>
      </c>
      <c r="F644" s="6">
        <f t="shared" si="47"/>
        <v>0.32400932400932403</v>
      </c>
      <c r="G644">
        <v>1</v>
      </c>
      <c r="H644" s="7">
        <f t="shared" si="50"/>
        <v>0</v>
      </c>
      <c r="I644" s="6">
        <f t="shared" si="48"/>
        <v>3.1948881789137379E-3</v>
      </c>
      <c r="J644" s="10">
        <f>IF(B644="Pending","",C644/(VLOOKUP(B644,Population!$A$2:$B$10,2,FALSE)/100000))</f>
        <v>402.01669802445906</v>
      </c>
      <c r="K644" s="10">
        <f>IF(B644="Pending","",SUMIFS(E:E,A:A,"&lt;="&amp;A644,A:A,"&gt;="&amp;A644-30,B:B,B644)/(VLOOKUP(B644,Population!$A$2:$B$10,2,FALSE)/100000))</f>
        <v>249.25245262733503</v>
      </c>
      <c r="L644" s="13">
        <f t="shared" si="49"/>
        <v>2.6116479498563595E-4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51"/>
        <v>0.19555930594377935</v>
      </c>
      <c r="E645" s="7">
        <f t="shared" si="46"/>
        <v>96</v>
      </c>
      <c r="F645" s="6">
        <f t="shared" si="47"/>
        <v>0.22377622377622378</v>
      </c>
      <c r="G645">
        <v>3</v>
      </c>
      <c r="H645" s="7">
        <f t="shared" si="50"/>
        <v>0</v>
      </c>
      <c r="I645" s="6">
        <f t="shared" si="48"/>
        <v>9.5846645367412137E-3</v>
      </c>
      <c r="J645" s="10">
        <f>IF(B645="Pending","",C645/(VLOOKUP(B645,Population!$A$2:$B$10,2,FALSE)/100000))</f>
        <v>422.71729242050111</v>
      </c>
      <c r="K645" s="10">
        <f>IF(B645="Pending","",SUMIFS(E:E,A:A,"&lt;="&amp;A645,A:A,"&gt;="&amp;A645-30,B:B,B645)/(VLOOKUP(B645,Population!$A$2:$B$10,2,FALSE)/100000))</f>
        <v>280.44351115275964</v>
      </c>
      <c r="L645" s="13">
        <f t="shared" si="49"/>
        <v>8.090614886731392E-4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51"/>
        <v>0.17267021781551606</v>
      </c>
      <c r="E646" s="7">
        <f t="shared" si="46"/>
        <v>62</v>
      </c>
      <c r="F646" s="6">
        <f t="shared" si="47"/>
        <v>0.14452214452214451</v>
      </c>
      <c r="G646">
        <v>14</v>
      </c>
      <c r="H646" s="7">
        <f t="shared" si="50"/>
        <v>0</v>
      </c>
      <c r="I646" s="6">
        <f t="shared" si="48"/>
        <v>4.472843450479233E-2</v>
      </c>
      <c r="J646" s="10">
        <f>IF(B646="Pending","",C646/(VLOOKUP(B646,Population!$A$2:$B$10,2,FALSE)/100000))</f>
        <v>384.03791113404964</v>
      </c>
      <c r="K646" s="10">
        <f>IF(B646="Pending","",SUMIFS(E:E,A:A,"&lt;="&amp;A646,A:A,"&gt;="&amp;A646-30,B:B,B646)/(VLOOKUP(B646,Population!$A$2:$B$10,2,FALSE)/100000))</f>
        <v>239.17327452728381</v>
      </c>
      <c r="L646" s="13">
        <f t="shared" si="49"/>
        <v>4.2761148442272447E-3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51"/>
        <v>0.14688043879542217</v>
      </c>
      <c r="E647" s="7">
        <f t="shared" si="46"/>
        <v>32</v>
      </c>
      <c r="F647" s="6">
        <f t="shared" si="47"/>
        <v>7.4592074592074592E-2</v>
      </c>
      <c r="G647">
        <v>28</v>
      </c>
      <c r="H647" s="7">
        <f t="shared" si="50"/>
        <v>1</v>
      </c>
      <c r="I647" s="6">
        <f t="shared" si="48"/>
        <v>8.9456869009584661E-2</v>
      </c>
      <c r="J647" s="10">
        <f>IF(B647="Pending","",C647/(VLOOKUP(B647,Population!$A$2:$B$10,2,FALSE)/100000))</f>
        <v>311.04772265041703</v>
      </c>
      <c r="K647" s="10">
        <f>IF(B647="Pending","",SUMIFS(E:E,A:A,"&lt;="&amp;A647,A:A,"&gt;="&amp;A647-30,B:B,B647)/(VLOOKUP(B647,Population!$A$2:$B$10,2,FALSE)/100000))</f>
        <v>164.62633507601961</v>
      </c>
      <c r="L647" s="13">
        <f t="shared" si="49"/>
        <v>1.0053859964093357E-2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51"/>
        <v>8.8866620958810191E-2</v>
      </c>
      <c r="E648" s="7">
        <f t="shared" ref="E648:E711" si="52">C648-SUMIFS(C:C,A:A,A648-1,B:B,B648)</f>
        <v>19</v>
      </c>
      <c r="F648" s="6">
        <f t="shared" ref="F648:F711" si="53">E648/SUMIF(A:A,A648,E:E)</f>
        <v>4.4289044289044288E-2</v>
      </c>
      <c r="G648">
        <v>66</v>
      </c>
      <c r="H648" s="7">
        <f t="shared" si="50"/>
        <v>0</v>
      </c>
      <c r="I648" s="6">
        <f t="shared" si="48"/>
        <v>0.2108626198083067</v>
      </c>
      <c r="J648" s="10">
        <f>IF(B648="Pending","",C648/(VLOOKUP(B648,Population!$A$2:$B$10,2,FALSE)/100000))</f>
        <v>213.82217608795517</v>
      </c>
      <c r="K648" s="10">
        <f>IF(B648="Pending","",SUMIFS(E:E,A:A,"&lt;="&amp;A648,A:A,"&gt;="&amp;A648-30,B:B,B648)/(VLOOKUP(B648,Population!$A$2:$B$10,2,FALSE)/100000))</f>
        <v>105.19797268659633</v>
      </c>
      <c r="L648" s="13">
        <f t="shared" si="49"/>
        <v>3.9169139465875372E-2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51"/>
        <v>4.2772005695902116E-2</v>
      </c>
      <c r="E649" s="7">
        <f t="shared" si="52"/>
        <v>11</v>
      </c>
      <c r="F649" s="6">
        <f t="shared" si="53"/>
        <v>2.564102564102564E-2</v>
      </c>
      <c r="G649">
        <v>91</v>
      </c>
      <c r="H649" s="7">
        <f t="shared" si="50"/>
        <v>2</v>
      </c>
      <c r="I649" s="6">
        <f t="shared" si="48"/>
        <v>0.29073482428115016</v>
      </c>
      <c r="J649" s="10">
        <f>IF(B649="Pending","",C649/(VLOOKUP(B649,Population!$A$2:$B$10,2,FALSE)/100000))</f>
        <v>169.10030713286363</v>
      </c>
      <c r="K649" s="10">
        <f>IF(B649="Pending","",SUMIFS(E:E,A:A,"&lt;="&amp;A649,A:A,"&gt;="&amp;A649-30,B:B,B649)/(VLOOKUP(B649,Population!$A$2:$B$10,2,FALSE)/100000))</f>
        <v>84.237390976173756</v>
      </c>
      <c r="L649" s="13">
        <f t="shared" si="49"/>
        <v>0.11220715166461159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51"/>
        <v>2.7530193555192237E-2</v>
      </c>
      <c r="E650" s="7">
        <f t="shared" si="52"/>
        <v>25</v>
      </c>
      <c r="F650" s="6">
        <f t="shared" si="53"/>
        <v>5.8275058275058272E-2</v>
      </c>
      <c r="G650">
        <v>108</v>
      </c>
      <c r="H650" s="7">
        <f t="shared" si="50"/>
        <v>1</v>
      </c>
      <c r="I650" s="6">
        <f t="shared" si="48"/>
        <v>0.34504792332268369</v>
      </c>
      <c r="J650" s="10">
        <f>IF(B650="Pending","",C650/(VLOOKUP(B650,Population!$A$2:$B$10,2,FALSE)/100000))</f>
        <v>235.8053747363</v>
      </c>
      <c r="K650" s="10">
        <f>IF(B650="Pending","",SUMIFS(E:E,A:A,"&lt;="&amp;A650,A:A,"&gt;="&amp;A650-30,B:B,B650)/(VLOOKUP(B650,Population!$A$2:$B$10,2,FALSE)/100000))</f>
        <v>131.45472039897183</v>
      </c>
      <c r="L650" s="13">
        <f t="shared" si="49"/>
        <v>0.20689655172413793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51"/>
        <v>2.5156901007330836E-2</v>
      </c>
      <c r="E651" s="7">
        <f t="shared" si="52"/>
        <v>-17</v>
      </c>
      <c r="F651" s="6">
        <f t="shared" si="53"/>
        <v>-3.9627039627039624E-2</v>
      </c>
      <c r="G651">
        <v>0</v>
      </c>
      <c r="H651" s="7">
        <f t="shared" si="50"/>
        <v>0</v>
      </c>
      <c r="I651" s="6">
        <f t="shared" si="48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3" t="str">
        <f t="shared" si="49"/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51"/>
        <v>2.8720222749303907E-2</v>
      </c>
      <c r="E652" s="7">
        <f t="shared" si="52"/>
        <v>24</v>
      </c>
      <c r="F652" s="6">
        <f t="shared" si="53"/>
        <v>5.5427251732101619E-2</v>
      </c>
      <c r="G652" s="2">
        <v>1</v>
      </c>
      <c r="H652" s="7">
        <f t="shared" si="50"/>
        <v>0</v>
      </c>
      <c r="I652" s="6">
        <f t="shared" si="48"/>
        <v>3.1746031746031746E-3</v>
      </c>
      <c r="J652" s="10">
        <f>IF(B652="Pending","",C652/(VLOOKUP(B652,Population!$A$2:$B$10,2,FALSE)/100000))</f>
        <v>61.483507628591042</v>
      </c>
      <c r="K652" s="10">
        <f>IF(B652="Pending","",SUMIFS(E:E,A:A,"&lt;="&amp;A652,A:A,"&gt;="&amp;A652-30,B:B,B652)/(VLOOKUP(B652,Population!$A$2:$B$10,2,FALSE)/100000))</f>
        <v>49.672492698143571</v>
      </c>
      <c r="L652" s="13">
        <f t="shared" si="49"/>
        <v>1.7953321364452424E-3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51"/>
        <v>7.1568526348355158E-2</v>
      </c>
      <c r="E653" s="7">
        <f t="shared" si="52"/>
        <v>51</v>
      </c>
      <c r="F653" s="6">
        <f t="shared" si="53"/>
        <v>0.11778290993071594</v>
      </c>
      <c r="G653" s="2">
        <v>1</v>
      </c>
      <c r="H653" s="7">
        <f t="shared" si="50"/>
        <v>0</v>
      </c>
      <c r="I653" s="6">
        <f t="shared" si="48"/>
        <v>3.1746031746031746E-3</v>
      </c>
      <c r="J653" s="10">
        <f>IF(B653="Pending","",C653/(VLOOKUP(B653,Population!$A$2:$B$10,2,FALSE)/100000))</f>
        <v>162.01231433657242</v>
      </c>
      <c r="K653" s="10">
        <f>IF(B653="Pending","",SUMIFS(E:E,A:A,"&lt;="&amp;A653,A:A,"&gt;="&amp;A653-30,B:B,B653)/(VLOOKUP(B653,Population!$A$2:$B$10,2,FALSE)/100000))</f>
        <v>114.97271586565118</v>
      </c>
      <c r="L653" s="13">
        <f t="shared" si="49"/>
        <v>7.2046109510086451E-4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51"/>
        <v>0.20181499432814273</v>
      </c>
      <c r="E654" s="7">
        <f t="shared" si="52"/>
        <v>85</v>
      </c>
      <c r="F654" s="6">
        <f t="shared" si="53"/>
        <v>0.19630484988452657</v>
      </c>
      <c r="G654" s="2">
        <v>1</v>
      </c>
      <c r="H654" s="7">
        <f t="shared" si="50"/>
        <v>0</v>
      </c>
      <c r="I654" s="6">
        <f t="shared" si="48"/>
        <v>3.1746031746031746E-3</v>
      </c>
      <c r="J654" s="10">
        <f>IF(B654="Pending","",C654/(VLOOKUP(B654,Population!$A$2:$B$10,2,FALSE)/100000))</f>
        <v>410.94106974868964</v>
      </c>
      <c r="K654" s="10">
        <f>IF(B654="Pending","",SUMIFS(E:E,A:A,"&lt;="&amp;A654,A:A,"&gt;="&amp;A654-30,B:B,B654)/(VLOOKUP(B654,Population!$A$2:$B$10,2,FALSE)/100000))</f>
        <v>256.49694261523985</v>
      </c>
      <c r="L654" s="13">
        <f t="shared" si="49"/>
        <v>2.554931016862545E-4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51"/>
        <v>0.1961431370526967</v>
      </c>
      <c r="E655" s="7">
        <f t="shared" si="52"/>
        <v>96</v>
      </c>
      <c r="F655" s="6">
        <f t="shared" si="53"/>
        <v>0.22170900692840648</v>
      </c>
      <c r="G655" s="2">
        <v>3</v>
      </c>
      <c r="H655" s="7">
        <f t="shared" si="50"/>
        <v>0</v>
      </c>
      <c r="I655" s="6">
        <f t="shared" si="48"/>
        <v>9.5238095238095247E-3</v>
      </c>
      <c r="J655" s="10">
        <f>IF(B655="Pending","",C655/(VLOOKUP(B655,Population!$A$2:$B$10,2,FALSE)/100000))</f>
        <v>433.66142944109663</v>
      </c>
      <c r="K655" s="10">
        <f>IF(B655="Pending","",SUMIFS(E:E,A:A,"&lt;="&amp;A655,A:A,"&gt;="&amp;A655-30,B:B,B655)/(VLOOKUP(B655,Population!$A$2:$B$10,2,FALSE)/100000))</f>
        <v>288.7656153455041</v>
      </c>
      <c r="L655" s="13">
        <f t="shared" si="49"/>
        <v>7.8864353312302837E-4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51"/>
        <v>0.17206352480148498</v>
      </c>
      <c r="E656" s="7">
        <f t="shared" si="52"/>
        <v>63</v>
      </c>
      <c r="F656" s="6">
        <f t="shared" si="53"/>
        <v>0.14549653579676675</v>
      </c>
      <c r="G656" s="2">
        <v>14</v>
      </c>
      <c r="H656" s="7">
        <f t="shared" si="50"/>
        <v>0</v>
      </c>
      <c r="I656" s="6">
        <f t="shared" si="48"/>
        <v>4.4444444444444446E-2</v>
      </c>
      <c r="J656" s="10">
        <f>IF(B656="Pending","",C656/(VLOOKUP(B656,Population!$A$2:$B$10,2,FALSE)/100000))</f>
        <v>391.42776709050815</v>
      </c>
      <c r="K656" s="10">
        <f>IF(B656="Pending","",SUMIFS(E:E,A:A,"&lt;="&amp;A656,A:A,"&gt;="&amp;A656-30,B:B,B656)/(VLOOKUP(B656,Population!$A$2:$B$10,2,FALSE)/100000))</f>
        <v>243.39604935954583</v>
      </c>
      <c r="L656" s="13">
        <f t="shared" si="49"/>
        <v>4.1953850764159424E-3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51"/>
        <v>0.14710735278952253</v>
      </c>
      <c r="E657" s="7">
        <f t="shared" si="52"/>
        <v>68</v>
      </c>
      <c r="F657" s="6">
        <f t="shared" si="53"/>
        <v>0.15704387990762125</v>
      </c>
      <c r="G657" s="2">
        <v>28</v>
      </c>
      <c r="H657" s="7">
        <f t="shared" si="50"/>
        <v>0</v>
      </c>
      <c r="I657" s="6">
        <f t="shared" si="48"/>
        <v>8.8888888888888892E-2</v>
      </c>
      <c r="J657" s="10">
        <f>IF(B657="Pending","",C657/(VLOOKUP(B657,Population!$A$2:$B$10,2,FALSE)/100000))</f>
        <v>318.64242467563366</v>
      </c>
      <c r="K657" s="10">
        <f>IF(B657="Pending","",SUMIFS(E:E,A:A,"&lt;="&amp;A657,A:A,"&gt;="&amp;A657-30,B:B,B657)/(VLOOKUP(B657,Population!$A$2:$B$10,2,FALSE)/100000))</f>
        <v>168.53537288311642</v>
      </c>
      <c r="L657" s="13">
        <f t="shared" si="49"/>
        <v>9.8142306344199091E-3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51"/>
        <v>8.812003712488399E-2</v>
      </c>
      <c r="E658" s="7">
        <f t="shared" si="52"/>
        <v>24</v>
      </c>
      <c r="F658" s="6">
        <f t="shared" si="53"/>
        <v>5.5427251732101619E-2</v>
      </c>
      <c r="G658" s="2">
        <v>66</v>
      </c>
      <c r="H658" s="7">
        <f t="shared" si="50"/>
        <v>0</v>
      </c>
      <c r="I658" s="6">
        <f t="shared" si="48"/>
        <v>0.20952380952380953</v>
      </c>
      <c r="J658" s="10">
        <f>IF(B658="Pending","",C658/(VLOOKUP(B658,Population!$A$2:$B$10,2,FALSE)/100000))</f>
        <v>216.86771450107736</v>
      </c>
      <c r="K658" s="10">
        <f>IF(B658="Pending","",SUMIFS(E:E,A:A,"&lt;="&amp;A658,A:A,"&gt;="&amp;A658-30,B:B,B658)/(VLOOKUP(B658,Population!$A$2:$B$10,2,FALSE)/100000))</f>
        <v>106.46694702539726</v>
      </c>
      <c r="L658" s="13">
        <f t="shared" si="49"/>
        <v>3.8619075482738442E-2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51"/>
        <v>4.2745178921315873E-2</v>
      </c>
      <c r="E659" s="7">
        <f t="shared" si="52"/>
        <v>18</v>
      </c>
      <c r="F659" s="6">
        <f t="shared" si="53"/>
        <v>4.1570438799076209E-2</v>
      </c>
      <c r="G659" s="2">
        <v>92</v>
      </c>
      <c r="H659" s="7">
        <f t="shared" si="50"/>
        <v>1</v>
      </c>
      <c r="I659" s="6">
        <f t="shared" si="48"/>
        <v>0.29206349206349208</v>
      </c>
      <c r="J659" s="10">
        <f>IF(B659="Pending","",C659/(VLOOKUP(B659,Population!$A$2:$B$10,2,FALSE)/100000))</f>
        <v>172.8534582159605</v>
      </c>
      <c r="K659" s="10">
        <f>IF(B659="Pending","",SUMIFS(E:E,A:A,"&lt;="&amp;A659,A:A,"&gt;="&amp;A659-30,B:B,B659)/(VLOOKUP(B659,Population!$A$2:$B$10,2,FALSE)/100000))</f>
        <v>85.905458124216793</v>
      </c>
      <c r="L659" s="13">
        <f t="shared" si="49"/>
        <v>0.11097708082026538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51"/>
        <v>2.7946787666288542E-2</v>
      </c>
      <c r="E660" s="7">
        <f t="shared" si="52"/>
        <v>20</v>
      </c>
      <c r="F660" s="6">
        <f t="shared" si="53"/>
        <v>4.6189376443418015E-2</v>
      </c>
      <c r="G660" s="2">
        <v>109</v>
      </c>
      <c r="H660" s="7">
        <f t="shared" si="50"/>
        <v>1</v>
      </c>
      <c r="I660" s="6">
        <f t="shared" si="48"/>
        <v>0.34603174603174602</v>
      </c>
      <c r="J660" s="10">
        <f>IF(B660="Pending","",C660/(VLOOKUP(B660,Population!$A$2:$B$10,2,FALSE)/100000))</f>
        <v>244.84006342351458</v>
      </c>
      <c r="K660" s="10">
        <f>IF(B660="Pending","",SUMIFS(E:E,A:A,"&lt;="&amp;A660,A:A,"&gt;="&amp;A660-30,B:B,B660)/(VLOOKUP(B660,Population!$A$2:$B$10,2,FALSE)/100000))</f>
        <v>135.5203303082184</v>
      </c>
      <c r="L660" s="13">
        <f t="shared" si="49"/>
        <v>0.2011070110701107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51"/>
        <v>2.3770238218005568E-2</v>
      </c>
      <c r="E661" s="7">
        <f t="shared" si="52"/>
        <v>-16</v>
      </c>
      <c r="F661" s="6">
        <f t="shared" si="53"/>
        <v>-3.695150115473441E-2</v>
      </c>
      <c r="G661" s="2">
        <v>0</v>
      </c>
      <c r="H661" s="7">
        <f t="shared" si="50"/>
        <v>0</v>
      </c>
      <c r="I661" s="6">
        <f t="shared" si="48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3" t="str">
        <f t="shared" si="49"/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51"/>
        <v>2.9713477184294304E-2</v>
      </c>
      <c r="E662" s="7">
        <f t="shared" si="52"/>
        <v>31</v>
      </c>
      <c r="F662" s="6">
        <f t="shared" si="53"/>
        <v>7.848101265822785E-2</v>
      </c>
      <c r="G662" s="2">
        <v>1</v>
      </c>
      <c r="H662" s="7">
        <f t="shared" si="50"/>
        <v>0</v>
      </c>
      <c r="I662" s="6">
        <f t="shared" si="48"/>
        <v>3.0395136778115501E-3</v>
      </c>
      <c r="J662" s="10">
        <f>IF(B662="Pending","",C662/(VLOOKUP(B662,Population!$A$2:$B$10,2,FALSE)/100000))</f>
        <v>64.905390458907604</v>
      </c>
      <c r="K662" s="10">
        <f>IF(B662="Pending","",SUMIFS(E:E,A:A,"&lt;="&amp;A662,A:A,"&gt;="&amp;A662-30,B:B,B662)/(VLOOKUP(B662,Population!$A$2:$B$10,2,FALSE)/100000))</f>
        <v>52.211308991604241</v>
      </c>
      <c r="L662" s="13">
        <f t="shared" si="49"/>
        <v>1.7006802721088435E-3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51"/>
        <v>7.2262367982212333E-2</v>
      </c>
      <c r="E663" s="7">
        <f t="shared" si="52"/>
        <v>42</v>
      </c>
      <c r="F663" s="6">
        <f t="shared" si="53"/>
        <v>0.10632911392405063</v>
      </c>
      <c r="G663" s="2">
        <v>1</v>
      </c>
      <c r="H663" s="7">
        <f t="shared" si="50"/>
        <v>0</v>
      </c>
      <c r="I663" s="6">
        <f t="shared" si="48"/>
        <v>3.0395136778115501E-3</v>
      </c>
      <c r="J663" s="10">
        <f>IF(B663="Pending","",C663/(VLOOKUP(B663,Population!$A$2:$B$10,2,FALSE)/100000))</f>
        <v>166.91470425165602</v>
      </c>
      <c r="K663" s="10">
        <f>IF(B663="Pending","",SUMIFS(E:E,A:A,"&lt;="&amp;A663,A:A,"&gt;="&amp;A663-30,B:B,B663)/(VLOOKUP(B663,Population!$A$2:$B$10,2,FALSE)/100000))</f>
        <v>116.49012226793896</v>
      </c>
      <c r="L663" s="13">
        <f t="shared" si="49"/>
        <v>6.993006993006993E-4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51"/>
        <v>0.20193036535448985</v>
      </c>
      <c r="E664" s="7">
        <f t="shared" si="52"/>
        <v>82</v>
      </c>
      <c r="F664" s="6">
        <f t="shared" si="53"/>
        <v>0.20759493670886076</v>
      </c>
      <c r="G664" s="2">
        <v>1</v>
      </c>
      <c r="H664" s="7">
        <f t="shared" si="50"/>
        <v>0</v>
      </c>
      <c r="I664" s="6">
        <f t="shared" si="48"/>
        <v>3.0395136778115501E-3</v>
      </c>
      <c r="J664" s="10">
        <f>IF(B664="Pending","",C664/(VLOOKUP(B664,Population!$A$2:$B$10,2,FALSE)/100000))</f>
        <v>419.55046364735921</v>
      </c>
      <c r="K664" s="10">
        <f>IF(B664="Pending","",SUMIFS(E:E,A:A,"&lt;="&amp;A664,A:A,"&gt;="&amp;A664-30,B:B,B664)/(VLOOKUP(B664,Population!$A$2:$B$10,2,FALSE)/100000))</f>
        <v>254.92205348743448</v>
      </c>
      <c r="L664" s="13">
        <f t="shared" si="49"/>
        <v>2.5025025025025025E-4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51"/>
        <v>0.19667492041032897</v>
      </c>
      <c r="E665" s="7">
        <f t="shared" si="52"/>
        <v>88</v>
      </c>
      <c r="F665" s="6">
        <f t="shared" si="53"/>
        <v>0.22278481012658227</v>
      </c>
      <c r="G665" s="2">
        <v>3</v>
      </c>
      <c r="H665" s="7">
        <f t="shared" si="50"/>
        <v>0</v>
      </c>
      <c r="I665" s="6">
        <f t="shared" si="48"/>
        <v>9.11854103343465E-3</v>
      </c>
      <c r="J665" s="10">
        <f>IF(B665="Pending","",C665/(VLOOKUP(B665,Population!$A$2:$B$10,2,FALSE)/100000))</f>
        <v>443.69355504330912</v>
      </c>
      <c r="K665" s="10">
        <f>IF(B665="Pending","",SUMIFS(E:E,A:A,"&lt;="&amp;A665,A:A,"&gt;="&amp;A665-30,B:B,B665)/(VLOOKUP(B665,Population!$A$2:$B$10,2,FALSE)/100000))</f>
        <v>288.87961677280202</v>
      </c>
      <c r="L665" s="13">
        <f t="shared" si="49"/>
        <v>7.7081192189105854E-4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51"/>
        <v>0.17221688817019556</v>
      </c>
      <c r="E666" s="7">
        <f t="shared" si="52"/>
        <v>71</v>
      </c>
      <c r="F666" s="6">
        <f t="shared" si="53"/>
        <v>0.17974683544303796</v>
      </c>
      <c r="G666" s="2">
        <v>15</v>
      </c>
      <c r="H666" s="7">
        <f t="shared" si="50"/>
        <v>1</v>
      </c>
      <c r="I666" s="6">
        <f t="shared" si="48"/>
        <v>4.5592705167173252E-2</v>
      </c>
      <c r="J666" s="10">
        <f>IF(B666="Pending","",C666/(VLOOKUP(B666,Population!$A$2:$B$10,2,FALSE)/100000))</f>
        <v>399.75601745413599</v>
      </c>
      <c r="K666" s="10">
        <f>IF(B666="Pending","",SUMIFS(E:E,A:A,"&lt;="&amp;A666,A:A,"&gt;="&amp;A666-30,B:B,B666)/(VLOOKUP(B666,Population!$A$2:$B$10,2,FALSE)/100000))</f>
        <v>239.05597522638766</v>
      </c>
      <c r="L666" s="13">
        <f t="shared" si="49"/>
        <v>4.4014084507042256E-3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51"/>
        <v>0.14578806407600181</v>
      </c>
      <c r="E667" s="7">
        <f t="shared" si="52"/>
        <v>32</v>
      </c>
      <c r="F667" s="6">
        <f t="shared" si="53"/>
        <v>8.1012658227848103E-2</v>
      </c>
      <c r="G667" s="2">
        <v>30</v>
      </c>
      <c r="H667" s="7">
        <f t="shared" si="50"/>
        <v>2</v>
      </c>
      <c r="I667" s="6">
        <f t="shared" si="48"/>
        <v>9.1185410334346503E-2</v>
      </c>
      <c r="J667" s="10">
        <f>IF(B667="Pending","",C667/(VLOOKUP(B667,Population!$A$2:$B$10,2,FALSE)/100000))</f>
        <v>322.216402099265</v>
      </c>
      <c r="K667" s="10">
        <f>IF(B667="Pending","",SUMIFS(E:E,A:A,"&lt;="&amp;A667,A:A,"&gt;="&amp;A667-30,B:B,B667)/(VLOOKUP(B667,Population!$A$2:$B$10,2,FALSE)/100000))</f>
        <v>165.07308225397355</v>
      </c>
      <c r="L667" s="13">
        <f t="shared" si="49"/>
        <v>1.0398613518197574E-2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51"/>
        <v>8.77760371923796E-2</v>
      </c>
      <c r="E668" s="7">
        <f t="shared" si="52"/>
        <v>28</v>
      </c>
      <c r="F668" s="6">
        <f t="shared" si="53"/>
        <v>7.0886075949367092E-2</v>
      </c>
      <c r="G668" s="2">
        <v>68</v>
      </c>
      <c r="H668" s="7">
        <f t="shared" si="50"/>
        <v>2</v>
      </c>
      <c r="I668" s="6">
        <f t="shared" si="48"/>
        <v>0.20668693009118541</v>
      </c>
      <c r="J668" s="10">
        <f>IF(B668="Pending","",C668/(VLOOKUP(B668,Population!$A$2:$B$10,2,FALSE)/100000))</f>
        <v>220.42084264971996</v>
      </c>
      <c r="K668" s="10">
        <f>IF(B668="Pending","",SUMIFS(E:E,A:A,"&lt;="&amp;A668,A:A,"&gt;="&amp;A668-30,B:B,B668)/(VLOOKUP(B668,Population!$A$2:$B$10,2,FALSE)/100000))</f>
        <v>106.21315215763707</v>
      </c>
      <c r="L668" s="13">
        <f t="shared" si="49"/>
        <v>3.9147956246401841E-2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51"/>
        <v>4.2548890797918036E-2</v>
      </c>
      <c r="E669" s="7">
        <f t="shared" si="52"/>
        <v>13</v>
      </c>
      <c r="F669" s="6">
        <f t="shared" si="53"/>
        <v>3.2911392405063293E-2</v>
      </c>
      <c r="G669" s="2">
        <v>94</v>
      </c>
      <c r="H669" s="7">
        <f t="shared" si="50"/>
        <v>2</v>
      </c>
      <c r="I669" s="6">
        <f t="shared" si="48"/>
        <v>0.2857142857142857</v>
      </c>
      <c r="J669" s="10">
        <f>IF(B669="Pending","",C669/(VLOOKUP(B669,Population!$A$2:$B$10,2,FALSE)/100000))</f>
        <v>175.56406733153045</v>
      </c>
      <c r="K669" s="10">
        <f>IF(B669="Pending","",SUMIFS(E:E,A:A,"&lt;="&amp;A669,A:A,"&gt;="&amp;A669-30,B:B,B669)/(VLOOKUP(B669,Population!$A$2:$B$10,2,FALSE)/100000))</f>
        <v>85.905458124216793</v>
      </c>
      <c r="L669" s="13">
        <f t="shared" si="49"/>
        <v>0.11163895486935867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51"/>
        <v>2.7793218454697052E-2</v>
      </c>
      <c r="E670" s="7">
        <f t="shared" si="52"/>
        <v>8</v>
      </c>
      <c r="F670" s="6">
        <f t="shared" si="53"/>
        <v>2.0253164556962026E-2</v>
      </c>
      <c r="G670" s="2">
        <v>116</v>
      </c>
      <c r="H670" s="7">
        <f t="shared" si="50"/>
        <v>7</v>
      </c>
      <c r="I670" s="6">
        <f t="shared" ref="I670:I733" si="54">G670/SUMIF(A:A,A670,G:G)</f>
        <v>0.35258358662613981</v>
      </c>
      <c r="J670" s="10">
        <f>IF(B670="Pending","",C670/(VLOOKUP(B670,Population!$A$2:$B$10,2,FALSE)/100000))</f>
        <v>248.45393889840039</v>
      </c>
      <c r="K670" s="10">
        <f>IF(B670="Pending","",SUMIFS(E:E,A:A,"&lt;="&amp;A670,A:A,"&gt;="&amp;A670-30,B:B,B670)/(VLOOKUP(B670,Population!$A$2:$B$10,2,FALSE)/100000))</f>
        <v>134.61686143949694</v>
      </c>
      <c r="L670" s="13">
        <f t="shared" ref="L670:L733" si="55">IF(B670="Pending","",(G670/C670))</f>
        <v>0.21090909090909091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51"/>
        <v>2.3295770377482438E-2</v>
      </c>
      <c r="E671" s="7">
        <f t="shared" si="52"/>
        <v>0</v>
      </c>
      <c r="F671" s="6">
        <f t="shared" si="53"/>
        <v>0</v>
      </c>
      <c r="G671" s="2">
        <v>0</v>
      </c>
      <c r="H671" s="7">
        <f t="shared" si="50"/>
        <v>0</v>
      </c>
      <c r="I671" s="6">
        <f t="shared" si="54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3" t="str">
        <f t="shared" si="55"/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51"/>
        <v>3.0081906180193598E-2</v>
      </c>
      <c r="E672" s="7">
        <f t="shared" si="52"/>
        <v>18</v>
      </c>
      <c r="F672" s="6">
        <f t="shared" si="53"/>
        <v>5.0561797752808987E-2</v>
      </c>
      <c r="G672" s="2">
        <v>1</v>
      </c>
      <c r="H672" s="7">
        <f t="shared" si="50"/>
        <v>0</v>
      </c>
      <c r="I672" s="6">
        <f t="shared" si="54"/>
        <v>2.976190476190476E-3</v>
      </c>
      <c r="J672" s="10">
        <f>IF(B672="Pending","",C672/(VLOOKUP(B672,Population!$A$2:$B$10,2,FALSE)/100000))</f>
        <v>66.892290166833334</v>
      </c>
      <c r="K672" s="10">
        <f>IF(B672="Pending","",SUMIFS(E:E,A:A,"&lt;="&amp;A672,A:A,"&gt;="&amp;A672-30,B:B,B672)/(VLOOKUP(B672,Population!$A$2:$B$10,2,FALSE)/100000))</f>
        <v>53.425525479781086</v>
      </c>
      <c r="L672" s="13">
        <f t="shared" si="55"/>
        <v>1.6501650165016502E-3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51"/>
        <v>7.3169520972946142E-2</v>
      </c>
      <c r="E673" s="7">
        <f t="shared" si="52"/>
        <v>44</v>
      </c>
      <c r="F673" s="6">
        <f t="shared" si="53"/>
        <v>0.12359550561797752</v>
      </c>
      <c r="G673" s="2">
        <v>1</v>
      </c>
      <c r="H673" s="7">
        <f t="shared" si="50"/>
        <v>0</v>
      </c>
      <c r="I673" s="6">
        <f t="shared" si="54"/>
        <v>2.976190476190476E-3</v>
      </c>
      <c r="J673" s="10">
        <f>IF(B673="Pending","",C673/(VLOOKUP(B673,Population!$A$2:$B$10,2,FALSE)/100000))</f>
        <v>172.05054130555314</v>
      </c>
      <c r="K673" s="10">
        <f>IF(B673="Pending","",SUMIFS(E:E,A:A,"&lt;="&amp;A673,A:A,"&gt;="&amp;A673-30,B:B,B673)/(VLOOKUP(B673,Population!$A$2:$B$10,2,FALSE)/100000))</f>
        <v>120.34200005836179</v>
      </c>
      <c r="L673" s="13">
        <f t="shared" si="55"/>
        <v>6.7842605156037987E-4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51"/>
        <v>0.20218416480516258</v>
      </c>
      <c r="E674" s="7">
        <f t="shared" si="52"/>
        <v>77</v>
      </c>
      <c r="F674" s="6">
        <f t="shared" si="53"/>
        <v>0.21629213483146068</v>
      </c>
      <c r="G674" s="2">
        <v>1</v>
      </c>
      <c r="H674" s="7">
        <f t="shared" si="50"/>
        <v>0</v>
      </c>
      <c r="I674" s="6">
        <f t="shared" si="54"/>
        <v>2.976190476190476E-3</v>
      </c>
      <c r="J674" s="10">
        <f>IF(B674="Pending","",C674/(VLOOKUP(B674,Population!$A$2:$B$10,2,FALSE)/100000))</f>
        <v>427.63489450342695</v>
      </c>
      <c r="K674" s="10">
        <f>IF(B674="Pending","",SUMIFS(E:E,A:A,"&lt;="&amp;A674,A:A,"&gt;="&amp;A674-30,B:B,B674)/(VLOOKUP(B674,Population!$A$2:$B$10,2,FALSE)/100000))</f>
        <v>255.3420239215159</v>
      </c>
      <c r="L674" s="13">
        <f t="shared" si="55"/>
        <v>2.4551927326295114E-4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51"/>
        <v>0.19712087366592207</v>
      </c>
      <c r="E675" s="7">
        <f t="shared" si="52"/>
        <v>79</v>
      </c>
      <c r="F675" s="6">
        <f t="shared" si="53"/>
        <v>0.22191011235955055</v>
      </c>
      <c r="G675" s="2">
        <v>3</v>
      </c>
      <c r="H675" s="7">
        <f t="shared" si="50"/>
        <v>0</v>
      </c>
      <c r="I675" s="6">
        <f t="shared" si="54"/>
        <v>8.9285714285714281E-3</v>
      </c>
      <c r="J675" s="10">
        <f>IF(B675="Pending","",C675/(VLOOKUP(B675,Population!$A$2:$B$10,2,FALSE)/100000))</f>
        <v>452.69966779984088</v>
      </c>
      <c r="K675" s="10">
        <f>IF(B675="Pending","",SUMIFS(E:E,A:A,"&lt;="&amp;A675,A:A,"&gt;="&amp;A675-30,B:B,B675)/(VLOOKUP(B675,Population!$A$2:$B$10,2,FALSE)/100000))</f>
        <v>291.38764817335516</v>
      </c>
      <c r="L675" s="13">
        <f t="shared" si="55"/>
        <v>7.5547720977083856E-4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51"/>
        <v>0.17269793993546786</v>
      </c>
      <c r="E676" s="7">
        <f t="shared" si="52"/>
        <v>71</v>
      </c>
      <c r="F676" s="6">
        <f t="shared" si="53"/>
        <v>0.199438202247191</v>
      </c>
      <c r="G676" s="2">
        <v>16</v>
      </c>
      <c r="H676" s="7">
        <f t="shared" si="50"/>
        <v>1</v>
      </c>
      <c r="I676" s="6">
        <f t="shared" si="54"/>
        <v>4.7619047619047616E-2</v>
      </c>
      <c r="J676" s="10">
        <f>IF(B676="Pending","",C676/(VLOOKUP(B676,Population!$A$2:$B$10,2,FALSE)/100000))</f>
        <v>408.08426781776382</v>
      </c>
      <c r="K676" s="10">
        <f>IF(B676="Pending","",SUMIFS(E:E,A:A,"&lt;="&amp;A676,A:A,"&gt;="&amp;A676-30,B:B,B676)/(VLOOKUP(B676,Population!$A$2:$B$10,2,FALSE)/100000))</f>
        <v>241.75385914699947</v>
      </c>
      <c r="L676" s="13">
        <f t="shared" si="55"/>
        <v>4.5990227076746189E-3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51"/>
        <v>0.14484983866964507</v>
      </c>
      <c r="E677" s="7">
        <f t="shared" si="52"/>
        <v>33</v>
      </c>
      <c r="F677" s="6">
        <f t="shared" si="53"/>
        <v>9.269662921348315E-2</v>
      </c>
      <c r="G677" s="2">
        <v>30</v>
      </c>
      <c r="H677" s="7">
        <f t="shared" si="50"/>
        <v>0</v>
      </c>
      <c r="I677" s="6">
        <f t="shared" si="54"/>
        <v>8.9285714285714288E-2</v>
      </c>
      <c r="J677" s="10">
        <f>IF(B677="Pending","",C677/(VLOOKUP(B677,Population!$A$2:$B$10,2,FALSE)/100000))</f>
        <v>325.90206631738488</v>
      </c>
      <c r="K677" s="10">
        <f>IF(B677="Pending","",SUMIFS(E:E,A:A,"&lt;="&amp;A677,A:A,"&gt;="&amp;A677-30,B:B,B677)/(VLOOKUP(B677,Population!$A$2:$B$10,2,FALSE)/100000))</f>
        <v>163.95621430908875</v>
      </c>
      <c r="L677" s="13">
        <f t="shared" si="55"/>
        <v>1.028101439342015E-2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51"/>
        <v>8.6969471332836931E-2</v>
      </c>
      <c r="E678" s="7">
        <f t="shared" si="52"/>
        <v>15</v>
      </c>
      <c r="F678" s="6">
        <f t="shared" si="53"/>
        <v>4.2134831460674156E-2</v>
      </c>
      <c r="G678" s="2">
        <v>71</v>
      </c>
      <c r="H678" s="7">
        <f t="shared" si="50"/>
        <v>3</v>
      </c>
      <c r="I678" s="6">
        <f t="shared" si="54"/>
        <v>0.21130952380952381</v>
      </c>
      <c r="J678" s="10">
        <f>IF(B678="Pending","",C678/(VLOOKUP(B678,Population!$A$2:$B$10,2,FALSE)/100000))</f>
        <v>222.32430415792132</v>
      </c>
      <c r="K678" s="10">
        <f>IF(B678="Pending","",SUMIFS(E:E,A:A,"&lt;="&amp;A678,A:A,"&gt;="&amp;A678-30,B:B,B678)/(VLOOKUP(B678,Population!$A$2:$B$10,2,FALSE)/100000))</f>
        <v>106.08625472375698</v>
      </c>
      <c r="L678" s="13">
        <f t="shared" si="55"/>
        <v>4.0525114155251139E-2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51"/>
        <v>4.2293373045420697E-2</v>
      </c>
      <c r="E679" s="7">
        <f t="shared" si="52"/>
        <v>10</v>
      </c>
      <c r="F679" s="6">
        <f t="shared" si="53"/>
        <v>2.8089887640449437E-2</v>
      </c>
      <c r="G679" s="2">
        <v>96</v>
      </c>
      <c r="H679" s="7">
        <f t="shared" si="50"/>
        <v>2</v>
      </c>
      <c r="I679" s="6">
        <f t="shared" si="54"/>
        <v>0.2857142857142857</v>
      </c>
      <c r="J679" s="10">
        <f>IF(B679="Pending","",C679/(VLOOKUP(B679,Population!$A$2:$B$10,2,FALSE)/100000))</f>
        <v>177.64915126658425</v>
      </c>
      <c r="K679" s="10">
        <f>IF(B679="Pending","",SUMIFS(E:E,A:A,"&lt;="&amp;A679,A:A,"&gt;="&amp;A679-30,B:B,B679)/(VLOOKUP(B679,Population!$A$2:$B$10,2,FALSE)/100000))</f>
        <v>84.862916156689892</v>
      </c>
      <c r="L679" s="13">
        <f t="shared" si="55"/>
        <v>0.11267605633802817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51"/>
        <v>2.7997021593447507E-2</v>
      </c>
      <c r="E680" s="7">
        <f t="shared" si="52"/>
        <v>14</v>
      </c>
      <c r="F680" s="6">
        <f t="shared" si="53"/>
        <v>3.9325842696629212E-2</v>
      </c>
      <c r="G680" s="2">
        <v>117</v>
      </c>
      <c r="H680" s="7">
        <f t="shared" ref="H680:H743" si="56">G680-SUMIFS(G:G,A:A,A680-1,B:B,B680)</f>
        <v>1</v>
      </c>
      <c r="I680" s="6">
        <f t="shared" si="54"/>
        <v>0.3482142857142857</v>
      </c>
      <c r="J680" s="10">
        <f>IF(B680="Pending","",C680/(VLOOKUP(B680,Population!$A$2:$B$10,2,FALSE)/100000))</f>
        <v>254.77822097945059</v>
      </c>
      <c r="K680" s="10">
        <f>IF(B680="Pending","",SUMIFS(E:E,A:A,"&lt;="&amp;A680,A:A,"&gt;="&amp;A680-30,B:B,B680)/(VLOOKUP(B680,Population!$A$2:$B$10,2,FALSE)/100000))</f>
        <v>135.5203303082184</v>
      </c>
      <c r="L680" s="13">
        <f t="shared" si="55"/>
        <v>0.20744680851063829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51"/>
        <v>2.2635889798957559E-2</v>
      </c>
      <c r="E681" s="7">
        <f t="shared" si="52"/>
        <v>-5</v>
      </c>
      <c r="F681" s="6">
        <f t="shared" si="53"/>
        <v>-1.4044943820224719E-2</v>
      </c>
      <c r="G681" s="2">
        <v>0</v>
      </c>
      <c r="H681" s="7">
        <f t="shared" si="56"/>
        <v>0</v>
      </c>
      <c r="I681" s="6">
        <f t="shared" si="54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3" t="str">
        <f t="shared" si="55"/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51"/>
        <v>3.0814771679526374E-2</v>
      </c>
      <c r="E682" s="7">
        <f t="shared" si="52"/>
        <v>29</v>
      </c>
      <c r="F682" s="6">
        <f t="shared" si="53"/>
        <v>6.2770562770562768E-2</v>
      </c>
      <c r="G682" s="2">
        <v>1</v>
      </c>
      <c r="H682" s="7">
        <f t="shared" si="56"/>
        <v>0</v>
      </c>
      <c r="I682" s="6">
        <f t="shared" si="54"/>
        <v>2.9585798816568047E-3</v>
      </c>
      <c r="J682" s="10">
        <f>IF(B682="Pending","",C682/(VLOOKUP(B682,Population!$A$2:$B$10,2,FALSE)/100000))</f>
        <v>70.093406362935923</v>
      </c>
      <c r="K682" s="10">
        <f>IF(B682="Pending","",SUMIFS(E:E,A:A,"&lt;="&amp;A682,A:A,"&gt;="&amp;A682-30,B:B,B682)/(VLOOKUP(B682,Population!$A$2:$B$10,2,FALSE)/100000))</f>
        <v>55.743575139027783</v>
      </c>
      <c r="L682" s="13">
        <f t="shared" si="55"/>
        <v>1.5748031496062992E-3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51"/>
        <v>7.4440724025816474E-2</v>
      </c>
      <c r="E683" s="7">
        <f t="shared" si="52"/>
        <v>60</v>
      </c>
      <c r="F683" s="6">
        <f t="shared" si="53"/>
        <v>0.12987012987012986</v>
      </c>
      <c r="G683" s="2">
        <v>1</v>
      </c>
      <c r="H683" s="7">
        <f t="shared" si="56"/>
        <v>0</v>
      </c>
      <c r="I683" s="6">
        <f t="shared" si="54"/>
        <v>2.9585798816568047E-3</v>
      </c>
      <c r="J683" s="10">
        <f>IF(B683="Pending","",C683/(VLOOKUP(B683,Population!$A$2:$B$10,2,FALSE)/100000))</f>
        <v>179.05395546995828</v>
      </c>
      <c r="K683" s="10">
        <f>IF(B683="Pending","",SUMIFS(E:E,A:A,"&lt;="&amp;A683,A:A,"&gt;="&amp;A683-30,B:B,B683)/(VLOOKUP(B683,Population!$A$2:$B$10,2,FALSE)/100000))</f>
        <v>125.24438997344539</v>
      </c>
      <c r="L683" s="13">
        <f t="shared" si="55"/>
        <v>6.5189048239895696E-4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51"/>
        <v>0.20255253069345369</v>
      </c>
      <c r="E684" s="7">
        <f t="shared" si="52"/>
        <v>101</v>
      </c>
      <c r="F684" s="6">
        <f t="shared" si="53"/>
        <v>0.21861471861471862</v>
      </c>
      <c r="G684" s="2">
        <v>1</v>
      </c>
      <c r="H684" s="7">
        <f t="shared" si="56"/>
        <v>0</v>
      </c>
      <c r="I684" s="6">
        <f t="shared" si="54"/>
        <v>2.9585798816568047E-3</v>
      </c>
      <c r="J684" s="10">
        <f>IF(B684="Pending","",C684/(VLOOKUP(B684,Population!$A$2:$B$10,2,FALSE)/100000))</f>
        <v>438.23914796398333</v>
      </c>
      <c r="K684" s="10">
        <f>IF(B684="Pending","",SUMIFS(E:E,A:A,"&lt;="&amp;A684,A:A,"&gt;="&amp;A684-30,B:B,B684)/(VLOOKUP(B684,Population!$A$2:$B$10,2,FALSE)/100000))</f>
        <v>262.79649912646147</v>
      </c>
      <c r="L684" s="13">
        <f t="shared" si="55"/>
        <v>2.3957834211787255E-4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51"/>
        <v>0.19886446353180959</v>
      </c>
      <c r="E685" s="7">
        <f t="shared" si="52"/>
        <v>127</v>
      </c>
      <c r="F685" s="6">
        <f t="shared" si="53"/>
        <v>0.27489177489177491</v>
      </c>
      <c r="G685" s="2">
        <v>3</v>
      </c>
      <c r="H685" s="7">
        <f t="shared" si="56"/>
        <v>0</v>
      </c>
      <c r="I685" s="6">
        <f t="shared" si="54"/>
        <v>8.8757396449704144E-3</v>
      </c>
      <c r="J685" s="10">
        <f>IF(B685="Pending","",C685/(VLOOKUP(B685,Population!$A$2:$B$10,2,FALSE)/100000))</f>
        <v>467.17784906667032</v>
      </c>
      <c r="K685" s="10">
        <f>IF(B685="Pending","",SUMIFS(E:E,A:A,"&lt;="&amp;A685,A:A,"&gt;="&amp;A685-30,B:B,B685)/(VLOOKUP(B685,Population!$A$2:$B$10,2,FALSE)/100000))</f>
        <v>301.87577948475916</v>
      </c>
      <c r="L685" s="13">
        <f t="shared" si="55"/>
        <v>7.320644216691069E-4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51"/>
        <v>0.17149512301645073</v>
      </c>
      <c r="E686" s="7">
        <f t="shared" si="52"/>
        <v>55</v>
      </c>
      <c r="F686" s="6">
        <f t="shared" si="53"/>
        <v>0.11904761904761904</v>
      </c>
      <c r="G686" s="2">
        <v>16</v>
      </c>
      <c r="H686" s="7">
        <f t="shared" si="56"/>
        <v>0</v>
      </c>
      <c r="I686" s="6">
        <f t="shared" si="54"/>
        <v>4.7337278106508875E-2</v>
      </c>
      <c r="J686" s="10">
        <f>IF(B686="Pending","",C686/(VLOOKUP(B686,Population!$A$2:$B$10,2,FALSE)/100000))</f>
        <v>414.53572936705297</v>
      </c>
      <c r="K686" s="10">
        <f>IF(B686="Pending","",SUMIFS(E:E,A:A,"&lt;="&amp;A686,A:A,"&gt;="&amp;A686-30,B:B,B686)/(VLOOKUP(B686,Population!$A$2:$B$10,2,FALSE)/100000))</f>
        <v>244.33444376671514</v>
      </c>
      <c r="L686" s="13">
        <f t="shared" si="55"/>
        <v>4.5274476513865311E-3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51"/>
        <v>0.14461105449604503</v>
      </c>
      <c r="E687" s="7">
        <f t="shared" si="52"/>
        <v>62</v>
      </c>
      <c r="F687" s="6">
        <f t="shared" si="53"/>
        <v>0.13419913419913421</v>
      </c>
      <c r="G687" s="2">
        <v>30</v>
      </c>
      <c r="H687" s="7">
        <f t="shared" si="56"/>
        <v>0</v>
      </c>
      <c r="I687" s="6">
        <f t="shared" si="54"/>
        <v>8.8757396449704137E-2</v>
      </c>
      <c r="J687" s="10">
        <f>IF(B687="Pending","",C687/(VLOOKUP(B687,Population!$A$2:$B$10,2,FALSE)/100000))</f>
        <v>332.82664757567062</v>
      </c>
      <c r="K687" s="10">
        <f>IF(B687="Pending","",SUMIFS(E:E,A:A,"&lt;="&amp;A687,A:A,"&gt;="&amp;A687-30,B:B,B687)/(VLOOKUP(B687,Population!$A$2:$B$10,2,FALSE)/100000))</f>
        <v>167.53019173272011</v>
      </c>
      <c r="L687" s="13">
        <f t="shared" si="55"/>
        <v>1.0067114093959731E-2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51"/>
        <v>8.5844615907215996E-2</v>
      </c>
      <c r="E688" s="7">
        <f t="shared" si="52"/>
        <v>17</v>
      </c>
      <c r="F688" s="6">
        <f t="shared" si="53"/>
        <v>3.67965367965368E-2</v>
      </c>
      <c r="G688" s="2">
        <v>72</v>
      </c>
      <c r="H688" s="7">
        <f t="shared" si="56"/>
        <v>1</v>
      </c>
      <c r="I688" s="6">
        <f t="shared" si="54"/>
        <v>0.21301775147928995</v>
      </c>
      <c r="J688" s="10">
        <f>IF(B688="Pending","",C688/(VLOOKUP(B688,Population!$A$2:$B$10,2,FALSE)/100000))</f>
        <v>224.48156053388288</v>
      </c>
      <c r="K688" s="10">
        <f>IF(B688="Pending","",SUMIFS(E:E,A:A,"&lt;="&amp;A688,A:A,"&gt;="&amp;A688-30,B:B,B688)/(VLOOKUP(B688,Population!$A$2:$B$10,2,FALSE)/100000))</f>
        <v>105.8324598559968</v>
      </c>
      <c r="L688" s="13">
        <f t="shared" si="55"/>
        <v>4.0700960994912383E-2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51"/>
        <v>4.163633716698209E-2</v>
      </c>
      <c r="E689" s="7">
        <f t="shared" si="52"/>
        <v>6</v>
      </c>
      <c r="F689" s="6">
        <f t="shared" si="53"/>
        <v>1.2987012987012988E-2</v>
      </c>
      <c r="G689" s="2">
        <v>96</v>
      </c>
      <c r="H689" s="7">
        <f t="shared" si="56"/>
        <v>0</v>
      </c>
      <c r="I689" s="6">
        <f t="shared" si="54"/>
        <v>0.28402366863905326</v>
      </c>
      <c r="J689" s="10">
        <f>IF(B689="Pending","",C689/(VLOOKUP(B689,Population!$A$2:$B$10,2,FALSE)/100000))</f>
        <v>178.90020162761653</v>
      </c>
      <c r="K689" s="10">
        <f>IF(B689="Pending","",SUMIFS(E:E,A:A,"&lt;="&amp;A689,A:A,"&gt;="&amp;A689-30,B:B,B689)/(VLOOKUP(B689,Population!$A$2:$B$10,2,FALSE)/100000))</f>
        <v>83.194849008646855</v>
      </c>
      <c r="L689" s="13">
        <f t="shared" si="55"/>
        <v>0.11188811188811189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51"/>
        <v>2.7417867714854174E-2</v>
      </c>
      <c r="E690" s="7">
        <f t="shared" si="52"/>
        <v>1</v>
      </c>
      <c r="F690" s="6">
        <f t="shared" si="53"/>
        <v>2.1645021645021645E-3</v>
      </c>
      <c r="G690" s="2">
        <v>118</v>
      </c>
      <c r="H690" s="7">
        <f t="shared" si="56"/>
        <v>1</v>
      </c>
      <c r="I690" s="6">
        <f t="shared" si="54"/>
        <v>0.34911242603550297</v>
      </c>
      <c r="J690" s="10">
        <f>IF(B690="Pending","",C690/(VLOOKUP(B690,Population!$A$2:$B$10,2,FALSE)/100000))</f>
        <v>255.2299554138113</v>
      </c>
      <c r="K690" s="10">
        <f>IF(B690="Pending","",SUMIFS(E:E,A:A,"&lt;="&amp;A690,A:A,"&gt;="&amp;A690-30,B:B,B690)/(VLOOKUP(B690,Population!$A$2:$B$10,2,FALSE)/100000))</f>
        <v>131.45472039897183</v>
      </c>
      <c r="L690" s="13">
        <f t="shared" si="55"/>
        <v>0.20884955752212389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51"/>
        <v>2.2322511767845877E-2</v>
      </c>
      <c r="E691" s="7">
        <f t="shared" si="52"/>
        <v>4</v>
      </c>
      <c r="F691" s="6">
        <f t="shared" si="53"/>
        <v>8.658008658008658E-3</v>
      </c>
      <c r="G691" s="2">
        <v>0</v>
      </c>
      <c r="H691" s="7">
        <f t="shared" si="56"/>
        <v>0</v>
      </c>
      <c r="I691" s="6">
        <f t="shared" si="54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3" t="str">
        <f t="shared" si="55"/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51"/>
        <v>3.1624135463868351E-2</v>
      </c>
      <c r="E692" s="7">
        <f t="shared" si="52"/>
        <v>28</v>
      </c>
      <c r="F692" s="6">
        <f t="shared" si="53"/>
        <v>7.8212290502793297E-2</v>
      </c>
      <c r="G692" s="2">
        <v>1</v>
      </c>
      <c r="H692" s="7">
        <f t="shared" si="56"/>
        <v>0</v>
      </c>
      <c r="I692" s="6">
        <f t="shared" si="54"/>
        <v>2.9154518950437317E-3</v>
      </c>
      <c r="J692" s="10">
        <f>IF(B692="Pending","",C692/(VLOOKUP(B692,Population!$A$2:$B$10,2,FALSE)/100000))</f>
        <v>73.184139241931533</v>
      </c>
      <c r="K692" s="10">
        <f>IF(B692="Pending","",SUMIFS(E:E,A:A,"&lt;="&amp;A692,A:A,"&gt;="&amp;A692-30,B:B,B692)/(VLOOKUP(B692,Population!$A$2:$B$10,2,FALSE)/100000))</f>
        <v>57.178558261418601</v>
      </c>
      <c r="L692" s="13">
        <f t="shared" si="55"/>
        <v>1.5082956259426848E-3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51"/>
        <v>7.4982113045552107E-2</v>
      </c>
      <c r="E693" s="7">
        <f t="shared" si="52"/>
        <v>38</v>
      </c>
      <c r="F693" s="6">
        <f t="shared" si="53"/>
        <v>0.10614525139664804</v>
      </c>
      <c r="G693" s="2">
        <v>1</v>
      </c>
      <c r="H693" s="7">
        <f t="shared" si="56"/>
        <v>0</v>
      </c>
      <c r="I693" s="6">
        <f t="shared" si="54"/>
        <v>2.9154518950437317E-3</v>
      </c>
      <c r="J693" s="10">
        <f>IF(B693="Pending","",C693/(VLOOKUP(B693,Population!$A$2:$B$10,2,FALSE)/100000))</f>
        <v>183.48945110741488</v>
      </c>
      <c r="K693" s="10">
        <f>IF(B693="Pending","",SUMIFS(E:E,A:A,"&lt;="&amp;A693,A:A,"&gt;="&amp;A693-30,B:B,B693)/(VLOOKUP(B693,Population!$A$2:$B$10,2,FALSE)/100000))</f>
        <v>123.14336572412385</v>
      </c>
      <c r="L693" s="13">
        <f t="shared" si="55"/>
        <v>6.3613231552162855E-4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51"/>
        <v>0.20248032435010732</v>
      </c>
      <c r="E694" s="7">
        <f t="shared" si="52"/>
        <v>71</v>
      </c>
      <c r="F694" s="6">
        <f t="shared" si="53"/>
        <v>0.19832402234636873</v>
      </c>
      <c r="G694" s="2">
        <v>1</v>
      </c>
      <c r="H694" s="7">
        <f t="shared" si="56"/>
        <v>0</v>
      </c>
      <c r="I694" s="6">
        <f t="shared" si="54"/>
        <v>2.9154518950437317E-3</v>
      </c>
      <c r="J694" s="10">
        <f>IF(B694="Pending","",C694/(VLOOKUP(B694,Population!$A$2:$B$10,2,FALSE)/100000))</f>
        <v>445.69362316892887</v>
      </c>
      <c r="K694" s="10">
        <f>IF(B694="Pending","",SUMIFS(E:E,A:A,"&lt;="&amp;A694,A:A,"&gt;="&amp;A694-30,B:B,B694)/(VLOOKUP(B694,Population!$A$2:$B$10,2,FALSE)/100000))</f>
        <v>262.79649912646147</v>
      </c>
      <c r="L694" s="13">
        <f t="shared" si="55"/>
        <v>2.3557126030624264E-4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51"/>
        <v>0.19952301454805629</v>
      </c>
      <c r="E695" s="7">
        <f t="shared" si="52"/>
        <v>85</v>
      </c>
      <c r="F695" s="6">
        <f t="shared" si="53"/>
        <v>0.23743016759776536</v>
      </c>
      <c r="G695" s="2">
        <v>3</v>
      </c>
      <c r="H695" s="7">
        <f t="shared" si="56"/>
        <v>0</v>
      </c>
      <c r="I695" s="6">
        <f t="shared" si="54"/>
        <v>8.7463556851311956E-3</v>
      </c>
      <c r="J695" s="10">
        <f>IF(B695="Pending","",C695/(VLOOKUP(B695,Population!$A$2:$B$10,2,FALSE)/100000))</f>
        <v>476.86797038698927</v>
      </c>
      <c r="K695" s="10">
        <f>IF(B695="Pending","",SUMIFS(E:E,A:A,"&lt;="&amp;A695,A:A,"&gt;="&amp;A695-30,B:B,B695)/(VLOOKUP(B695,Population!$A$2:$B$10,2,FALSE)/100000))</f>
        <v>301.7617780574613</v>
      </c>
      <c r="L695" s="13">
        <f t="shared" si="55"/>
        <v>7.171886206072197E-4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51"/>
        <v>0.17109468161221084</v>
      </c>
      <c r="E696" s="7">
        <f t="shared" si="52"/>
        <v>53</v>
      </c>
      <c r="F696" s="6">
        <f t="shared" si="53"/>
        <v>0.14804469273743018</v>
      </c>
      <c r="G696" s="2">
        <v>16</v>
      </c>
      <c r="H696" s="7">
        <f t="shared" si="56"/>
        <v>0</v>
      </c>
      <c r="I696" s="6">
        <f t="shared" si="54"/>
        <v>4.6647230320699708E-2</v>
      </c>
      <c r="J696" s="10">
        <f>IF(B696="Pending","",C696/(VLOOKUP(B696,Population!$A$2:$B$10,2,FALSE)/100000))</f>
        <v>420.75259231454982</v>
      </c>
      <c r="K696" s="10">
        <f>IF(B696="Pending","",SUMIFS(E:E,A:A,"&lt;="&amp;A696,A:A,"&gt;="&amp;A696-30,B:B,B696)/(VLOOKUP(B696,Population!$A$2:$B$10,2,FALSE)/100000))</f>
        <v>241.16736264251864</v>
      </c>
      <c r="L696" s="13">
        <f t="shared" si="55"/>
        <v>4.460551993309172E-3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51"/>
        <v>0.1446219890293346</v>
      </c>
      <c r="E697" s="7">
        <f t="shared" si="52"/>
        <v>52</v>
      </c>
      <c r="F697" s="6">
        <f t="shared" si="53"/>
        <v>0.14525139664804471</v>
      </c>
      <c r="G697" s="2">
        <v>31</v>
      </c>
      <c r="H697" s="7">
        <f t="shared" si="56"/>
        <v>1</v>
      </c>
      <c r="I697" s="6">
        <f t="shared" si="54"/>
        <v>9.0379008746355682E-2</v>
      </c>
      <c r="J697" s="10">
        <f>IF(B697="Pending","",C697/(VLOOKUP(B697,Population!$A$2:$B$10,2,FALSE)/100000))</f>
        <v>338.63436088907156</v>
      </c>
      <c r="K697" s="10">
        <f>IF(B697="Pending","",SUMIFS(E:E,A:A,"&lt;="&amp;A697,A:A,"&gt;="&amp;A697-30,B:B,B697)/(VLOOKUP(B697,Population!$A$2:$B$10,2,FALSE)/100000))</f>
        <v>166.41332378783531</v>
      </c>
      <c r="L697" s="13">
        <f t="shared" si="55"/>
        <v>1.0224274406332454E-2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51"/>
        <v>8.5380395897925107E-2</v>
      </c>
      <c r="E698" s="7">
        <f t="shared" si="52"/>
        <v>21</v>
      </c>
      <c r="F698" s="6">
        <f t="shared" si="53"/>
        <v>5.8659217877094973E-2</v>
      </c>
      <c r="G698" s="2">
        <v>73</v>
      </c>
      <c r="H698" s="7">
        <f t="shared" si="56"/>
        <v>1</v>
      </c>
      <c r="I698" s="6">
        <f t="shared" si="54"/>
        <v>0.21282798833819241</v>
      </c>
      <c r="J698" s="10">
        <f>IF(B698="Pending","",C698/(VLOOKUP(B698,Population!$A$2:$B$10,2,FALSE)/100000))</f>
        <v>227.14640664536483</v>
      </c>
      <c r="K698" s="10">
        <f>IF(B698="Pending","",SUMIFS(E:E,A:A,"&lt;="&amp;A698,A:A,"&gt;="&amp;A698-30,B:B,B698)/(VLOOKUP(B698,Population!$A$2:$B$10,2,FALSE)/100000))</f>
        <v>104.0558957816755</v>
      </c>
      <c r="L698" s="13">
        <f t="shared" si="55"/>
        <v>4.0782122905027932E-2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51"/>
        <v>4.1354638683520149E-2</v>
      </c>
      <c r="E699" s="7">
        <f t="shared" si="52"/>
        <v>9</v>
      </c>
      <c r="F699" s="6">
        <f t="shared" si="53"/>
        <v>2.5139664804469275E-2</v>
      </c>
      <c r="G699" s="2">
        <v>97</v>
      </c>
      <c r="H699" s="7">
        <f t="shared" si="56"/>
        <v>1</v>
      </c>
      <c r="I699" s="6">
        <f t="shared" si="54"/>
        <v>0.28279883381924198</v>
      </c>
      <c r="J699" s="10">
        <f>IF(B699="Pending","",C699/(VLOOKUP(B699,Population!$A$2:$B$10,2,FALSE)/100000))</f>
        <v>180.77677716916497</v>
      </c>
      <c r="K699" s="10">
        <f>IF(B699="Pending","",SUMIFS(E:E,A:A,"&lt;="&amp;A699,A:A,"&gt;="&amp;A699-30,B:B,B699)/(VLOOKUP(B699,Population!$A$2:$B$10,2,FALSE)/100000))</f>
        <v>80.484239893076904</v>
      </c>
      <c r="L699" s="13">
        <f t="shared" si="55"/>
        <v>0.1118800461361015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51"/>
        <v>2.7188170760791795E-2</v>
      </c>
      <c r="E700" s="7">
        <f t="shared" si="52"/>
        <v>5</v>
      </c>
      <c r="F700" s="6">
        <f t="shared" si="53"/>
        <v>1.3966480446927373E-2</v>
      </c>
      <c r="G700" s="2">
        <v>120</v>
      </c>
      <c r="H700" s="7">
        <f t="shared" si="56"/>
        <v>2</v>
      </c>
      <c r="I700" s="6">
        <f t="shared" si="54"/>
        <v>0.3498542274052478</v>
      </c>
      <c r="J700" s="10">
        <f>IF(B700="Pending","",C700/(VLOOKUP(B700,Population!$A$2:$B$10,2,FALSE)/100000))</f>
        <v>257.48862758561495</v>
      </c>
      <c r="K700" s="10">
        <f>IF(B700="Pending","",SUMIFS(E:E,A:A,"&lt;="&amp;A700,A:A,"&gt;="&amp;A700-30,B:B,B700)/(VLOOKUP(B700,Population!$A$2:$B$10,2,FALSE)/100000))</f>
        <v>126.03390718664311</v>
      </c>
      <c r="L700" s="13">
        <f t="shared" si="55"/>
        <v>0.21052631578947367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51"/>
        <v>2.1750536608633436E-2</v>
      </c>
      <c r="E701" s="7">
        <f t="shared" si="52"/>
        <v>-4</v>
      </c>
      <c r="F701" s="6">
        <f t="shared" si="53"/>
        <v>-1.11731843575419E-2</v>
      </c>
      <c r="G701" s="2">
        <v>0</v>
      </c>
      <c r="H701" s="7">
        <f t="shared" si="56"/>
        <v>0</v>
      </c>
      <c r="I701" s="6">
        <f t="shared" si="54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3" t="str">
        <f t="shared" si="55"/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51"/>
        <v>3.2479113864639066E-2</v>
      </c>
      <c r="E702" s="7">
        <f t="shared" si="52"/>
        <v>29</v>
      </c>
      <c r="F702" s="6">
        <f t="shared" si="53"/>
        <v>8.5043988269794715E-2</v>
      </c>
      <c r="G702" s="2">
        <v>1</v>
      </c>
      <c r="H702" s="7">
        <f t="shared" si="56"/>
        <v>0</v>
      </c>
      <c r="I702" s="6">
        <f t="shared" si="54"/>
        <v>2.8328611898016999E-3</v>
      </c>
      <c r="J702" s="10">
        <f>IF(B702="Pending","",C702/(VLOOKUP(B702,Population!$A$2:$B$10,2,FALSE)/100000))</f>
        <v>76.385255438034108</v>
      </c>
      <c r="K702" s="10">
        <f>IF(B702="Pending","",SUMIFS(E:E,A:A,"&lt;="&amp;A702,A:A,"&gt;="&amp;A702-30,B:B,B702)/(VLOOKUP(B702,Population!$A$2:$B$10,2,FALSE)/100000))</f>
        <v>58.944691335130372</v>
      </c>
      <c r="L702" s="13">
        <f t="shared" si="55"/>
        <v>1.4450867052023121E-3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51"/>
        <v>7.6128790012203129E-2</v>
      </c>
      <c r="E703" s="7">
        <f t="shared" si="52"/>
        <v>50</v>
      </c>
      <c r="F703" s="6">
        <f t="shared" si="53"/>
        <v>0.1466275659824047</v>
      </c>
      <c r="G703" s="2">
        <v>1</v>
      </c>
      <c r="H703" s="7">
        <f t="shared" si="56"/>
        <v>0</v>
      </c>
      <c r="I703" s="6">
        <f t="shared" si="54"/>
        <v>2.8328611898016999E-3</v>
      </c>
      <c r="J703" s="10">
        <f>IF(B703="Pending","",C703/(VLOOKUP(B703,Population!$A$2:$B$10,2,FALSE)/100000))</f>
        <v>189.32562957775249</v>
      </c>
      <c r="K703" s="10">
        <f>IF(B703="Pending","",SUMIFS(E:E,A:A,"&lt;="&amp;A703,A:A,"&gt;="&amp;A703-30,B:B,B703)/(VLOOKUP(B703,Population!$A$2:$B$10,2,FALSE)/100000))</f>
        <v>123.14336572412385</v>
      </c>
      <c r="L703" s="13">
        <f t="shared" si="55"/>
        <v>6.1652281134401974E-4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51"/>
        <v>0.20224349948371351</v>
      </c>
      <c r="E704" s="7">
        <f t="shared" si="52"/>
        <v>64</v>
      </c>
      <c r="F704" s="6">
        <f t="shared" si="53"/>
        <v>0.18768328445747801</v>
      </c>
      <c r="G704" s="2">
        <v>1</v>
      </c>
      <c r="H704" s="7">
        <f t="shared" si="56"/>
        <v>0</v>
      </c>
      <c r="I704" s="6">
        <f t="shared" si="54"/>
        <v>2.8328611898016999E-3</v>
      </c>
      <c r="J704" s="10">
        <f>IF(B704="Pending","",C704/(VLOOKUP(B704,Population!$A$2:$B$10,2,FALSE)/100000))</f>
        <v>452.41315011423194</v>
      </c>
      <c r="K704" s="10">
        <f>IF(B704="Pending","",SUMIFS(E:E,A:A,"&lt;="&amp;A704,A:A,"&gt;="&amp;A704-30,B:B,B704)/(VLOOKUP(B704,Population!$A$2:$B$10,2,FALSE)/100000))</f>
        <v>256.07697218115845</v>
      </c>
      <c r="L704" s="13">
        <f t="shared" si="55"/>
        <v>2.3207240659085636E-4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51"/>
        <v>0.19933352107387589</v>
      </c>
      <c r="E705" s="7">
        <f t="shared" si="52"/>
        <v>64</v>
      </c>
      <c r="F705" s="6">
        <f t="shared" si="53"/>
        <v>0.18768328445747801</v>
      </c>
      <c r="G705" s="2">
        <v>5</v>
      </c>
      <c r="H705" s="7">
        <f t="shared" si="56"/>
        <v>2</v>
      </c>
      <c r="I705" s="6">
        <f t="shared" si="54"/>
        <v>1.4164305949008499E-2</v>
      </c>
      <c r="J705" s="10">
        <f>IF(B705="Pending","",C705/(VLOOKUP(B705,Population!$A$2:$B$10,2,FALSE)/100000))</f>
        <v>484.16406173405289</v>
      </c>
      <c r="K705" s="10">
        <f>IF(B705="Pending","",SUMIFS(E:E,A:A,"&lt;="&amp;A705,A:A,"&gt;="&amp;A705-30,B:B,B705)/(VLOOKUP(B705,Population!$A$2:$B$10,2,FALSE)/100000))</f>
        <v>298.34173523852519</v>
      </c>
      <c r="L705" s="13">
        <f t="shared" si="55"/>
        <v>1.1773016246762421E-3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57">C706/SUMIF(A:A,A706,C:C)</f>
        <v>0.17042147751807002</v>
      </c>
      <c r="E706" s="7">
        <f t="shared" si="52"/>
        <v>44</v>
      </c>
      <c r="F706" s="6">
        <f t="shared" si="53"/>
        <v>0.12903225806451613</v>
      </c>
      <c r="G706" s="2">
        <v>16</v>
      </c>
      <c r="H706" s="7">
        <f t="shared" si="56"/>
        <v>0</v>
      </c>
      <c r="I706" s="6">
        <f t="shared" si="54"/>
        <v>4.5325779036827198E-2</v>
      </c>
      <c r="J706" s="10">
        <f>IF(B706="Pending","",C706/(VLOOKUP(B706,Population!$A$2:$B$10,2,FALSE)/100000))</f>
        <v>425.91376155398115</v>
      </c>
      <c r="K706" s="10">
        <f>IF(B706="Pending","",SUMIFS(E:E,A:A,"&lt;="&amp;A706,A:A,"&gt;="&amp;A706-30,B:B,B706)/(VLOOKUP(B706,Population!$A$2:$B$10,2,FALSE)/100000))</f>
        <v>237.29648571294516</v>
      </c>
      <c r="L706" s="13">
        <f t="shared" si="55"/>
        <v>4.406499586890664E-3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57"/>
        <v>0.14441941237210176</v>
      </c>
      <c r="E707" s="7">
        <f t="shared" si="52"/>
        <v>45</v>
      </c>
      <c r="F707" s="6">
        <f t="shared" si="53"/>
        <v>0.13196480938416422</v>
      </c>
      <c r="G707" s="2">
        <v>31</v>
      </c>
      <c r="H707" s="7">
        <f t="shared" si="56"/>
        <v>0</v>
      </c>
      <c r="I707" s="6">
        <f t="shared" si="54"/>
        <v>8.7818696883852687E-2</v>
      </c>
      <c r="J707" s="10">
        <f>IF(B707="Pending","",C707/(VLOOKUP(B707,Population!$A$2:$B$10,2,FALSE)/100000))</f>
        <v>343.66026664105317</v>
      </c>
      <c r="K707" s="10">
        <f>IF(B707="Pending","",SUMIFS(E:E,A:A,"&lt;="&amp;A707,A:A,"&gt;="&amp;A707-30,B:B,B707)/(VLOOKUP(B707,Population!$A$2:$B$10,2,FALSE)/100000))</f>
        <v>165.85488981539291</v>
      </c>
      <c r="L707" s="13">
        <f t="shared" si="55"/>
        <v>1.0074748131296718E-2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57"/>
        <v>8.504646578428611E-2</v>
      </c>
      <c r="E708" s="7">
        <f t="shared" si="52"/>
        <v>22</v>
      </c>
      <c r="F708" s="6">
        <f t="shared" si="53"/>
        <v>6.4516129032258063E-2</v>
      </c>
      <c r="G708" s="2">
        <v>76</v>
      </c>
      <c r="H708" s="7">
        <f t="shared" si="56"/>
        <v>3</v>
      </c>
      <c r="I708" s="6">
        <f t="shared" si="54"/>
        <v>0.21529745042492918</v>
      </c>
      <c r="J708" s="10">
        <f>IF(B708="Pending","",C708/(VLOOKUP(B708,Population!$A$2:$B$10,2,FALSE)/100000))</f>
        <v>229.93815019072684</v>
      </c>
      <c r="K708" s="10">
        <f>IF(B708="Pending","",SUMIFS(E:E,A:A,"&lt;="&amp;A708,A:A,"&gt;="&amp;A708-30,B:B,B708)/(VLOOKUP(B708,Population!$A$2:$B$10,2,FALSE)/100000))</f>
        <v>102.91381887675468</v>
      </c>
      <c r="L708" s="13">
        <f t="shared" si="55"/>
        <v>4.194260485651214E-2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57"/>
        <v>4.134985450107951E-2</v>
      </c>
      <c r="E709" s="7">
        <f t="shared" si="52"/>
        <v>14</v>
      </c>
      <c r="F709" s="6">
        <f t="shared" si="53"/>
        <v>4.1055718475073312E-2</v>
      </c>
      <c r="G709" s="2">
        <v>100</v>
      </c>
      <c r="H709" s="7">
        <f t="shared" si="56"/>
        <v>3</v>
      </c>
      <c r="I709" s="6">
        <f t="shared" si="54"/>
        <v>0.28328611898016998</v>
      </c>
      <c r="J709" s="10">
        <f>IF(B709="Pending","",C709/(VLOOKUP(B709,Population!$A$2:$B$10,2,FALSE)/100000))</f>
        <v>183.69589467824028</v>
      </c>
      <c r="K709" s="10">
        <f>IF(B709="Pending","",SUMIFS(E:E,A:A,"&lt;="&amp;A709,A:A,"&gt;="&amp;A709-30,B:B,B709)/(VLOOKUP(B709,Population!$A$2:$B$10,2,FALSE)/100000))</f>
        <v>80.067223106066137</v>
      </c>
      <c r="L709" s="13">
        <f t="shared" si="55"/>
        <v>0.11350737797956867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57"/>
        <v>2.7175443537031822E-2</v>
      </c>
      <c r="E710" s="7">
        <f t="shared" si="52"/>
        <v>9</v>
      </c>
      <c r="F710" s="6">
        <f t="shared" si="53"/>
        <v>2.6392961876832845E-2</v>
      </c>
      <c r="G710" s="2">
        <v>122</v>
      </c>
      <c r="H710" s="7">
        <f t="shared" si="56"/>
        <v>2</v>
      </c>
      <c r="I710" s="6">
        <f t="shared" si="54"/>
        <v>0.34560906515580736</v>
      </c>
      <c r="J710" s="10">
        <f>IF(B710="Pending","",C710/(VLOOKUP(B710,Population!$A$2:$B$10,2,FALSE)/100000))</f>
        <v>261.55423749486152</v>
      </c>
      <c r="K710" s="10">
        <f>IF(B710="Pending","",SUMIFS(E:E,A:A,"&lt;="&amp;A710,A:A,"&gt;="&amp;A710-30,B:B,B710)/(VLOOKUP(B710,Population!$A$2:$B$10,2,FALSE)/100000))</f>
        <v>121.0648284086751</v>
      </c>
      <c r="L710" s="13">
        <f t="shared" si="55"/>
        <v>0.21070811744386875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57"/>
        <v>2.1402421852999155E-2</v>
      </c>
      <c r="E711" s="7">
        <f t="shared" si="52"/>
        <v>0</v>
      </c>
      <c r="F711" s="6">
        <f t="shared" si="53"/>
        <v>0</v>
      </c>
      <c r="G711" s="2">
        <v>0</v>
      </c>
      <c r="H711" s="7">
        <f t="shared" si="56"/>
        <v>0</v>
      </c>
      <c r="I711" s="6">
        <f t="shared" si="54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3" t="str">
        <f t="shared" si="55"/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57"/>
        <v>3.3211864015867891E-2</v>
      </c>
      <c r="E712" s="7">
        <f t="shared" ref="E712:E775" si="58">C712-SUMIFS(C:C,A:A,A712-1,B:B,B712)</f>
        <v>28</v>
      </c>
      <c r="F712" s="6">
        <f t="shared" ref="F712:F775" si="59">E712/SUMIF(A:A,A712,E:E)</f>
        <v>7.5067024128686322E-2</v>
      </c>
      <c r="G712" s="2">
        <v>1</v>
      </c>
      <c r="H712" s="7">
        <f t="shared" si="56"/>
        <v>0</v>
      </c>
      <c r="I712" s="6">
        <f t="shared" si="54"/>
        <v>2.8089887640449437E-3</v>
      </c>
      <c r="J712" s="10">
        <f>IF(B712="Pending","",C712/(VLOOKUP(B712,Population!$A$2:$B$10,2,FALSE)/100000))</f>
        <v>79.475988317029717</v>
      </c>
      <c r="K712" s="10">
        <f>IF(B712="Pending","",SUMIFS(E:E,A:A,"&lt;="&amp;A712,A:A,"&gt;="&amp;A712-30,B:B,B712)/(VLOOKUP(B712,Population!$A$2:$B$10,2,FALSE)/100000))</f>
        <v>61.152357677270082</v>
      </c>
      <c r="L712" s="13">
        <f t="shared" si="55"/>
        <v>1.3888888888888889E-3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57"/>
        <v>7.7033073481249131E-2</v>
      </c>
      <c r="E713" s="7">
        <f t="shared" si="58"/>
        <v>48</v>
      </c>
      <c r="F713" s="6">
        <f t="shared" si="59"/>
        <v>0.12868632707774799</v>
      </c>
      <c r="G713" s="2">
        <v>1</v>
      </c>
      <c r="H713" s="7">
        <f t="shared" si="56"/>
        <v>0</v>
      </c>
      <c r="I713" s="6">
        <f t="shared" si="54"/>
        <v>2.8089887640449437E-3</v>
      </c>
      <c r="J713" s="10">
        <f>IF(B713="Pending","",C713/(VLOOKUP(B713,Population!$A$2:$B$10,2,FALSE)/100000))</f>
        <v>194.92836090927662</v>
      </c>
      <c r="K713" s="10">
        <f>IF(B713="Pending","",SUMIFS(E:E,A:A,"&lt;="&amp;A713,A:A,"&gt;="&amp;A713-30,B:B,B713)/(VLOOKUP(B713,Population!$A$2:$B$10,2,FALSE)/100000))</f>
        <v>125.59456068166566</v>
      </c>
      <c r="L713" s="13">
        <f t="shared" si="55"/>
        <v>5.9880239520958083E-4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57"/>
        <v>0.20213109460768486</v>
      </c>
      <c r="E714" s="7">
        <f t="shared" si="58"/>
        <v>73</v>
      </c>
      <c r="F714" s="6">
        <f t="shared" si="59"/>
        <v>0.19571045576407506</v>
      </c>
      <c r="G714" s="2">
        <v>1</v>
      </c>
      <c r="H714" s="7">
        <f t="shared" si="56"/>
        <v>0</v>
      </c>
      <c r="I714" s="6">
        <f t="shared" si="54"/>
        <v>2.8089887640449437E-3</v>
      </c>
      <c r="J714" s="10">
        <f>IF(B714="Pending","",C714/(VLOOKUP(B714,Population!$A$2:$B$10,2,FALSE)/100000))</f>
        <v>460.07761053621823</v>
      </c>
      <c r="K714" s="10">
        <f>IF(B714="Pending","",SUMIFS(E:E,A:A,"&lt;="&amp;A714,A:A,"&gt;="&amp;A714-30,B:B,B714)/(VLOOKUP(B714,Population!$A$2:$B$10,2,FALSE)/100000))</f>
        <v>259.22675043676924</v>
      </c>
      <c r="L714" s="13">
        <f t="shared" si="55"/>
        <v>2.2820629849383843E-4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57"/>
        <v>0.19991697033996034</v>
      </c>
      <c r="E715" s="7">
        <f t="shared" si="58"/>
        <v>87</v>
      </c>
      <c r="F715" s="6">
        <f t="shared" si="59"/>
        <v>0.23324396782841822</v>
      </c>
      <c r="G715" s="2">
        <v>5</v>
      </c>
      <c r="H715" s="7">
        <f t="shared" si="56"/>
        <v>0</v>
      </c>
      <c r="I715" s="6">
        <f t="shared" si="54"/>
        <v>1.4044943820224719E-2</v>
      </c>
      <c r="J715" s="10">
        <f>IF(B715="Pending","",C715/(VLOOKUP(B715,Population!$A$2:$B$10,2,FALSE)/100000))</f>
        <v>494.08218590896757</v>
      </c>
      <c r="K715" s="10">
        <f>IF(B715="Pending","",SUMIFS(E:E,A:A,"&lt;="&amp;A715,A:A,"&gt;="&amp;A715-30,B:B,B715)/(VLOOKUP(B715,Population!$A$2:$B$10,2,FALSE)/100000))</f>
        <v>303.69980232152506</v>
      </c>
      <c r="L715" s="13">
        <f t="shared" si="55"/>
        <v>1.1536686663590216E-3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57"/>
        <v>0.1709949720928087</v>
      </c>
      <c r="E716" s="7">
        <f t="shared" si="58"/>
        <v>76</v>
      </c>
      <c r="F716" s="6">
        <f t="shared" si="59"/>
        <v>0.20375335120643431</v>
      </c>
      <c r="G716" s="2">
        <v>17</v>
      </c>
      <c r="H716" s="7">
        <f t="shared" si="56"/>
        <v>1</v>
      </c>
      <c r="I716" s="6">
        <f t="shared" si="54"/>
        <v>4.7752808988764044E-2</v>
      </c>
      <c r="J716" s="10">
        <f>IF(B716="Pending","",C716/(VLOOKUP(B716,Population!$A$2:$B$10,2,FALSE)/100000))</f>
        <v>434.82850842208978</v>
      </c>
      <c r="K716" s="10">
        <f>IF(B716="Pending","",SUMIFS(E:E,A:A,"&lt;="&amp;A716,A:A,"&gt;="&amp;A716-30,B:B,B716)/(VLOOKUP(B716,Population!$A$2:$B$10,2,FALSE)/100000))</f>
        <v>241.28466194341482</v>
      </c>
      <c r="L716" s="13">
        <f t="shared" si="55"/>
        <v>4.5859185325060692E-3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57"/>
        <v>0.14364131186862863</v>
      </c>
      <c r="E717" s="7">
        <f t="shared" si="58"/>
        <v>37</v>
      </c>
      <c r="F717" s="6">
        <f t="shared" si="59"/>
        <v>9.9195710455764072E-2</v>
      </c>
      <c r="G717" s="2">
        <v>31</v>
      </c>
      <c r="H717" s="7">
        <f t="shared" si="56"/>
        <v>0</v>
      </c>
      <c r="I717" s="6">
        <f t="shared" si="54"/>
        <v>8.7078651685393263E-2</v>
      </c>
      <c r="J717" s="10">
        <f>IF(B717="Pending","",C717/(VLOOKUP(B717,Population!$A$2:$B$10,2,FALSE)/100000))</f>
        <v>347.79267803712696</v>
      </c>
      <c r="K717" s="10">
        <f>IF(B717="Pending","",SUMIFS(E:E,A:A,"&lt;="&amp;A717,A:A,"&gt;="&amp;A717-30,B:B,B717)/(VLOOKUP(B717,Population!$A$2:$B$10,2,FALSE)/100000))</f>
        <v>166.41332378783531</v>
      </c>
      <c r="L717" s="13">
        <f t="shared" si="55"/>
        <v>9.9550417469492607E-3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57"/>
        <v>8.4690253240463115E-2</v>
      </c>
      <c r="E718" s="7">
        <f t="shared" si="58"/>
        <v>24</v>
      </c>
      <c r="F718" s="6">
        <f t="shared" si="59"/>
        <v>6.4343163538873996E-2</v>
      </c>
      <c r="G718" s="2">
        <v>77</v>
      </c>
      <c r="H718" s="7">
        <f t="shared" si="56"/>
        <v>1</v>
      </c>
      <c r="I718" s="6">
        <f t="shared" si="54"/>
        <v>0.21629213483146068</v>
      </c>
      <c r="J718" s="10">
        <f>IF(B718="Pending","",C718/(VLOOKUP(B718,Population!$A$2:$B$10,2,FALSE)/100000))</f>
        <v>232.98368860384906</v>
      </c>
      <c r="K718" s="10">
        <f>IF(B718="Pending","",SUMIFS(E:E,A:A,"&lt;="&amp;A718,A:A,"&gt;="&amp;A718-30,B:B,B718)/(VLOOKUP(B718,Population!$A$2:$B$10,2,FALSE)/100000))</f>
        <v>102.91381887675468</v>
      </c>
      <c r="L718" s="13">
        <f t="shared" si="55"/>
        <v>4.1938997821350764E-2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57"/>
        <v>4.1053554130725589E-2</v>
      </c>
      <c r="E719" s="7">
        <f t="shared" si="58"/>
        <v>9</v>
      </c>
      <c r="F719" s="6">
        <f t="shared" si="59"/>
        <v>2.4128686327077747E-2</v>
      </c>
      <c r="G719" s="2">
        <v>100</v>
      </c>
      <c r="H719" s="7">
        <f t="shared" si="56"/>
        <v>0</v>
      </c>
      <c r="I719" s="6">
        <f t="shared" si="54"/>
        <v>0.2808988764044944</v>
      </c>
      <c r="J719" s="10">
        <f>IF(B719="Pending","",C719/(VLOOKUP(B719,Population!$A$2:$B$10,2,FALSE)/100000))</f>
        <v>185.5724702197887</v>
      </c>
      <c r="K719" s="10">
        <f>IF(B719="Pending","",SUMIFS(E:E,A:A,"&lt;="&amp;A719,A:A,"&gt;="&amp;A719-30,B:B,B719)/(VLOOKUP(B719,Population!$A$2:$B$10,2,FALSE)/100000))</f>
        <v>77.773630777506952</v>
      </c>
      <c r="L719" s="13">
        <f t="shared" si="55"/>
        <v>0.11235955056179775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57"/>
        <v>2.6846256746159879E-2</v>
      </c>
      <c r="E720" s="7">
        <f t="shared" si="58"/>
        <v>3</v>
      </c>
      <c r="F720" s="6">
        <f t="shared" si="59"/>
        <v>8.0428954423592495E-3</v>
      </c>
      <c r="G720" s="2">
        <v>123</v>
      </c>
      <c r="H720" s="7">
        <f t="shared" si="56"/>
        <v>1</v>
      </c>
      <c r="I720" s="6">
        <f t="shared" si="54"/>
        <v>0.3455056179775281</v>
      </c>
      <c r="J720" s="10">
        <f>IF(B720="Pending","",C720/(VLOOKUP(B720,Population!$A$2:$B$10,2,FALSE)/100000))</f>
        <v>262.90944079794366</v>
      </c>
      <c r="K720" s="10">
        <f>IF(B720="Pending","",SUMIFS(E:E,A:A,"&lt;="&amp;A720,A:A,"&gt;="&amp;A720-30,B:B,B720)/(VLOOKUP(B720,Population!$A$2:$B$10,2,FALSE)/100000))</f>
        <v>111.12667085273908</v>
      </c>
      <c r="L720" s="13">
        <f t="shared" si="55"/>
        <v>0.21134020618556701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57"/>
        <v>2.0480649476451864E-2</v>
      </c>
      <c r="E721" s="7">
        <f t="shared" si="58"/>
        <v>-12</v>
      </c>
      <c r="F721" s="6">
        <f t="shared" si="59"/>
        <v>-3.2171581769436998E-2</v>
      </c>
      <c r="G721" s="2">
        <v>0</v>
      </c>
      <c r="H721" s="7">
        <f t="shared" si="56"/>
        <v>0</v>
      </c>
      <c r="I721" s="6">
        <f t="shared" si="54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3" t="str">
        <f t="shared" si="55"/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57"/>
        <v>3.386914195155083E-2</v>
      </c>
      <c r="E722" s="7">
        <f t="shared" si="58"/>
        <v>28</v>
      </c>
      <c r="F722" s="6">
        <f t="shared" si="59"/>
        <v>6.8965517241379309E-2</v>
      </c>
      <c r="G722" s="2">
        <v>1</v>
      </c>
      <c r="H722" s="7">
        <f t="shared" si="56"/>
        <v>0</v>
      </c>
      <c r="I722" s="6">
        <f t="shared" si="54"/>
        <v>2.7777777777777779E-3</v>
      </c>
      <c r="J722" s="10">
        <f>IF(B722="Pending","",C722/(VLOOKUP(B722,Population!$A$2:$B$10,2,FALSE)/100000))</f>
        <v>82.566721196025313</v>
      </c>
      <c r="K722" s="10">
        <f>IF(B722="Pending","",SUMIFS(E:E,A:A,"&lt;="&amp;A722,A:A,"&gt;="&amp;A722-30,B:B,B722)/(VLOOKUP(B722,Population!$A$2:$B$10,2,FALSE)/100000))</f>
        <v>63.691173970730752</v>
      </c>
      <c r="L722" s="13">
        <f t="shared" si="55"/>
        <v>1.3368983957219251E-3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57"/>
        <v>7.7926194249490599E-2</v>
      </c>
      <c r="E723" s="7">
        <f t="shared" si="58"/>
        <v>51</v>
      </c>
      <c r="F723" s="6">
        <f t="shared" si="59"/>
        <v>0.12561576354679804</v>
      </c>
      <c r="G723" s="2">
        <v>1</v>
      </c>
      <c r="H723" s="7">
        <f t="shared" si="56"/>
        <v>0</v>
      </c>
      <c r="I723" s="6">
        <f t="shared" si="54"/>
        <v>2.7777777777777779E-3</v>
      </c>
      <c r="J723" s="10">
        <f>IF(B723="Pending","",C723/(VLOOKUP(B723,Population!$A$2:$B$10,2,FALSE)/100000))</f>
        <v>200.88126294902099</v>
      </c>
      <c r="K723" s="10">
        <f>IF(B723="Pending","",SUMIFS(E:E,A:A,"&lt;="&amp;A723,A:A,"&gt;="&amp;A723-30,B:B,B723)/(VLOOKUP(B723,Population!$A$2:$B$10,2,FALSE)/100000))</f>
        <v>130.96384487437626</v>
      </c>
      <c r="L723" s="13">
        <f t="shared" si="55"/>
        <v>5.8105752469494478E-4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57"/>
        <v>0.20244509848313336</v>
      </c>
      <c r="E724" s="7">
        <f t="shared" si="58"/>
        <v>89</v>
      </c>
      <c r="F724" s="6">
        <f t="shared" si="59"/>
        <v>0.21921182266009853</v>
      </c>
      <c r="G724" s="2">
        <v>1</v>
      </c>
      <c r="H724" s="7">
        <f t="shared" si="56"/>
        <v>0</v>
      </c>
      <c r="I724" s="6">
        <f t="shared" si="54"/>
        <v>2.7777777777777779E-3</v>
      </c>
      <c r="J724" s="10">
        <f>IF(B724="Pending","",C724/(VLOOKUP(B724,Population!$A$2:$B$10,2,FALSE)/100000))</f>
        <v>469.42195269453026</v>
      </c>
      <c r="K724" s="10">
        <f>IF(B724="Pending","",SUMIFS(E:E,A:A,"&lt;="&amp;A724,A:A,"&gt;="&amp;A724-30,B:B,B724)/(VLOOKUP(B724,Population!$A$2:$B$10,2,FALSE)/100000))</f>
        <v>266.9962034672759</v>
      </c>
      <c r="L724" s="13">
        <f t="shared" si="55"/>
        <v>2.2366360993066427E-4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57"/>
        <v>0.20081503282771113</v>
      </c>
      <c r="E725" s="7">
        <f t="shared" si="58"/>
        <v>101</v>
      </c>
      <c r="F725" s="6">
        <f t="shared" si="59"/>
        <v>0.24876847290640394</v>
      </c>
      <c r="G725" s="2">
        <v>5</v>
      </c>
      <c r="H725" s="7">
        <f t="shared" si="56"/>
        <v>0</v>
      </c>
      <c r="I725" s="6">
        <f t="shared" si="54"/>
        <v>1.3888888888888888E-2</v>
      </c>
      <c r="J725" s="10">
        <f>IF(B725="Pending","",C725/(VLOOKUP(B725,Population!$A$2:$B$10,2,FALSE)/100000))</f>
        <v>505.59633006605242</v>
      </c>
      <c r="K725" s="10">
        <f>IF(B725="Pending","",SUMIFS(E:E,A:A,"&lt;="&amp;A725,A:A,"&gt;="&amp;A725-30,B:B,B725)/(VLOOKUP(B725,Population!$A$2:$B$10,2,FALSE)/100000))</f>
        <v>312.70591507805676</v>
      </c>
      <c r="L725" s="13">
        <f t="shared" si="55"/>
        <v>1.1273957158962795E-3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57"/>
        <v>0.17038714059316279</v>
      </c>
      <c r="E726" s="7">
        <f t="shared" si="58"/>
        <v>56</v>
      </c>
      <c r="F726" s="6">
        <f t="shared" si="59"/>
        <v>0.13793103448275862</v>
      </c>
      <c r="G726" s="2">
        <v>18</v>
      </c>
      <c r="H726" s="7">
        <f t="shared" si="56"/>
        <v>1</v>
      </c>
      <c r="I726" s="6">
        <f t="shared" si="54"/>
        <v>0.05</v>
      </c>
      <c r="J726" s="10">
        <f>IF(B726="Pending","",C726/(VLOOKUP(B726,Population!$A$2:$B$10,2,FALSE)/100000))</f>
        <v>441.39726927227514</v>
      </c>
      <c r="K726" s="10">
        <f>IF(B726="Pending","",SUMIFS(E:E,A:A,"&lt;="&amp;A726,A:A,"&gt;="&amp;A726-30,B:B,B726)/(VLOOKUP(B726,Population!$A$2:$B$10,2,FALSE)/100000))</f>
        <v>245.74203537746916</v>
      </c>
      <c r="L726" s="13">
        <f t="shared" si="55"/>
        <v>4.7834174860483655E-3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57"/>
        <v>0.1431288204663799</v>
      </c>
      <c r="E727" s="7">
        <f t="shared" si="58"/>
        <v>47</v>
      </c>
      <c r="F727" s="6">
        <f t="shared" si="59"/>
        <v>0.11576354679802955</v>
      </c>
      <c r="G727" s="2">
        <v>31</v>
      </c>
      <c r="H727" s="7">
        <f t="shared" si="56"/>
        <v>0</v>
      </c>
      <c r="I727" s="6">
        <f t="shared" si="54"/>
        <v>8.611111111111111E-2</v>
      </c>
      <c r="J727" s="10">
        <f>IF(B727="Pending","",C727/(VLOOKUP(B727,Population!$A$2:$B$10,2,FALSE)/100000))</f>
        <v>353.0419573780855</v>
      </c>
      <c r="K727" s="10">
        <f>IF(B727="Pending","",SUMIFS(E:E,A:A,"&lt;="&amp;A727,A:A,"&gt;="&amp;A727-30,B:B,B727)/(VLOOKUP(B727,Population!$A$2:$B$10,2,FALSE)/100000))</f>
        <v>168.64705967760491</v>
      </c>
      <c r="L727" s="13">
        <f t="shared" si="55"/>
        <v>9.8070230939576088E-3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57"/>
        <v>8.4220058863481995E-2</v>
      </c>
      <c r="E728" s="7">
        <f t="shared" si="58"/>
        <v>24</v>
      </c>
      <c r="F728" s="6">
        <f t="shared" si="59"/>
        <v>5.9113300492610835E-2</v>
      </c>
      <c r="G728" s="2">
        <v>78</v>
      </c>
      <c r="H728" s="7">
        <f t="shared" si="56"/>
        <v>1</v>
      </c>
      <c r="I728" s="6">
        <f t="shared" si="54"/>
        <v>0.21666666666666667</v>
      </c>
      <c r="J728" s="10">
        <f>IF(B728="Pending","",C728/(VLOOKUP(B728,Population!$A$2:$B$10,2,FALSE)/100000))</f>
        <v>236.02922701697128</v>
      </c>
      <c r="K728" s="10">
        <f>IF(B728="Pending","",SUMIFS(E:E,A:A,"&lt;="&amp;A728,A:A,"&gt;="&amp;A728-30,B:B,B728)/(VLOOKUP(B728,Population!$A$2:$B$10,2,FALSE)/100000))</f>
        <v>102.6600240089945</v>
      </c>
      <c r="L728" s="13">
        <f t="shared" si="55"/>
        <v>4.1935483870967745E-2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57"/>
        <v>4.0615802580937291E-2</v>
      </c>
      <c r="E729" s="7">
        <f t="shared" si="58"/>
        <v>7</v>
      </c>
      <c r="F729" s="6">
        <f t="shared" si="59"/>
        <v>1.7241379310344827E-2</v>
      </c>
      <c r="G729" s="2">
        <v>100</v>
      </c>
      <c r="H729" s="7">
        <f t="shared" si="56"/>
        <v>0</v>
      </c>
      <c r="I729" s="6">
        <f t="shared" si="54"/>
        <v>0.27777777777777779</v>
      </c>
      <c r="J729" s="10">
        <f>IF(B729="Pending","",C729/(VLOOKUP(B729,Population!$A$2:$B$10,2,FALSE)/100000))</f>
        <v>187.03202897432638</v>
      </c>
      <c r="K729" s="10">
        <f>IF(B729="Pending","",SUMIFS(E:E,A:A,"&lt;="&amp;A729,A:A,"&gt;="&amp;A729-30,B:B,B729)/(VLOOKUP(B729,Population!$A$2:$B$10,2,FALSE)/100000))</f>
        <v>76.522580416474668</v>
      </c>
      <c r="L729" s="13">
        <f t="shared" si="55"/>
        <v>0.11148272017837235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57"/>
        <v>2.6579126103690287E-2</v>
      </c>
      <c r="E730" s="7">
        <f t="shared" si="58"/>
        <v>5</v>
      </c>
      <c r="F730" s="6">
        <f t="shared" si="59"/>
        <v>1.2315270935960592E-2</v>
      </c>
      <c r="G730" s="2">
        <v>125</v>
      </c>
      <c r="H730" s="7">
        <f t="shared" si="56"/>
        <v>2</v>
      </c>
      <c r="I730" s="6">
        <f t="shared" si="54"/>
        <v>0.34722222222222221</v>
      </c>
      <c r="J730" s="10">
        <f>IF(B730="Pending","",C730/(VLOOKUP(B730,Population!$A$2:$B$10,2,FALSE)/100000))</f>
        <v>265.16811296974731</v>
      </c>
      <c r="K730" s="10">
        <f>IF(B730="Pending","",SUMIFS(E:E,A:A,"&lt;="&amp;A730,A:A,"&gt;="&amp;A730-30,B:B,B730)/(VLOOKUP(B730,Population!$A$2:$B$10,2,FALSE)/100000))</f>
        <v>111.12667085273908</v>
      </c>
      <c r="L730" s="13">
        <f t="shared" si="55"/>
        <v>0.21294718909710392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57"/>
        <v>2.0013583880461851E-2</v>
      </c>
      <c r="E731" s="7">
        <f t="shared" si="58"/>
        <v>-2</v>
      </c>
      <c r="F731" s="6">
        <f t="shared" si="59"/>
        <v>-4.9261083743842365E-3</v>
      </c>
      <c r="G731" s="2">
        <v>0</v>
      </c>
      <c r="H731" s="7">
        <f t="shared" si="56"/>
        <v>0</v>
      </c>
      <c r="I731" s="6">
        <f t="shared" si="54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3" t="str">
        <f t="shared" si="55"/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57"/>
        <v>3.4343702915891165E-2</v>
      </c>
      <c r="E732" s="7">
        <f t="shared" si="58"/>
        <v>27</v>
      </c>
      <c r="F732" s="6">
        <f t="shared" si="59"/>
        <v>5.6133056133056136E-2</v>
      </c>
      <c r="G732">
        <v>1</v>
      </c>
      <c r="H732" s="7">
        <f t="shared" si="56"/>
        <v>0</v>
      </c>
      <c r="I732" s="6">
        <f t="shared" si="54"/>
        <v>2.7472527472527475E-3</v>
      </c>
      <c r="J732" s="10">
        <f>IF(B732="Pending","",C732/(VLOOKUP(B732,Population!$A$2:$B$10,2,FALSE)/100000))</f>
        <v>85.547070757913929</v>
      </c>
      <c r="K732" s="10">
        <f>IF(B732="Pending","",SUMIFS(E:E,A:A,"&lt;="&amp;A732,A:A,"&gt;="&amp;A732-30,B:B,B732)/(VLOOKUP(B732,Population!$A$2:$B$10,2,FALSE)/100000))</f>
        <v>65.678073678656503</v>
      </c>
      <c r="L732" s="13">
        <f t="shared" si="55"/>
        <v>1.2903225806451613E-3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57"/>
        <v>7.9012673934237346E-2</v>
      </c>
      <c r="E733" s="7">
        <f t="shared" si="58"/>
        <v>62</v>
      </c>
      <c r="F733" s="6">
        <f t="shared" si="59"/>
        <v>0.12889812889812891</v>
      </c>
      <c r="G733">
        <v>1</v>
      </c>
      <c r="H733" s="7">
        <f t="shared" si="56"/>
        <v>0</v>
      </c>
      <c r="I733" s="6">
        <f t="shared" si="54"/>
        <v>2.7472527472527475E-3</v>
      </c>
      <c r="J733" s="10">
        <f>IF(B733="Pending","",C733/(VLOOKUP(B733,Population!$A$2:$B$10,2,FALSE)/100000))</f>
        <v>208.11812425223965</v>
      </c>
      <c r="K733" s="10">
        <f>IF(B733="Pending","",SUMIFS(E:E,A:A,"&lt;="&amp;A733,A:A,"&gt;="&amp;A733-30,B:B,B733)/(VLOOKUP(B733,Population!$A$2:$B$10,2,FALSE)/100000))</f>
        <v>136.44985263649363</v>
      </c>
      <c r="L733" s="13">
        <f t="shared" si="55"/>
        <v>5.6085249579360629E-4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57"/>
        <v>0.20371355136045377</v>
      </c>
      <c r="E734" s="7">
        <f t="shared" si="58"/>
        <v>126</v>
      </c>
      <c r="F734" s="6">
        <f t="shared" si="59"/>
        <v>0.26195426195426197</v>
      </c>
      <c r="G734">
        <v>1</v>
      </c>
      <c r="H734" s="7">
        <f t="shared" si="56"/>
        <v>0</v>
      </c>
      <c r="I734" s="6">
        <f t="shared" ref="I734:I797" si="60">G734/SUMIF(A:A,A734,G:G)</f>
        <v>2.7472527472527475E-3</v>
      </c>
      <c r="J734" s="10">
        <f>IF(B734="Pending","",C734/(VLOOKUP(B734,Population!$A$2:$B$10,2,FALSE)/100000))</f>
        <v>482.65102136809566</v>
      </c>
      <c r="K734" s="10">
        <f>IF(B734="Pending","",SUMIFS(E:E,A:A,"&lt;="&amp;A734,A:A,"&gt;="&amp;A734-30,B:B,B734)/(VLOOKUP(B734,Population!$A$2:$B$10,2,FALSE)/100000))</f>
        <v>274.76565649778252</v>
      </c>
      <c r="L734" s="13">
        <f t="shared" ref="L734:L797" si="61">IF(B734="Pending","",(G734/C734))</f>
        <v>2.1753317380900588E-4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57"/>
        <v>0.20296020561907294</v>
      </c>
      <c r="E735" s="7">
        <f t="shared" si="58"/>
        <v>145</v>
      </c>
      <c r="F735" s="6">
        <f t="shared" si="59"/>
        <v>0.30145530145530147</v>
      </c>
      <c r="G735">
        <v>5</v>
      </c>
      <c r="H735" s="7">
        <f t="shared" si="56"/>
        <v>0</v>
      </c>
      <c r="I735" s="6">
        <f t="shared" si="60"/>
        <v>1.3736263736263736E-2</v>
      </c>
      <c r="J735" s="10">
        <f>IF(B735="Pending","",C735/(VLOOKUP(B735,Population!$A$2:$B$10,2,FALSE)/100000))</f>
        <v>522.12653702424359</v>
      </c>
      <c r="K735" s="10">
        <f>IF(B735="Pending","",SUMIFS(E:E,A:A,"&lt;="&amp;A735,A:A,"&gt;="&amp;A735-30,B:B,B735)/(VLOOKUP(B735,Population!$A$2:$B$10,2,FALSE)/100000))</f>
        <v>320.57201356160977</v>
      </c>
      <c r="L735" s="13">
        <f t="shared" si="61"/>
        <v>1.0917030567685589E-3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57"/>
        <v>0.17105379774882568</v>
      </c>
      <c r="E736" s="7">
        <f t="shared" si="58"/>
        <v>97</v>
      </c>
      <c r="F736" s="6">
        <f t="shared" si="59"/>
        <v>0.20166320166320167</v>
      </c>
      <c r="G736">
        <v>18</v>
      </c>
      <c r="H736" s="7">
        <f t="shared" si="56"/>
        <v>0</v>
      </c>
      <c r="I736" s="6">
        <f t="shared" si="60"/>
        <v>4.9450549450549448E-2</v>
      </c>
      <c r="J736" s="10">
        <f>IF(B736="Pending","",C736/(VLOOKUP(B736,Population!$A$2:$B$10,2,FALSE)/100000))</f>
        <v>452.77530145920332</v>
      </c>
      <c r="K736" s="10">
        <f>IF(B736="Pending","",SUMIFS(E:E,A:A,"&lt;="&amp;A736,A:A,"&gt;="&amp;A736-30,B:B,B736)/(VLOOKUP(B736,Population!$A$2:$B$10,2,FALSE)/100000))</f>
        <v>249.37831370525032</v>
      </c>
      <c r="L736" s="13">
        <f t="shared" si="61"/>
        <v>4.6632124352331602E-3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57"/>
        <v>0.14335726313923602</v>
      </c>
      <c r="E737" s="7">
        <f t="shared" si="58"/>
        <v>74</v>
      </c>
      <c r="F737" s="6">
        <f t="shared" si="59"/>
        <v>0.15384615384615385</v>
      </c>
      <c r="G737">
        <v>31</v>
      </c>
      <c r="H737" s="7">
        <f t="shared" si="56"/>
        <v>0</v>
      </c>
      <c r="I737" s="6">
        <f t="shared" si="60"/>
        <v>8.5164835164835168E-2</v>
      </c>
      <c r="J737" s="10">
        <f>IF(B737="Pending","",C737/(VLOOKUP(B737,Population!$A$2:$B$10,2,FALSE)/100000))</f>
        <v>361.30678017023303</v>
      </c>
      <c r="K737" s="10">
        <f>IF(B737="Pending","",SUMIFS(E:E,A:A,"&lt;="&amp;A737,A:A,"&gt;="&amp;A737-30,B:B,B737)/(VLOOKUP(B737,Population!$A$2:$B$10,2,FALSE)/100000))</f>
        <v>169.87561441697818</v>
      </c>
      <c r="L737" s="13">
        <f t="shared" si="61"/>
        <v>9.5826893353941275E-3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57"/>
        <v>8.3975892936275817E-2</v>
      </c>
      <c r="E738" s="7">
        <f t="shared" si="58"/>
        <v>35</v>
      </c>
      <c r="F738" s="6">
        <f t="shared" si="59"/>
        <v>7.2765072765072769E-2</v>
      </c>
      <c r="G738">
        <v>78</v>
      </c>
      <c r="H738" s="7">
        <f t="shared" si="56"/>
        <v>0</v>
      </c>
      <c r="I738" s="6">
        <f t="shared" si="60"/>
        <v>0.21428571428571427</v>
      </c>
      <c r="J738" s="10">
        <f>IF(B738="Pending","",C738/(VLOOKUP(B738,Population!$A$2:$B$10,2,FALSE)/100000))</f>
        <v>240.4706372027745</v>
      </c>
      <c r="K738" s="10">
        <f>IF(B738="Pending","",SUMIFS(E:E,A:A,"&lt;="&amp;A738,A:A,"&gt;="&amp;A738-30,B:B,B738)/(VLOOKUP(B738,Population!$A$2:$B$10,2,FALSE)/100000))</f>
        <v>104.43658808331578</v>
      </c>
      <c r="L738" s="13">
        <f t="shared" si="61"/>
        <v>4.1160949868073879E-2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57"/>
        <v>4.0592041123814586E-2</v>
      </c>
      <c r="E739" s="7">
        <f t="shared" si="58"/>
        <v>19</v>
      </c>
      <c r="F739" s="6">
        <f t="shared" si="59"/>
        <v>3.9501039501039503E-2</v>
      </c>
      <c r="G739">
        <v>102</v>
      </c>
      <c r="H739" s="7">
        <f t="shared" si="56"/>
        <v>2</v>
      </c>
      <c r="I739" s="6">
        <f t="shared" si="60"/>
        <v>0.28021978021978022</v>
      </c>
      <c r="J739" s="10">
        <f>IF(B739="Pending","",C739/(VLOOKUP(B739,Population!$A$2:$B$10,2,FALSE)/100000))</f>
        <v>190.9936884509286</v>
      </c>
      <c r="K739" s="10">
        <f>IF(B739="Pending","",SUMIFS(E:E,A:A,"&lt;="&amp;A739,A:A,"&gt;="&amp;A739-30,B:B,B739)/(VLOOKUP(B739,Population!$A$2:$B$10,2,FALSE)/100000))</f>
        <v>77.148105596990817</v>
      </c>
      <c r="L739" s="13">
        <f t="shared" si="61"/>
        <v>0.11135371179039301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57"/>
        <v>2.6500044314455375E-2</v>
      </c>
      <c r="E740" s="7">
        <f t="shared" si="58"/>
        <v>11</v>
      </c>
      <c r="F740" s="6">
        <f t="shared" si="59"/>
        <v>2.286902286902287E-2</v>
      </c>
      <c r="G740">
        <v>127</v>
      </c>
      <c r="H740" s="7">
        <f t="shared" si="56"/>
        <v>2</v>
      </c>
      <c r="I740" s="6">
        <f t="shared" si="60"/>
        <v>0.34890109890109888</v>
      </c>
      <c r="J740" s="10">
        <f>IF(B740="Pending","",C740/(VLOOKUP(B740,Population!$A$2:$B$10,2,FALSE)/100000))</f>
        <v>270.13719174771535</v>
      </c>
      <c r="K740" s="10">
        <f>IF(B740="Pending","",SUMIFS(E:E,A:A,"&lt;="&amp;A740,A:A,"&gt;="&amp;A740-30,B:B,B740)/(VLOOKUP(B740,Population!$A$2:$B$10,2,FALSE)/100000))</f>
        <v>110.22320198401763</v>
      </c>
      <c r="L740" s="13">
        <f t="shared" si="61"/>
        <v>0.21237458193979933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57"/>
        <v>1.4490826907737304E-2</v>
      </c>
      <c r="E741" s="7">
        <f t="shared" si="58"/>
        <v>-115</v>
      </c>
      <c r="F741" s="6">
        <f t="shared" si="59"/>
        <v>-0.2390852390852391</v>
      </c>
      <c r="G741">
        <v>0</v>
      </c>
      <c r="H741" s="7">
        <f t="shared" si="56"/>
        <v>0</v>
      </c>
      <c r="I741" s="6">
        <f t="shared" si="60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3" t="str">
        <f t="shared" si="61"/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57"/>
        <v>3.507780578979397E-2</v>
      </c>
      <c r="E742" s="7">
        <f t="shared" si="58"/>
        <v>32</v>
      </c>
      <c r="F742" s="6">
        <f t="shared" si="59"/>
        <v>7.2727272727272724E-2</v>
      </c>
      <c r="G742" s="2">
        <v>1</v>
      </c>
      <c r="H742" s="7">
        <f t="shared" si="56"/>
        <v>0</v>
      </c>
      <c r="I742" s="6">
        <f t="shared" si="60"/>
        <v>2.7472527472527475E-3</v>
      </c>
      <c r="J742" s="10">
        <f>IF(B742="Pending","",C742/(VLOOKUP(B742,Population!$A$2:$B$10,2,FALSE)/100000))</f>
        <v>89.07933690533747</v>
      </c>
      <c r="K742" s="10">
        <f>IF(B742="Pending","",SUMIFS(E:E,A:A,"&lt;="&amp;A742,A:A,"&gt;="&amp;A742-30,B:B,B742)/(VLOOKUP(B742,Population!$A$2:$B$10,2,FALSE)/100000))</f>
        <v>66.561140215512381</v>
      </c>
      <c r="L742" s="13">
        <f t="shared" si="61"/>
        <v>1.2391573729863693E-3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57"/>
        <v>7.980526819090672E-2</v>
      </c>
      <c r="E743" s="7">
        <f t="shared" si="58"/>
        <v>53</v>
      </c>
      <c r="F743" s="6">
        <f t="shared" si="59"/>
        <v>0.12045454545454545</v>
      </c>
      <c r="G743" s="2">
        <v>1</v>
      </c>
      <c r="H743" s="7">
        <f t="shared" si="56"/>
        <v>0</v>
      </c>
      <c r="I743" s="6">
        <f t="shared" si="60"/>
        <v>2.7472527472527475E-3</v>
      </c>
      <c r="J743" s="10">
        <f>IF(B743="Pending","",C743/(VLOOKUP(B743,Population!$A$2:$B$10,2,FALSE)/100000))</f>
        <v>214.30447343079751</v>
      </c>
      <c r="K743" s="10">
        <f>IF(B743="Pending","",SUMIFS(E:E,A:A,"&lt;="&amp;A743,A:A,"&gt;="&amp;A743-30,B:B,B743)/(VLOOKUP(B743,Population!$A$2:$B$10,2,FALSE)/100000))</f>
        <v>138.78432402462869</v>
      </c>
      <c r="L743" s="13">
        <f t="shared" si="61"/>
        <v>5.4466230936819177E-4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57"/>
        <v>0.20403373033121794</v>
      </c>
      <c r="E744" s="7">
        <f t="shared" si="58"/>
        <v>97</v>
      </c>
      <c r="F744" s="6">
        <f t="shared" si="59"/>
        <v>0.22045454545454546</v>
      </c>
      <c r="G744" s="2">
        <v>1</v>
      </c>
      <c r="H744" s="7">
        <f t="shared" ref="H744:H807" si="62">G744-SUMIFS(G:G,A:A,A744-1,B:B,B744)</f>
        <v>0</v>
      </c>
      <c r="I744" s="6">
        <f t="shared" si="60"/>
        <v>2.7472527472527475E-3</v>
      </c>
      <c r="J744" s="10">
        <f>IF(B744="Pending","",C744/(VLOOKUP(B744,Population!$A$2:$B$10,2,FALSE)/100000))</f>
        <v>492.83530439457058</v>
      </c>
      <c r="K744" s="10">
        <f>IF(B744="Pending","",SUMIFS(E:E,A:A,"&lt;="&amp;A744,A:A,"&gt;="&amp;A744-30,B:B,B744)/(VLOOKUP(B744,Population!$A$2:$B$10,2,FALSE)/100000))</f>
        <v>271.9308560677328</v>
      </c>
      <c r="L744" s="13">
        <f t="shared" si="61"/>
        <v>2.1303792074989347E-4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57"/>
        <v>0.2025993219160219</v>
      </c>
      <c r="E745" s="7">
        <f t="shared" si="58"/>
        <v>81</v>
      </c>
      <c r="F745" s="6">
        <f t="shared" si="59"/>
        <v>0.18409090909090908</v>
      </c>
      <c r="G745" s="2">
        <v>5</v>
      </c>
      <c r="H745" s="7">
        <f t="shared" si="62"/>
        <v>0</v>
      </c>
      <c r="I745" s="6">
        <f t="shared" si="60"/>
        <v>1.3736263736263736E-2</v>
      </c>
      <c r="J745" s="10">
        <f>IF(B745="Pending","",C745/(VLOOKUP(B745,Population!$A$2:$B$10,2,FALSE)/100000))</f>
        <v>531.36065263537103</v>
      </c>
      <c r="K745" s="10">
        <f>IF(B745="Pending","",SUMIFS(E:E,A:A,"&lt;="&amp;A745,A:A,"&gt;="&amp;A745-30,B:B,B745)/(VLOOKUP(B745,Population!$A$2:$B$10,2,FALSE)/100000))</f>
        <v>308.145857986142</v>
      </c>
      <c r="L745" s="13">
        <f t="shared" si="61"/>
        <v>1.0727311735679039E-3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57"/>
        <v>0.17073806833000088</v>
      </c>
      <c r="E746" s="7">
        <f t="shared" si="58"/>
        <v>68</v>
      </c>
      <c r="F746" s="6">
        <f t="shared" si="59"/>
        <v>0.15454545454545454</v>
      </c>
      <c r="G746" s="2">
        <v>18</v>
      </c>
      <c r="H746" s="7">
        <f t="shared" si="62"/>
        <v>0</v>
      </c>
      <c r="I746" s="6">
        <f t="shared" si="60"/>
        <v>4.9450549450549448E-2</v>
      </c>
      <c r="J746" s="10">
        <f>IF(B746="Pending","",C746/(VLOOKUP(B746,Population!$A$2:$B$10,2,FALSE)/100000))</f>
        <v>460.75165392014264</v>
      </c>
      <c r="K746" s="10">
        <f>IF(B746="Pending","",SUMIFS(E:E,A:A,"&lt;="&amp;A746,A:A,"&gt;="&amp;A746-30,B:B,B746)/(VLOOKUP(B746,Population!$A$2:$B$10,2,FALSE)/100000))</f>
        <v>238.82137662459533</v>
      </c>
      <c r="L746" s="13">
        <f t="shared" si="61"/>
        <v>4.5824847250509164E-3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57"/>
        <v>0.14304963922455011</v>
      </c>
      <c r="E747" s="7">
        <f t="shared" si="58"/>
        <v>56</v>
      </c>
      <c r="F747" s="6">
        <f t="shared" si="59"/>
        <v>0.12727272727272726</v>
      </c>
      <c r="G747" s="2">
        <v>31</v>
      </c>
      <c r="H747" s="7">
        <f t="shared" si="62"/>
        <v>0</v>
      </c>
      <c r="I747" s="6">
        <f t="shared" si="60"/>
        <v>8.5164835164835168E-2</v>
      </c>
      <c r="J747" s="10">
        <f>IF(B747="Pending","",C747/(VLOOKUP(B747,Population!$A$2:$B$10,2,FALSE)/100000))</f>
        <v>367.56124066158793</v>
      </c>
      <c r="K747" s="10">
        <f>IF(B747="Pending","",SUMIFS(E:E,A:A,"&lt;="&amp;A747,A:A,"&gt;="&amp;A747-30,B:B,B747)/(VLOOKUP(B747,Population!$A$2:$B$10,2,FALSE)/100000))</f>
        <v>162.5042859807385</v>
      </c>
      <c r="L747" s="13">
        <f t="shared" si="61"/>
        <v>9.4196292920085082E-3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57"/>
        <v>8.3456489611405726E-2</v>
      </c>
      <c r="E748" s="7">
        <f t="shared" si="58"/>
        <v>25</v>
      </c>
      <c r="F748" s="6">
        <f t="shared" si="59"/>
        <v>5.6818181818181816E-2</v>
      </c>
      <c r="G748" s="2">
        <v>78</v>
      </c>
      <c r="H748" s="7">
        <f t="shared" si="62"/>
        <v>0</v>
      </c>
      <c r="I748" s="6">
        <f t="shared" si="60"/>
        <v>0.21428571428571427</v>
      </c>
      <c r="J748" s="10">
        <f>IF(B748="Pending","",C748/(VLOOKUP(B748,Population!$A$2:$B$10,2,FALSE)/100000))</f>
        <v>243.6430730497768</v>
      </c>
      <c r="K748" s="10">
        <f>IF(B748="Pending","",SUMIFS(E:E,A:A,"&lt;="&amp;A748,A:A,"&gt;="&amp;A748-30,B:B,B748)/(VLOOKUP(B748,Population!$A$2:$B$10,2,FALSE)/100000))</f>
        <v>100.50276763303293</v>
      </c>
      <c r="L748" s="13">
        <f t="shared" si="61"/>
        <v>4.0625000000000001E-2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57"/>
        <v>4.020690254716161E-2</v>
      </c>
      <c r="E749" s="7">
        <f t="shared" si="58"/>
        <v>9</v>
      </c>
      <c r="F749" s="6">
        <f t="shared" si="59"/>
        <v>2.0454545454545454E-2</v>
      </c>
      <c r="G749" s="2">
        <v>102</v>
      </c>
      <c r="H749" s="7">
        <f t="shared" si="62"/>
        <v>0</v>
      </c>
      <c r="I749" s="6">
        <f t="shared" si="60"/>
        <v>0.28021978021978022</v>
      </c>
      <c r="J749" s="10">
        <f>IF(B749="Pending","",C749/(VLOOKUP(B749,Population!$A$2:$B$10,2,FALSE)/100000))</f>
        <v>192.87026399247702</v>
      </c>
      <c r="K749" s="10">
        <f>IF(B749="Pending","",SUMIFS(E:E,A:A,"&lt;="&amp;A749,A:A,"&gt;="&amp;A749-30,B:B,B749)/(VLOOKUP(B749,Population!$A$2:$B$10,2,FALSE)/100000))</f>
        <v>74.854513268431631</v>
      </c>
      <c r="L749" s="13">
        <f t="shared" si="61"/>
        <v>0.11027027027027027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57"/>
        <v>2.6732156828653396E-2</v>
      </c>
      <c r="E750" s="7">
        <f t="shared" si="58"/>
        <v>17</v>
      </c>
      <c r="F750" s="6">
        <f t="shared" si="59"/>
        <v>3.8636363636363635E-2</v>
      </c>
      <c r="G750" s="2">
        <v>127</v>
      </c>
      <c r="H750" s="7">
        <f t="shared" si="62"/>
        <v>0</v>
      </c>
      <c r="I750" s="6">
        <f t="shared" si="60"/>
        <v>0.34890109890109888</v>
      </c>
      <c r="J750" s="10">
        <f>IF(B750="Pending","",C750/(VLOOKUP(B750,Population!$A$2:$B$10,2,FALSE)/100000))</f>
        <v>277.81667713184771</v>
      </c>
      <c r="K750" s="10">
        <f>IF(B750="Pending","",SUMIFS(E:E,A:A,"&lt;="&amp;A750,A:A,"&gt;="&amp;A750-30,B:B,B750)/(VLOOKUP(B750,Population!$A$2:$B$10,2,FALSE)/100000))</f>
        <v>115.64401519634636</v>
      </c>
      <c r="L750" s="13">
        <f t="shared" si="61"/>
        <v>0.20650406504065041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57"/>
        <v>1.4300617230287751E-2</v>
      </c>
      <c r="E751" s="7">
        <f t="shared" si="58"/>
        <v>2</v>
      </c>
      <c r="F751" s="6">
        <f t="shared" si="59"/>
        <v>4.5454545454545452E-3</v>
      </c>
      <c r="G751" s="2">
        <v>0</v>
      </c>
      <c r="H751" s="7">
        <f t="shared" si="62"/>
        <v>0</v>
      </c>
      <c r="I751" s="6">
        <f t="shared" si="60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3" t="str">
        <f t="shared" si="61"/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57"/>
        <v>3.6087288783221531E-2</v>
      </c>
      <c r="E752" s="7">
        <f t="shared" si="58"/>
        <v>43</v>
      </c>
      <c r="F752" s="6">
        <f t="shared" si="59"/>
        <v>7.8467153284671534E-2</v>
      </c>
      <c r="G752" s="2">
        <v>1</v>
      </c>
      <c r="H752" s="7">
        <f t="shared" si="62"/>
        <v>0</v>
      </c>
      <c r="I752" s="6">
        <f t="shared" si="60"/>
        <v>2.7247956403269754E-3</v>
      </c>
      <c r="J752" s="10">
        <f>IF(B752="Pending","",C752/(VLOOKUP(B752,Population!$A$2:$B$10,2,FALSE)/100000))</f>
        <v>93.825819540937857</v>
      </c>
      <c r="K752" s="10">
        <f>IF(B752="Pending","",SUMIFS(E:E,A:A,"&lt;="&amp;A752,A:A,"&gt;="&amp;A752-30,B:B,B752)/(VLOOKUP(B752,Population!$A$2:$B$10,2,FALSE)/100000))</f>
        <v>69.541489777400997</v>
      </c>
      <c r="L752" s="13">
        <f t="shared" si="61"/>
        <v>1.176470588235294E-3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57"/>
        <v>8.0198692366477031E-2</v>
      </c>
      <c r="E753" s="7">
        <f t="shared" si="58"/>
        <v>53</v>
      </c>
      <c r="F753" s="6">
        <f t="shared" si="59"/>
        <v>9.6715328467153291E-2</v>
      </c>
      <c r="G753" s="2">
        <v>1</v>
      </c>
      <c r="H753" s="7">
        <f t="shared" si="62"/>
        <v>0</v>
      </c>
      <c r="I753" s="6">
        <f t="shared" si="60"/>
        <v>2.7247956403269754E-3</v>
      </c>
      <c r="J753" s="10">
        <f>IF(B753="Pending","",C753/(VLOOKUP(B753,Population!$A$2:$B$10,2,FALSE)/100000))</f>
        <v>220.4908226093554</v>
      </c>
      <c r="K753" s="10">
        <f>IF(B753="Pending","",SUMIFS(E:E,A:A,"&lt;="&amp;A753,A:A,"&gt;="&amp;A753-30,B:B,B753)/(VLOOKUP(B753,Population!$A$2:$B$10,2,FALSE)/100000))</f>
        <v>140.88534827395023</v>
      </c>
      <c r="L753" s="13">
        <f t="shared" si="61"/>
        <v>5.2938062466913714E-4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57"/>
        <v>0.20340494183578162</v>
      </c>
      <c r="E754" s="7">
        <f t="shared" si="58"/>
        <v>97</v>
      </c>
      <c r="F754" s="6">
        <f t="shared" si="59"/>
        <v>0.177007299270073</v>
      </c>
      <c r="G754" s="2">
        <v>1</v>
      </c>
      <c r="H754" s="7">
        <f t="shared" si="62"/>
        <v>0</v>
      </c>
      <c r="I754" s="6">
        <f t="shared" si="60"/>
        <v>2.7247956403269754E-3</v>
      </c>
      <c r="J754" s="10">
        <f>IF(B754="Pending","",C754/(VLOOKUP(B754,Population!$A$2:$B$10,2,FALSE)/100000))</f>
        <v>503.01958742104551</v>
      </c>
      <c r="K754" s="10">
        <f>IF(B754="Pending","",SUMIFS(E:E,A:A,"&lt;="&amp;A754,A:A,"&gt;="&amp;A754-30,B:B,B754)/(VLOOKUP(B754,Population!$A$2:$B$10,2,FALSE)/100000))</f>
        <v>254.08211261927158</v>
      </c>
      <c r="L754" s="13">
        <f t="shared" si="61"/>
        <v>2.087246921310791E-4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57"/>
        <v>0.20289547422943024</v>
      </c>
      <c r="E755" s="7">
        <f t="shared" si="58"/>
        <v>118</v>
      </c>
      <c r="F755" s="6">
        <f t="shared" si="59"/>
        <v>0.21532846715328466</v>
      </c>
      <c r="G755" s="2">
        <v>5</v>
      </c>
      <c r="H755" s="7">
        <f t="shared" si="62"/>
        <v>0</v>
      </c>
      <c r="I755" s="6">
        <f t="shared" si="60"/>
        <v>1.3623978201634877E-2</v>
      </c>
      <c r="J755" s="10">
        <f>IF(B755="Pending","",C755/(VLOOKUP(B755,Population!$A$2:$B$10,2,FALSE)/100000))</f>
        <v>544.81282105651962</v>
      </c>
      <c r="K755" s="10">
        <f>IF(B755="Pending","",SUMIFS(E:E,A:A,"&lt;="&amp;A755,A:A,"&gt;="&amp;A755-30,B:B,B755)/(VLOOKUP(B755,Population!$A$2:$B$10,2,FALSE)/100000))</f>
        <v>287.85360392712118</v>
      </c>
      <c r="L755" s="13">
        <f t="shared" si="61"/>
        <v>1.0462439840970914E-3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57"/>
        <v>0.1707990150292944</v>
      </c>
      <c r="E756" s="7">
        <f t="shared" si="58"/>
        <v>95</v>
      </c>
      <c r="F756" s="6">
        <f t="shared" si="59"/>
        <v>0.17335766423357665</v>
      </c>
      <c r="G756" s="2">
        <v>19</v>
      </c>
      <c r="H756" s="7">
        <f t="shared" si="62"/>
        <v>1</v>
      </c>
      <c r="I756" s="6">
        <f t="shared" si="60"/>
        <v>5.1771117166212535E-2</v>
      </c>
      <c r="J756" s="10">
        <f>IF(B756="Pending","",C756/(VLOOKUP(B756,Population!$A$2:$B$10,2,FALSE)/100000))</f>
        <v>471.89508750527847</v>
      </c>
      <c r="K756" s="10">
        <f>IF(B756="Pending","",SUMIFS(E:E,A:A,"&lt;="&amp;A756,A:A,"&gt;="&amp;A756-30,B:B,B756)/(VLOOKUP(B756,Population!$A$2:$B$10,2,FALSE)/100000))</f>
        <v>222.28217519823582</v>
      </c>
      <c r="L756" s="13">
        <f t="shared" si="61"/>
        <v>4.7228436490181457E-3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57"/>
        <v>0.14252356287679374</v>
      </c>
      <c r="E757" s="7">
        <f t="shared" si="58"/>
        <v>66</v>
      </c>
      <c r="F757" s="6">
        <f t="shared" si="59"/>
        <v>0.12043795620437957</v>
      </c>
      <c r="G757" s="2">
        <v>31</v>
      </c>
      <c r="H757" s="7">
        <f t="shared" si="62"/>
        <v>0</v>
      </c>
      <c r="I757" s="6">
        <f t="shared" si="60"/>
        <v>8.4468664850136238E-2</v>
      </c>
      <c r="J757" s="10">
        <f>IF(B757="Pending","",C757/(VLOOKUP(B757,Population!$A$2:$B$10,2,FALSE)/100000))</f>
        <v>374.93256909782758</v>
      </c>
      <c r="K757" s="10">
        <f>IF(B757="Pending","",SUMIFS(E:E,A:A,"&lt;="&amp;A757,A:A,"&gt;="&amp;A757-30,B:B,B757)/(VLOOKUP(B757,Population!$A$2:$B$10,2,FALSE)/100000))</f>
        <v>153.01090844921771</v>
      </c>
      <c r="L757" s="13">
        <f t="shared" si="61"/>
        <v>9.2344355078939535E-3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57"/>
        <v>8.2873397299821683E-2</v>
      </c>
      <c r="E758" s="7">
        <f t="shared" si="58"/>
        <v>32</v>
      </c>
      <c r="F758" s="6">
        <f t="shared" si="59"/>
        <v>5.8394160583941604E-2</v>
      </c>
      <c r="G758" s="2">
        <v>78</v>
      </c>
      <c r="H758" s="7">
        <f t="shared" si="62"/>
        <v>0</v>
      </c>
      <c r="I758" s="6">
        <f t="shared" si="60"/>
        <v>0.21253405994550409</v>
      </c>
      <c r="J758" s="10">
        <f>IF(B758="Pending","",C758/(VLOOKUP(B758,Population!$A$2:$B$10,2,FALSE)/100000))</f>
        <v>247.70379093393973</v>
      </c>
      <c r="K758" s="10">
        <f>IF(B758="Pending","",SUMIFS(E:E,A:A,"&lt;="&amp;A758,A:A,"&gt;="&amp;A758-30,B:B,B758)/(VLOOKUP(B758,Population!$A$2:$B$10,2,FALSE)/100000))</f>
        <v>95.17307541006906</v>
      </c>
      <c r="L758" s="13">
        <f t="shared" si="61"/>
        <v>3.9959016393442626E-2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57"/>
        <v>4.0120574000169822E-2</v>
      </c>
      <c r="E759" s="7">
        <f t="shared" si="58"/>
        <v>20</v>
      </c>
      <c r="F759" s="6">
        <f t="shared" si="59"/>
        <v>3.6496350364963501E-2</v>
      </c>
      <c r="G759" s="2">
        <v>103</v>
      </c>
      <c r="H759" s="7">
        <f t="shared" si="62"/>
        <v>1</v>
      </c>
      <c r="I759" s="6">
        <f t="shared" si="60"/>
        <v>0.28065395095367845</v>
      </c>
      <c r="J759" s="10">
        <f>IF(B759="Pending","",C759/(VLOOKUP(B759,Population!$A$2:$B$10,2,FALSE)/100000))</f>
        <v>197.04043186258465</v>
      </c>
      <c r="K759" s="10">
        <f>IF(B759="Pending","",SUMIFS(E:E,A:A,"&lt;="&amp;A759,A:A,"&gt;="&amp;A759-30,B:B,B759)/(VLOOKUP(B759,Population!$A$2:$B$10,2,FALSE)/100000))</f>
        <v>74.646004874926248</v>
      </c>
      <c r="L759" s="13">
        <f t="shared" si="61"/>
        <v>0.10899470899470899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57"/>
        <v>2.6789504967309162E-2</v>
      </c>
      <c r="E760" s="7">
        <f t="shared" si="58"/>
        <v>16</v>
      </c>
      <c r="F760" s="6">
        <f t="shared" si="59"/>
        <v>2.9197080291970802E-2</v>
      </c>
      <c r="G760" s="2">
        <v>128</v>
      </c>
      <c r="H760" s="7">
        <f t="shared" si="62"/>
        <v>1</v>
      </c>
      <c r="I760" s="6">
        <f t="shared" si="60"/>
        <v>0.34877384196185285</v>
      </c>
      <c r="J760" s="10">
        <f>IF(B760="Pending","",C760/(VLOOKUP(B760,Population!$A$2:$B$10,2,FALSE)/100000))</f>
        <v>285.04442808161934</v>
      </c>
      <c r="K760" s="10">
        <f>IF(B760="Pending","",SUMIFS(E:E,A:A,"&lt;="&amp;A760,A:A,"&gt;="&amp;A760-30,B:B,B760)/(VLOOKUP(B760,Population!$A$2:$B$10,2,FALSE)/100000))</f>
        <v>117.45095293378928</v>
      </c>
      <c r="L760" s="13">
        <f t="shared" si="61"/>
        <v>0.20285261489698891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57"/>
        <v>1.4307548611700773E-2</v>
      </c>
      <c r="E761" s="7">
        <f t="shared" si="58"/>
        <v>8</v>
      </c>
      <c r="F761" s="6">
        <f t="shared" si="59"/>
        <v>1.4598540145985401E-2</v>
      </c>
      <c r="G761" s="2">
        <v>0</v>
      </c>
      <c r="H761" s="7">
        <f t="shared" si="62"/>
        <v>0</v>
      </c>
      <c r="I761" s="6">
        <f t="shared" si="60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3" t="str">
        <f t="shared" si="61"/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57"/>
        <v>3.6430769230769232E-2</v>
      </c>
      <c r="E762" s="7">
        <f t="shared" si="58"/>
        <v>38</v>
      </c>
      <c r="F762" s="6">
        <f t="shared" si="59"/>
        <v>4.6285018270401948E-2</v>
      </c>
      <c r="G762" s="2">
        <v>1</v>
      </c>
      <c r="H762" s="7">
        <f t="shared" si="62"/>
        <v>0</v>
      </c>
      <c r="I762" s="6">
        <f t="shared" si="60"/>
        <v>2.6246719160104987E-3</v>
      </c>
      <c r="J762" s="10">
        <f>IF(B762="Pending","",C762/(VLOOKUP(B762,Population!$A$2:$B$10,2,FALSE)/100000))</f>
        <v>98.020385591003318</v>
      </c>
      <c r="K762" s="10">
        <f>IF(B762="Pending","",SUMIFS(E:E,A:A,"&lt;="&amp;A762,A:A,"&gt;="&amp;A762-30,B:B,B762)/(VLOOKUP(B762,Population!$A$2:$B$10,2,FALSE)/100000))</f>
        <v>71.638772802433721</v>
      </c>
      <c r="L762" s="13">
        <f t="shared" si="61"/>
        <v>1.1261261261261261E-3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57"/>
        <v>7.9958974358974352E-2</v>
      </c>
      <c r="E763" s="7">
        <f t="shared" si="58"/>
        <v>60</v>
      </c>
      <c r="F763" s="6">
        <f t="shared" si="59"/>
        <v>7.3081607795371498E-2</v>
      </c>
      <c r="G763" s="2">
        <v>1</v>
      </c>
      <c r="H763" s="7">
        <f t="shared" si="62"/>
        <v>0</v>
      </c>
      <c r="I763" s="6">
        <f t="shared" si="60"/>
        <v>2.6246719160104987E-3</v>
      </c>
      <c r="J763" s="10">
        <f>IF(B763="Pending","",C763/(VLOOKUP(B763,Population!$A$2:$B$10,2,FALSE)/100000))</f>
        <v>227.49423677376055</v>
      </c>
      <c r="K763" s="10">
        <f>IF(B763="Pending","",SUMIFS(E:E,A:A,"&lt;="&amp;A763,A:A,"&gt;="&amp;A763-30,B:B,B763)/(VLOOKUP(B763,Population!$A$2:$B$10,2,FALSE)/100000))</f>
        <v>142.98637252327177</v>
      </c>
      <c r="L763" s="13">
        <f t="shared" si="61"/>
        <v>5.1308363263211901E-4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57"/>
        <v>0.20627692307692308</v>
      </c>
      <c r="E764" s="7">
        <f t="shared" si="58"/>
        <v>237</v>
      </c>
      <c r="F764" s="6">
        <f t="shared" si="59"/>
        <v>0.28867235079171744</v>
      </c>
      <c r="G764" s="2">
        <v>1</v>
      </c>
      <c r="H764" s="7">
        <f t="shared" si="62"/>
        <v>0</v>
      </c>
      <c r="I764" s="6">
        <f t="shared" si="60"/>
        <v>2.6246719160104987E-3</v>
      </c>
      <c r="J764" s="10">
        <f>IF(B764="Pending","",C764/(VLOOKUP(B764,Population!$A$2:$B$10,2,FALSE)/100000))</f>
        <v>527.90283564037088</v>
      </c>
      <c r="K764" s="10">
        <f>IF(B764="Pending","",SUMIFS(E:E,A:A,"&lt;="&amp;A764,A:A,"&gt;="&amp;A764-30,B:B,B764)/(VLOOKUP(B764,Population!$A$2:$B$10,2,FALSE)/100000))</f>
        <v>263.00648434350222</v>
      </c>
      <c r="L764" s="13">
        <f t="shared" si="61"/>
        <v>1.988862370723946E-4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57"/>
        <v>0.20385641025641027</v>
      </c>
      <c r="E765" s="7">
        <f t="shared" si="58"/>
        <v>190</v>
      </c>
      <c r="F765" s="6">
        <f t="shared" si="59"/>
        <v>0.23142509135200975</v>
      </c>
      <c r="G765" s="2">
        <v>5</v>
      </c>
      <c r="H765" s="7">
        <f t="shared" si="62"/>
        <v>0</v>
      </c>
      <c r="I765" s="6">
        <f t="shared" si="60"/>
        <v>1.3123359580052493E-2</v>
      </c>
      <c r="J765" s="10">
        <f>IF(B765="Pending","",C765/(VLOOKUP(B765,Population!$A$2:$B$10,2,FALSE)/100000))</f>
        <v>566.47309224311493</v>
      </c>
      <c r="K765" s="10">
        <f>IF(B765="Pending","",SUMIFS(E:E,A:A,"&lt;="&amp;A765,A:A,"&gt;="&amp;A765-30,B:B,B765)/(VLOOKUP(B765,Population!$A$2:$B$10,2,FALSE)/100000))</f>
        <v>288.30960963631264</v>
      </c>
      <c r="L765" s="13">
        <f t="shared" si="61"/>
        <v>1.006238679814852E-3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57"/>
        <v>0.17103589743589745</v>
      </c>
      <c r="E766" s="7">
        <f t="shared" si="58"/>
        <v>146</v>
      </c>
      <c r="F766" s="6">
        <f t="shared" si="59"/>
        <v>0.17783191230207065</v>
      </c>
      <c r="G766" s="2">
        <v>20</v>
      </c>
      <c r="H766" s="7">
        <f t="shared" si="62"/>
        <v>1</v>
      </c>
      <c r="I766" s="6">
        <f t="shared" si="60"/>
        <v>5.2493438320209973E-2</v>
      </c>
      <c r="J766" s="10">
        <f>IF(B766="Pending","",C766/(VLOOKUP(B766,Population!$A$2:$B$10,2,FALSE)/100000))</f>
        <v>489.02078543611879</v>
      </c>
      <c r="K766" s="10">
        <f>IF(B766="Pending","",SUMIFS(E:E,A:A,"&lt;="&amp;A766,A:A,"&gt;="&amp;A766-30,B:B,B766)/(VLOOKUP(B766,Population!$A$2:$B$10,2,FALSE)/100000))</f>
        <v>223.68976680898982</v>
      </c>
      <c r="L766" s="13">
        <f t="shared" si="61"/>
        <v>4.7973135044375153E-3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57"/>
        <v>0.14145641025641026</v>
      </c>
      <c r="E767" s="7">
        <f t="shared" si="58"/>
        <v>91</v>
      </c>
      <c r="F767" s="6">
        <f t="shared" si="59"/>
        <v>0.11084043848964677</v>
      </c>
      <c r="G767" s="2">
        <v>33</v>
      </c>
      <c r="H767" s="7">
        <f t="shared" si="62"/>
        <v>2</v>
      </c>
      <c r="I767" s="6">
        <f t="shared" si="60"/>
        <v>8.6614173228346455E-2</v>
      </c>
      <c r="J767" s="10">
        <f>IF(B767="Pending","",C767/(VLOOKUP(B767,Population!$A$2:$B$10,2,FALSE)/100000))</f>
        <v>385.0960673962793</v>
      </c>
      <c r="K767" s="10">
        <f>IF(B767="Pending","",SUMIFS(E:E,A:A,"&lt;="&amp;A767,A:A,"&gt;="&amp;A767-30,B:B,B767)/(VLOOKUP(B767,Population!$A$2:$B$10,2,FALSE)/100000))</f>
        <v>154.12777639410251</v>
      </c>
      <c r="L767" s="13">
        <f t="shared" si="61"/>
        <v>9.5707656612528998E-3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57"/>
        <v>8.1928205128205131E-2</v>
      </c>
      <c r="E768" s="7">
        <f t="shared" si="58"/>
        <v>45</v>
      </c>
      <c r="F768" s="6">
        <f t="shared" si="59"/>
        <v>5.4811205846528627E-2</v>
      </c>
      <c r="G768" s="2">
        <v>80</v>
      </c>
      <c r="H768" s="7">
        <f t="shared" si="62"/>
        <v>2</v>
      </c>
      <c r="I768" s="6">
        <f t="shared" si="60"/>
        <v>0.20997375328083989</v>
      </c>
      <c r="J768" s="10">
        <f>IF(B768="Pending","",C768/(VLOOKUP(B768,Population!$A$2:$B$10,2,FALSE)/100000))</f>
        <v>253.41417545854389</v>
      </c>
      <c r="K768" s="10">
        <f>IF(B768="Pending","",SUMIFS(E:E,A:A,"&lt;="&amp;A768,A:A,"&gt;="&amp;A768-30,B:B,B768)/(VLOOKUP(B768,Population!$A$2:$B$10,2,FALSE)/100000))</f>
        <v>93.904101071268144</v>
      </c>
      <c r="L768" s="13">
        <f t="shared" si="61"/>
        <v>4.0060090135202807E-2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57"/>
        <v>3.9343589743589744E-2</v>
      </c>
      <c r="E769" s="7">
        <f t="shared" si="58"/>
        <v>14</v>
      </c>
      <c r="F769" s="6">
        <f t="shared" si="59"/>
        <v>1.705237515225335E-2</v>
      </c>
      <c r="G769" s="2">
        <v>105</v>
      </c>
      <c r="H769" s="7">
        <f t="shared" si="62"/>
        <v>2</v>
      </c>
      <c r="I769" s="6">
        <f t="shared" si="60"/>
        <v>0.27559055118110237</v>
      </c>
      <c r="J769" s="10">
        <f>IF(B769="Pending","",C769/(VLOOKUP(B769,Population!$A$2:$B$10,2,FALSE)/100000))</f>
        <v>199.95954937165996</v>
      </c>
      <c r="K769" s="10">
        <f>IF(B769="Pending","",SUMIFS(E:E,A:A,"&lt;="&amp;A769,A:A,"&gt;="&amp;A769-30,B:B,B769)/(VLOOKUP(B769,Population!$A$2:$B$10,2,FALSE)/100000))</f>
        <v>72.352412546367063</v>
      </c>
      <c r="L769" s="13">
        <f t="shared" si="61"/>
        <v>0.10948905109489052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63">C770/SUMIF(A:A,A770,C:C)</f>
        <v>2.6092307692307692E-2</v>
      </c>
      <c r="E770" s="7">
        <f t="shared" si="58"/>
        <v>5</v>
      </c>
      <c r="F770" s="6">
        <f t="shared" si="59"/>
        <v>6.0901339829476245E-3</v>
      </c>
      <c r="G770" s="2">
        <v>135</v>
      </c>
      <c r="H770" s="7">
        <f t="shared" si="62"/>
        <v>7</v>
      </c>
      <c r="I770" s="6">
        <f t="shared" si="60"/>
        <v>0.3543307086614173</v>
      </c>
      <c r="J770" s="10">
        <f>IF(B770="Pending","",C770/(VLOOKUP(B770,Population!$A$2:$B$10,2,FALSE)/100000))</f>
        <v>287.303100253423</v>
      </c>
      <c r="K770" s="10">
        <f>IF(B770="Pending","",SUMIFS(E:E,A:A,"&lt;="&amp;A770,A:A,"&gt;="&amp;A770-30,B:B,B770)/(VLOOKUP(B770,Population!$A$2:$B$10,2,FALSE)/100000))</f>
        <v>113.38534302454272</v>
      </c>
      <c r="L770" s="13">
        <f t="shared" si="61"/>
        <v>0.21226415094339623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63"/>
        <v>1.362051282051282E-2</v>
      </c>
      <c r="E771" s="7">
        <f t="shared" si="58"/>
        <v>-5</v>
      </c>
      <c r="F771" s="6">
        <f t="shared" si="59"/>
        <v>-6.0901339829476245E-3</v>
      </c>
      <c r="G771" s="2">
        <v>0</v>
      </c>
      <c r="H771" s="7">
        <f t="shared" si="62"/>
        <v>0</v>
      </c>
      <c r="I771" s="6">
        <f t="shared" si="60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3" t="str">
        <f t="shared" si="61"/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63"/>
        <v>3.6620739666424942E-2</v>
      </c>
      <c r="E772" s="7">
        <f t="shared" si="58"/>
        <v>21</v>
      </c>
      <c r="F772" s="6">
        <f t="shared" si="59"/>
        <v>4.6979865771812082E-2</v>
      </c>
      <c r="G772">
        <v>1</v>
      </c>
      <c r="H772" s="7">
        <f t="shared" si="62"/>
        <v>0</v>
      </c>
      <c r="I772" s="6">
        <f t="shared" si="60"/>
        <v>2.5773195876288659E-3</v>
      </c>
      <c r="J772" s="10">
        <f>IF(B772="Pending","",C772/(VLOOKUP(B772,Population!$A$2:$B$10,2,FALSE)/100000))</f>
        <v>100.33843525025001</v>
      </c>
      <c r="K772" s="10">
        <f>IF(B772="Pending","",SUMIFS(E:E,A:A,"&lt;="&amp;A772,A:A,"&gt;="&amp;A772-30,B:B,B772)/(VLOOKUP(B772,Population!$A$2:$B$10,2,FALSE)/100000))</f>
        <v>70.093406362935923</v>
      </c>
      <c r="L772" s="13">
        <f t="shared" si="61"/>
        <v>1.1001100110011001E-3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63"/>
        <v>8.0049955684473456E-2</v>
      </c>
      <c r="E773" s="7">
        <f t="shared" si="58"/>
        <v>38</v>
      </c>
      <c r="F773" s="6">
        <f t="shared" si="59"/>
        <v>8.5011185682326629E-2</v>
      </c>
      <c r="G773">
        <v>1</v>
      </c>
      <c r="H773" s="7">
        <f t="shared" si="62"/>
        <v>0</v>
      </c>
      <c r="I773" s="6">
        <f t="shared" si="60"/>
        <v>2.5773195876288659E-3</v>
      </c>
      <c r="J773" s="10">
        <f>IF(B773="Pending","",C773/(VLOOKUP(B773,Population!$A$2:$B$10,2,FALSE)/100000))</f>
        <v>231.92973241121715</v>
      </c>
      <c r="K773" s="10">
        <f>IF(B773="Pending","",SUMIFS(E:E,A:A,"&lt;="&amp;A773,A:A,"&gt;="&amp;A773-30,B:B,B773)/(VLOOKUP(B773,Population!$A$2:$B$10,2,FALSE)/100000))</f>
        <v>142.28603110683125</v>
      </c>
      <c r="L773" s="13">
        <f t="shared" si="61"/>
        <v>5.0327126321087065E-4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63"/>
        <v>0.20759809846104263</v>
      </c>
      <c r="E774" s="7">
        <f t="shared" si="58"/>
        <v>125</v>
      </c>
      <c r="F774" s="6">
        <f t="shared" si="59"/>
        <v>0.2796420581655481</v>
      </c>
      <c r="G774">
        <v>1</v>
      </c>
      <c r="H774" s="7">
        <f t="shared" si="62"/>
        <v>0</v>
      </c>
      <c r="I774" s="6">
        <f t="shared" si="60"/>
        <v>2.5773195876288659E-3</v>
      </c>
      <c r="J774" s="10">
        <f>IF(B774="Pending","",C774/(VLOOKUP(B774,Population!$A$2:$B$10,2,FALSE)/100000))</f>
        <v>541.02691170541596</v>
      </c>
      <c r="K774" s="10">
        <f>IF(B774="Pending","",SUMIFS(E:E,A:A,"&lt;="&amp;A774,A:A,"&gt;="&amp;A774-30,B:B,B774)/(VLOOKUP(B774,Population!$A$2:$B$10,2,FALSE)/100000))</f>
        <v>266.47124042467408</v>
      </c>
      <c r="L774" s="13">
        <f t="shared" si="61"/>
        <v>1.9406171162429653E-4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63"/>
        <v>0.20413343002175491</v>
      </c>
      <c r="E775" s="7">
        <f t="shared" si="58"/>
        <v>98</v>
      </c>
      <c r="F775" s="6">
        <f t="shared" si="59"/>
        <v>0.21923937360178972</v>
      </c>
      <c r="G775">
        <v>5</v>
      </c>
      <c r="H775" s="7">
        <f t="shared" si="62"/>
        <v>0</v>
      </c>
      <c r="I775" s="6">
        <f t="shared" si="60"/>
        <v>1.2886597938144329E-2</v>
      </c>
      <c r="J775" s="10">
        <f>IF(B775="Pending","",C775/(VLOOKUP(B775,Population!$A$2:$B$10,2,FALSE)/100000))</f>
        <v>577.64523211830613</v>
      </c>
      <c r="K775" s="10">
        <f>IF(B775="Pending","",SUMIFS(E:E,A:A,"&lt;="&amp;A775,A:A,"&gt;="&amp;A775-30,B:B,B775)/(VLOOKUP(B775,Population!$A$2:$B$10,2,FALSE)/100000))</f>
        <v>288.08160678171691</v>
      </c>
      <c r="L775" s="13">
        <f t="shared" si="61"/>
        <v>9.8677718571146627E-4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63"/>
        <v>0.17077592458303117</v>
      </c>
      <c r="E776" s="7">
        <f t="shared" ref="E776:E839" si="64">C776-SUMIFS(C:C,A:A,A776-1,B:B,B776)</f>
        <v>70</v>
      </c>
      <c r="F776" s="6">
        <f t="shared" ref="F776:F839" si="65">E776/SUMIF(A:A,A776,E:E)</f>
        <v>0.15659955257270694</v>
      </c>
      <c r="G776">
        <v>21</v>
      </c>
      <c r="H776" s="7">
        <f t="shared" si="62"/>
        <v>1</v>
      </c>
      <c r="I776" s="6">
        <f t="shared" si="60"/>
        <v>5.4123711340206188E-2</v>
      </c>
      <c r="J776" s="10">
        <f>IF(B776="Pending","",C776/(VLOOKUP(B776,Population!$A$2:$B$10,2,FALSE)/100000))</f>
        <v>497.23173649885047</v>
      </c>
      <c r="K776" s="10">
        <f>IF(B776="Pending","",SUMIFS(E:E,A:A,"&lt;="&amp;A776,A:A,"&gt;="&amp;A776-30,B:B,B776)/(VLOOKUP(B776,Population!$A$2:$B$10,2,FALSE)/100000))</f>
        <v>221.57837939285884</v>
      </c>
      <c r="L776" s="13">
        <f t="shared" si="61"/>
        <v>4.953998584571833E-3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63"/>
        <v>0.14104423495286439</v>
      </c>
      <c r="E777" s="7">
        <f t="shared" si="64"/>
        <v>53</v>
      </c>
      <c r="F777" s="6">
        <f t="shared" si="65"/>
        <v>0.11856823266219239</v>
      </c>
      <c r="G777">
        <v>34</v>
      </c>
      <c r="H777" s="7">
        <f t="shared" si="62"/>
        <v>1</v>
      </c>
      <c r="I777" s="6">
        <f t="shared" si="60"/>
        <v>8.7628865979381437E-2</v>
      </c>
      <c r="J777" s="10">
        <f>IF(B777="Pending","",C777/(VLOOKUP(B777,Population!$A$2:$B$10,2,FALSE)/100000))</f>
        <v>391.01546750416873</v>
      </c>
      <c r="K777" s="10">
        <f>IF(B777="Pending","",SUMIFS(E:E,A:A,"&lt;="&amp;A777,A:A,"&gt;="&amp;A777-30,B:B,B777)/(VLOOKUP(B777,Population!$A$2:$B$10,2,FALSE)/100000))</f>
        <v>150.33042538149417</v>
      </c>
      <c r="L777" s="13">
        <f t="shared" si="61"/>
        <v>9.7115109968580401E-3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63"/>
        <v>8.1621142534848118E-2</v>
      </c>
      <c r="E778" s="7">
        <f t="shared" si="64"/>
        <v>29</v>
      </c>
      <c r="F778" s="6">
        <f t="shared" si="65"/>
        <v>6.4876957494407153E-2</v>
      </c>
      <c r="G778">
        <v>80</v>
      </c>
      <c r="H778" s="7">
        <f t="shared" si="62"/>
        <v>0</v>
      </c>
      <c r="I778" s="6">
        <f t="shared" si="60"/>
        <v>0.20618556701030927</v>
      </c>
      <c r="J778" s="10">
        <f>IF(B778="Pending","",C778/(VLOOKUP(B778,Population!$A$2:$B$10,2,FALSE)/100000))</f>
        <v>257.09420104106658</v>
      </c>
      <c r="K778" s="10">
        <f>IF(B778="Pending","",SUMIFS(E:E,A:A,"&lt;="&amp;A778,A:A,"&gt;="&amp;A778-30,B:B,B778)/(VLOOKUP(B778,Population!$A$2:$B$10,2,FALSE)/100000))</f>
        <v>91.873742129186667</v>
      </c>
      <c r="L778" s="13">
        <f t="shared" si="61"/>
        <v>3.9486673247778874E-2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63"/>
        <v>3.923938441704939E-2</v>
      </c>
      <c r="E779" s="7">
        <f t="shared" si="64"/>
        <v>15</v>
      </c>
      <c r="F779" s="6">
        <f t="shared" si="65"/>
        <v>3.3557046979865772E-2</v>
      </c>
      <c r="G779">
        <v>109</v>
      </c>
      <c r="H779" s="7">
        <f t="shared" si="62"/>
        <v>4</v>
      </c>
      <c r="I779" s="6">
        <f t="shared" si="60"/>
        <v>0.28092783505154639</v>
      </c>
      <c r="J779" s="10">
        <f>IF(B779="Pending","",C779/(VLOOKUP(B779,Population!$A$2:$B$10,2,FALSE)/100000))</f>
        <v>203.08717527424068</v>
      </c>
      <c r="K779" s="10">
        <f>IF(B779="Pending","",SUMIFS(E:E,A:A,"&lt;="&amp;A779,A:A,"&gt;="&amp;A779-30,B:B,B779)/(VLOOKUP(B779,Population!$A$2:$B$10,2,FALSE)/100000))</f>
        <v>71.518378972345531</v>
      </c>
      <c r="L779" s="13">
        <f t="shared" si="61"/>
        <v>0.11190965092402463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63"/>
        <v>2.5864152767706067E-2</v>
      </c>
      <c r="E780" s="7">
        <f t="shared" si="64"/>
        <v>6</v>
      </c>
      <c r="F780" s="6">
        <f t="shared" si="65"/>
        <v>1.3422818791946308E-2</v>
      </c>
      <c r="G780">
        <v>136</v>
      </c>
      <c r="H780" s="7">
        <f t="shared" si="62"/>
        <v>1</v>
      </c>
      <c r="I780" s="6">
        <f t="shared" si="60"/>
        <v>0.35051546391752575</v>
      </c>
      <c r="J780" s="10">
        <f>IF(B780="Pending","",C780/(VLOOKUP(B780,Population!$A$2:$B$10,2,FALSE)/100000))</f>
        <v>290.01350685958738</v>
      </c>
      <c r="K780" s="10">
        <f>IF(B780="Pending","",SUMIFS(E:E,A:A,"&lt;="&amp;A780,A:A,"&gt;="&amp;A780-30,B:B,B780)/(VLOOKUP(B780,Population!$A$2:$B$10,2,FALSE)/100000))</f>
        <v>112.48187415582127</v>
      </c>
      <c r="L780" s="13">
        <f t="shared" si="61"/>
        <v>0.21183800623052959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63"/>
        <v>1.3052936910804931E-2</v>
      </c>
      <c r="E781" s="7">
        <f t="shared" si="64"/>
        <v>-8</v>
      </c>
      <c r="F781" s="6">
        <f t="shared" si="65"/>
        <v>-1.7897091722595078E-2</v>
      </c>
      <c r="G781">
        <v>0</v>
      </c>
      <c r="H781" s="7">
        <f t="shared" si="62"/>
        <v>0</v>
      </c>
      <c r="I781" s="6">
        <f t="shared" si="60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3" t="str">
        <f t="shared" si="61"/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63"/>
        <v>3.7101910828025476E-2</v>
      </c>
      <c r="E782" s="7">
        <f t="shared" si="64"/>
        <v>23</v>
      </c>
      <c r="F782" s="6">
        <f t="shared" si="65"/>
        <v>7.7181208053691275E-2</v>
      </c>
      <c r="G782">
        <v>1</v>
      </c>
      <c r="H782" s="7">
        <f t="shared" si="62"/>
        <v>0</v>
      </c>
      <c r="I782" s="6">
        <f t="shared" si="60"/>
        <v>2.4937655860349127E-3</v>
      </c>
      <c r="J782" s="10">
        <f>IF(B782="Pending","",C782/(VLOOKUP(B782,Population!$A$2:$B$10,2,FALSE)/100000))</f>
        <v>102.87725154371068</v>
      </c>
      <c r="K782" s="10">
        <f>IF(B782="Pending","",SUMIFS(E:E,A:A,"&lt;="&amp;A782,A:A,"&gt;="&amp;A782-30,B:B,B782)/(VLOOKUP(B782,Population!$A$2:$B$10,2,FALSE)/100000))</f>
        <v>71.859539436647694</v>
      </c>
      <c r="L782" s="13">
        <f t="shared" si="61"/>
        <v>1.0729613733905579E-3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63"/>
        <v>8.0533439490445863E-2</v>
      </c>
      <c r="E783" s="7">
        <f t="shared" si="64"/>
        <v>36</v>
      </c>
      <c r="F783" s="6">
        <f t="shared" si="65"/>
        <v>0.12080536912751678</v>
      </c>
      <c r="G783">
        <v>1</v>
      </c>
      <c r="H783" s="7">
        <f t="shared" si="62"/>
        <v>0</v>
      </c>
      <c r="I783" s="6">
        <f t="shared" si="60"/>
        <v>2.4937655860349127E-3</v>
      </c>
      <c r="J783" s="10">
        <f>IF(B783="Pending","",C783/(VLOOKUP(B783,Population!$A$2:$B$10,2,FALSE)/100000))</f>
        <v>236.13178090986023</v>
      </c>
      <c r="K783" s="10">
        <f>IF(B783="Pending","",SUMIFS(E:E,A:A,"&lt;="&amp;A783,A:A,"&gt;="&amp;A783-30,B:B,B783)/(VLOOKUP(B783,Population!$A$2:$B$10,2,FALSE)/100000))</f>
        <v>142.05258396801776</v>
      </c>
      <c r="L783" s="13">
        <f t="shared" si="61"/>
        <v>4.9431537320810673E-4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63"/>
        <v>0.20784235668789808</v>
      </c>
      <c r="E784" s="7">
        <f t="shared" si="64"/>
        <v>68</v>
      </c>
      <c r="F784" s="6">
        <f t="shared" si="65"/>
        <v>0.22818791946308725</v>
      </c>
      <c r="G784">
        <v>1</v>
      </c>
      <c r="H784" s="7">
        <f t="shared" si="62"/>
        <v>0</v>
      </c>
      <c r="I784" s="6">
        <f t="shared" si="60"/>
        <v>2.4937655860349127E-3</v>
      </c>
      <c r="J784" s="10">
        <f>IF(B784="Pending","",C784/(VLOOKUP(B784,Population!$A$2:$B$10,2,FALSE)/100000))</f>
        <v>548.16640908480042</v>
      </c>
      <c r="K784" s="10">
        <f>IF(B784="Pending","",SUMIFS(E:E,A:A,"&lt;="&amp;A784,A:A,"&gt;="&amp;A784-30,B:B,B784)/(VLOOKUP(B784,Population!$A$2:$B$10,2,FALSE)/100000))</f>
        <v>267.94113694395912</v>
      </c>
      <c r="L784" s="13">
        <f t="shared" si="61"/>
        <v>1.915341888527102E-4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63"/>
        <v>0.20346337579617835</v>
      </c>
      <c r="E785" s="7">
        <f t="shared" si="64"/>
        <v>44</v>
      </c>
      <c r="F785" s="6">
        <f t="shared" si="65"/>
        <v>0.1476510067114094</v>
      </c>
      <c r="G785">
        <v>6</v>
      </c>
      <c r="H785" s="7">
        <f t="shared" si="62"/>
        <v>1</v>
      </c>
      <c r="I785" s="6">
        <f t="shared" si="60"/>
        <v>1.4962593516209476E-2</v>
      </c>
      <c r="J785" s="10">
        <f>IF(B785="Pending","",C785/(VLOOKUP(B785,Population!$A$2:$B$10,2,FALSE)/100000))</f>
        <v>582.6612949194124</v>
      </c>
      <c r="K785" s="10">
        <f>IF(B785="Pending","",SUMIFS(E:E,A:A,"&lt;="&amp;A785,A:A,"&gt;="&amp;A785-30,B:B,B785)/(VLOOKUP(B785,Population!$A$2:$B$10,2,FALSE)/100000))</f>
        <v>288.30960963631264</v>
      </c>
      <c r="L785" s="13">
        <f t="shared" si="61"/>
        <v>1.1739385638818234E-3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63"/>
        <v>0.17042197452229299</v>
      </c>
      <c r="E786" s="7">
        <f t="shared" si="64"/>
        <v>42</v>
      </c>
      <c r="F786" s="6">
        <f t="shared" si="65"/>
        <v>0.14093959731543623</v>
      </c>
      <c r="G786">
        <v>21</v>
      </c>
      <c r="H786" s="7">
        <f t="shared" si="62"/>
        <v>0</v>
      </c>
      <c r="I786" s="6">
        <f t="shared" si="60"/>
        <v>5.2369077306733167E-2</v>
      </c>
      <c r="J786" s="10">
        <f>IF(B786="Pending","",C786/(VLOOKUP(B786,Population!$A$2:$B$10,2,FALSE)/100000))</f>
        <v>502.1583071364895</v>
      </c>
      <c r="K786" s="10">
        <f>IF(B786="Pending","",SUMIFS(E:E,A:A,"&lt;="&amp;A786,A:A,"&gt;="&amp;A786-30,B:B,B786)/(VLOOKUP(B786,Population!$A$2:$B$10,2,FALSE)/100000))</f>
        <v>220.05348848120866</v>
      </c>
      <c r="L786" s="13">
        <f t="shared" si="61"/>
        <v>4.905395935529082E-3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63"/>
        <v>0.14100318471337581</v>
      </c>
      <c r="E787" s="7">
        <f t="shared" si="64"/>
        <v>41</v>
      </c>
      <c r="F787" s="6">
        <f t="shared" si="65"/>
        <v>0.13758389261744966</v>
      </c>
      <c r="G787">
        <v>34</v>
      </c>
      <c r="H787" s="7">
        <f t="shared" si="62"/>
        <v>0</v>
      </c>
      <c r="I787" s="6">
        <f t="shared" si="60"/>
        <v>8.4788029925187039E-2</v>
      </c>
      <c r="J787" s="10">
        <f>IF(B787="Pending","",C787/(VLOOKUP(B787,Population!$A$2:$B$10,2,FALSE)/100000))</f>
        <v>395.59462607819643</v>
      </c>
      <c r="K787" s="10">
        <f>IF(B787="Pending","",SUMIFS(E:E,A:A,"&lt;="&amp;A787,A:A,"&gt;="&amp;A787-30,B:B,B787)/(VLOOKUP(B787,Population!$A$2:$B$10,2,FALSE)/100000))</f>
        <v>149.1018706421209</v>
      </c>
      <c r="L787" s="13">
        <f t="shared" si="61"/>
        <v>9.5990965556182941E-3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63"/>
        <v>8.168789808917197E-2</v>
      </c>
      <c r="E788" s="7">
        <f t="shared" si="64"/>
        <v>26</v>
      </c>
      <c r="F788" s="6">
        <f t="shared" si="65"/>
        <v>8.7248322147651006E-2</v>
      </c>
      <c r="G788">
        <v>82</v>
      </c>
      <c r="H788" s="7">
        <f t="shared" si="62"/>
        <v>2</v>
      </c>
      <c r="I788" s="6">
        <f t="shared" si="60"/>
        <v>0.20448877805486285</v>
      </c>
      <c r="J788" s="10">
        <f>IF(B788="Pending","",C788/(VLOOKUP(B788,Population!$A$2:$B$10,2,FALSE)/100000))</f>
        <v>260.39353432194895</v>
      </c>
      <c r="K788" s="10">
        <f>IF(B788="Pending","",SUMIFS(E:E,A:A,"&lt;="&amp;A788,A:A,"&gt;="&amp;A788-30,B:B,B788)/(VLOOKUP(B788,Population!$A$2:$B$10,2,FALSE)/100000))</f>
        <v>90.477870356505647</v>
      </c>
      <c r="L788" s="13">
        <f t="shared" si="61"/>
        <v>3.9961013645224169E-2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63"/>
        <v>3.9092356687898087E-2</v>
      </c>
      <c r="E789" s="7">
        <f t="shared" si="64"/>
        <v>8</v>
      </c>
      <c r="F789" s="6">
        <f t="shared" si="65"/>
        <v>2.6845637583892617E-2</v>
      </c>
      <c r="G789">
        <v>116</v>
      </c>
      <c r="H789" s="7">
        <f t="shared" si="62"/>
        <v>7</v>
      </c>
      <c r="I789" s="6">
        <f t="shared" si="60"/>
        <v>0.2892768079800499</v>
      </c>
      <c r="J789" s="10">
        <f>IF(B789="Pending","",C789/(VLOOKUP(B789,Population!$A$2:$B$10,2,FALSE)/100000))</f>
        <v>204.75524242228371</v>
      </c>
      <c r="K789" s="10">
        <f>IF(B789="Pending","",SUMIFS(E:E,A:A,"&lt;="&amp;A789,A:A,"&gt;="&amp;A789-30,B:B,B789)/(VLOOKUP(B789,Population!$A$2:$B$10,2,FALSE)/100000))</f>
        <v>67.348211102237926</v>
      </c>
      <c r="L789" s="13">
        <f t="shared" si="61"/>
        <v>0.11812627291242363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63"/>
        <v>2.587579617834395E-2</v>
      </c>
      <c r="E790" s="7">
        <f t="shared" si="64"/>
        <v>8</v>
      </c>
      <c r="F790" s="6">
        <f t="shared" si="65"/>
        <v>2.6845637583892617E-2</v>
      </c>
      <c r="G790">
        <v>139</v>
      </c>
      <c r="H790" s="7">
        <f t="shared" si="62"/>
        <v>3</v>
      </c>
      <c r="I790" s="6">
        <f t="shared" si="60"/>
        <v>0.34663341645885287</v>
      </c>
      <c r="J790" s="10">
        <f>IF(B790="Pending","",C790/(VLOOKUP(B790,Population!$A$2:$B$10,2,FALSE)/100000))</f>
        <v>293.62738233447317</v>
      </c>
      <c r="K790" s="10">
        <f>IF(B790="Pending","",SUMIFS(E:E,A:A,"&lt;="&amp;A790,A:A,"&gt;="&amp;A790-30,B:B,B790)/(VLOOKUP(B790,Population!$A$2:$B$10,2,FALSE)/100000))</f>
        <v>109.7714675496569</v>
      </c>
      <c r="L790" s="13">
        <f t="shared" si="61"/>
        <v>0.21384615384615385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63"/>
        <v>1.2977707006369427E-2</v>
      </c>
      <c r="E791" s="7">
        <f t="shared" si="64"/>
        <v>2</v>
      </c>
      <c r="F791" s="6">
        <f t="shared" si="65"/>
        <v>6.7114093959731542E-3</v>
      </c>
      <c r="G791">
        <v>0</v>
      </c>
      <c r="H791" s="7">
        <f t="shared" si="62"/>
        <v>0</v>
      </c>
      <c r="I791" s="6">
        <f t="shared" si="60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3" t="str">
        <f t="shared" si="61"/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63"/>
        <v>3.793103448275862E-2</v>
      </c>
      <c r="E792" s="7">
        <f t="shared" si="64"/>
        <v>36</v>
      </c>
      <c r="F792" s="6">
        <f t="shared" si="65"/>
        <v>0.09</v>
      </c>
      <c r="G792">
        <v>1</v>
      </c>
      <c r="H792" s="7">
        <f t="shared" si="62"/>
        <v>0</v>
      </c>
      <c r="I792" s="6">
        <f t="shared" si="60"/>
        <v>2.4509803921568627E-3</v>
      </c>
      <c r="J792" s="10">
        <f>IF(B792="Pending","",C792/(VLOOKUP(B792,Population!$A$2:$B$10,2,FALSE)/100000))</f>
        <v>106.85105095956217</v>
      </c>
      <c r="K792" s="10">
        <f>IF(B792="Pending","",SUMIFS(E:E,A:A,"&lt;="&amp;A792,A:A,"&gt;="&amp;A792-30,B:B,B792)/(VLOOKUP(B792,Population!$A$2:$B$10,2,FALSE)/100000))</f>
        <v>74.83988899853631</v>
      </c>
      <c r="L792" s="13">
        <f t="shared" si="61"/>
        <v>1.0330578512396695E-3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63"/>
        <v>8.1426332288401251E-2</v>
      </c>
      <c r="E793" s="7">
        <f t="shared" si="64"/>
        <v>55</v>
      </c>
      <c r="F793" s="6">
        <f t="shared" si="65"/>
        <v>0.13750000000000001</v>
      </c>
      <c r="G793">
        <v>1</v>
      </c>
      <c r="H793" s="7">
        <f t="shared" si="62"/>
        <v>0</v>
      </c>
      <c r="I793" s="6">
        <f t="shared" si="60"/>
        <v>2.4509803921568627E-3</v>
      </c>
      <c r="J793" s="10">
        <f>IF(B793="Pending","",C793/(VLOOKUP(B793,Population!$A$2:$B$10,2,FALSE)/100000))</f>
        <v>242.55157722723163</v>
      </c>
      <c r="K793" s="10">
        <f>IF(B793="Pending","",SUMIFS(E:E,A:A,"&lt;="&amp;A793,A:A,"&gt;="&amp;A793-30,B:B,B793)/(VLOOKUP(B793,Population!$A$2:$B$10,2,FALSE)/100000))</f>
        <v>147.18842102191485</v>
      </c>
      <c r="L793" s="13">
        <f t="shared" si="61"/>
        <v>4.8123195380173246E-4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63"/>
        <v>0.20807210031347961</v>
      </c>
      <c r="E794" s="7">
        <f t="shared" si="64"/>
        <v>89</v>
      </c>
      <c r="F794" s="6">
        <f t="shared" si="65"/>
        <v>0.2225</v>
      </c>
      <c r="G794">
        <v>1</v>
      </c>
      <c r="H794" s="7">
        <f t="shared" si="62"/>
        <v>0</v>
      </c>
      <c r="I794" s="6">
        <f t="shared" si="60"/>
        <v>2.4509803921568627E-3</v>
      </c>
      <c r="J794" s="10">
        <f>IF(B794="Pending","",C794/(VLOOKUP(B794,Population!$A$2:$B$10,2,FALSE)/100000))</f>
        <v>557.51075124311251</v>
      </c>
      <c r="K794" s="10">
        <f>IF(B794="Pending","",SUMIFS(E:E,A:A,"&lt;="&amp;A794,A:A,"&gt;="&amp;A794-30,B:B,B794)/(VLOOKUP(B794,Population!$A$2:$B$10,2,FALSE)/100000))</f>
        <v>275.60559736594541</v>
      </c>
      <c r="L794" s="13">
        <f t="shared" si="61"/>
        <v>1.8832391713747646E-4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63"/>
        <v>0.20368338557993731</v>
      </c>
      <c r="E795" s="7">
        <f t="shared" si="64"/>
        <v>87</v>
      </c>
      <c r="F795" s="6">
        <f t="shared" si="65"/>
        <v>0.2175</v>
      </c>
      <c r="G795">
        <v>8</v>
      </c>
      <c r="H795" s="7">
        <f t="shared" si="62"/>
        <v>2</v>
      </c>
      <c r="I795" s="6">
        <f t="shared" si="60"/>
        <v>1.9607843137254902E-2</v>
      </c>
      <c r="J795" s="10">
        <f>IF(B795="Pending","",C795/(VLOOKUP(B795,Population!$A$2:$B$10,2,FALSE)/100000))</f>
        <v>592.57941909432702</v>
      </c>
      <c r="K795" s="10">
        <f>IF(B795="Pending","",SUMIFS(E:E,A:A,"&lt;="&amp;A795,A:A,"&gt;="&amp;A795-30,B:B,B795)/(VLOOKUP(B795,Population!$A$2:$B$10,2,FALSE)/100000))</f>
        <v>295.71970241067419</v>
      </c>
      <c r="L795" s="13">
        <f t="shared" si="61"/>
        <v>1.5390534821085034E-3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63"/>
        <v>0.17088557993730408</v>
      </c>
      <c r="E796" s="7">
        <f t="shared" si="64"/>
        <v>80</v>
      </c>
      <c r="F796" s="6">
        <f t="shared" si="65"/>
        <v>0.2</v>
      </c>
      <c r="G796">
        <v>21</v>
      </c>
      <c r="H796" s="7">
        <f t="shared" si="62"/>
        <v>0</v>
      </c>
      <c r="I796" s="6">
        <f t="shared" si="60"/>
        <v>5.1470588235294115E-2</v>
      </c>
      <c r="J796" s="10">
        <f>IF(B796="Pending","",C796/(VLOOKUP(B796,Population!$A$2:$B$10,2,FALSE)/100000))</f>
        <v>511.54225120818279</v>
      </c>
      <c r="K796" s="10">
        <f>IF(B796="Pending","",SUMIFS(E:E,A:A,"&lt;="&amp;A796,A:A,"&gt;="&amp;A796-30,B:B,B796)/(VLOOKUP(B796,Population!$A$2:$B$10,2,FALSE)/100000))</f>
        <v>227.56064373856333</v>
      </c>
      <c r="L796" s="13">
        <f t="shared" si="61"/>
        <v>4.815409309791332E-3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63"/>
        <v>0.14102664576802507</v>
      </c>
      <c r="E797" s="7">
        <f t="shared" si="64"/>
        <v>57</v>
      </c>
      <c r="F797" s="6">
        <f t="shared" si="65"/>
        <v>0.14249999999999999</v>
      </c>
      <c r="G797">
        <v>35</v>
      </c>
      <c r="H797" s="7">
        <f t="shared" si="62"/>
        <v>1</v>
      </c>
      <c r="I797" s="6">
        <f t="shared" si="60"/>
        <v>8.5784313725490197E-2</v>
      </c>
      <c r="J797" s="10">
        <f>IF(B797="Pending","",C797/(VLOOKUP(B797,Population!$A$2:$B$10,2,FALSE)/100000))</f>
        <v>401.96077336403977</v>
      </c>
      <c r="K797" s="10">
        <f>IF(B797="Pending","",SUMIFS(E:E,A:A,"&lt;="&amp;A797,A:A,"&gt;="&amp;A797-30,B:B,B797)/(VLOOKUP(B797,Population!$A$2:$B$10,2,FALSE)/100000))</f>
        <v>153.12259524370617</v>
      </c>
      <c r="L797" s="13">
        <f t="shared" si="61"/>
        <v>9.7249235898860791E-3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63"/>
        <v>8.1387147335423196E-2</v>
      </c>
      <c r="E798" s="7">
        <f t="shared" si="64"/>
        <v>25</v>
      </c>
      <c r="F798" s="6">
        <f t="shared" si="65"/>
        <v>6.25E-2</v>
      </c>
      <c r="G798">
        <v>83</v>
      </c>
      <c r="H798" s="7">
        <f t="shared" si="62"/>
        <v>1</v>
      </c>
      <c r="I798" s="6">
        <f t="shared" ref="I798:I861" si="66">G798/SUMIF(A:A,A798,G:G)</f>
        <v>0.20343137254901961</v>
      </c>
      <c r="J798" s="10">
        <f>IF(B798="Pending","",C798/(VLOOKUP(B798,Population!$A$2:$B$10,2,FALSE)/100000))</f>
        <v>263.56597016895125</v>
      </c>
      <c r="K798" s="10">
        <f>IF(B798="Pending","",SUMIFS(E:E,A:A,"&lt;="&amp;A798,A:A,"&gt;="&amp;A798-30,B:B,B798)/(VLOOKUP(B798,Population!$A$2:$B$10,2,FALSE)/100000))</f>
        <v>91.619947261426489</v>
      </c>
      <c r="L798" s="13">
        <f t="shared" ref="L798:L861" si="67">IF(B798="Pending","",(G798/C798))</f>
        <v>3.9961482908040441E-2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63"/>
        <v>3.8949843260188091E-2</v>
      </c>
      <c r="E799" s="7">
        <f t="shared" si="64"/>
        <v>12</v>
      </c>
      <c r="F799" s="6">
        <f t="shared" si="65"/>
        <v>0.03</v>
      </c>
      <c r="G799">
        <v>119</v>
      </c>
      <c r="H799" s="7">
        <f t="shared" si="62"/>
        <v>3</v>
      </c>
      <c r="I799" s="6">
        <f t="shared" si="66"/>
        <v>0.29166666666666669</v>
      </c>
      <c r="J799" s="10">
        <f>IF(B799="Pending","",C799/(VLOOKUP(B799,Population!$A$2:$B$10,2,FALSE)/100000))</f>
        <v>207.25734314434828</v>
      </c>
      <c r="K799" s="10">
        <f>IF(B799="Pending","",SUMIFS(E:E,A:A,"&lt;="&amp;A799,A:A,"&gt;="&amp;A799-30,B:B,B799)/(VLOOKUP(B799,Population!$A$2:$B$10,2,FALSE)/100000))</f>
        <v>68.807769856775593</v>
      </c>
      <c r="L799" s="13">
        <f t="shared" si="67"/>
        <v>0.11971830985915492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63"/>
        <v>2.5901253918495296E-2</v>
      </c>
      <c r="E800" s="7">
        <f t="shared" si="64"/>
        <v>11</v>
      </c>
      <c r="F800" s="6">
        <f t="shared" si="65"/>
        <v>2.75E-2</v>
      </c>
      <c r="G800">
        <v>139</v>
      </c>
      <c r="H800" s="7">
        <f t="shared" si="62"/>
        <v>0</v>
      </c>
      <c r="I800" s="6">
        <f t="shared" si="66"/>
        <v>0.34068627450980393</v>
      </c>
      <c r="J800" s="10">
        <f>IF(B800="Pending","",C800/(VLOOKUP(B800,Population!$A$2:$B$10,2,FALSE)/100000))</f>
        <v>298.5964611124412</v>
      </c>
      <c r="K800" s="10">
        <f>IF(B800="Pending","",SUMIFS(E:E,A:A,"&lt;="&amp;A800,A:A,"&gt;="&amp;A800-30,B:B,B800)/(VLOOKUP(B800,Population!$A$2:$B$10,2,FALSE)/100000))</f>
        <v>111.57840528709981</v>
      </c>
      <c r="L800" s="13">
        <f t="shared" si="67"/>
        <v>0.2102874432677761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63"/>
        <v>1.0736677115987461E-2</v>
      </c>
      <c r="E801" s="7">
        <f t="shared" si="64"/>
        <v>-52</v>
      </c>
      <c r="F801" s="6">
        <f t="shared" si="65"/>
        <v>-0.13</v>
      </c>
      <c r="G801">
        <v>0</v>
      </c>
      <c r="H801" s="7">
        <f t="shared" si="62"/>
        <v>0</v>
      </c>
      <c r="I801" s="6">
        <f t="shared" si="66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3" t="str">
        <f t="shared" si="67"/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63"/>
        <v>3.8395151701123856E-2</v>
      </c>
      <c r="E802" s="7">
        <f t="shared" si="64"/>
        <v>33</v>
      </c>
      <c r="F802" s="6">
        <f t="shared" si="65"/>
        <v>5.9891107078039928E-2</v>
      </c>
      <c r="G802">
        <v>1</v>
      </c>
      <c r="H802" s="7">
        <f t="shared" si="62"/>
        <v>0</v>
      </c>
      <c r="I802" s="6">
        <f t="shared" si="66"/>
        <v>2.3980815347721821E-3</v>
      </c>
      <c r="J802" s="10">
        <f>IF(B802="Pending","",C802/(VLOOKUP(B802,Population!$A$2:$B$10,2,FALSE)/100000))</f>
        <v>110.49370042409269</v>
      </c>
      <c r="K802" s="10">
        <f>IF(B802="Pending","",SUMIFS(E:E,A:A,"&lt;="&amp;A802,A:A,"&gt;="&amp;A802-30,B:B,B802)/(VLOOKUP(B802,Population!$A$2:$B$10,2,FALSE)/100000))</f>
        <v>76.937172023569047</v>
      </c>
      <c r="L802" s="13">
        <f t="shared" si="67"/>
        <v>9.99000999000999E-4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63"/>
        <v>8.2006827509493313E-2</v>
      </c>
      <c r="E803" s="7">
        <f t="shared" si="64"/>
        <v>60</v>
      </c>
      <c r="F803" s="6">
        <f t="shared" si="65"/>
        <v>0.10889292196007259</v>
      </c>
      <c r="G803">
        <v>1</v>
      </c>
      <c r="H803" s="7">
        <f t="shared" si="62"/>
        <v>0</v>
      </c>
      <c r="I803" s="6">
        <f t="shared" si="66"/>
        <v>2.3980815347721821E-3</v>
      </c>
      <c r="J803" s="10">
        <f>IF(B803="Pending","",C803/(VLOOKUP(B803,Population!$A$2:$B$10,2,FALSE)/100000))</f>
        <v>249.55499139163678</v>
      </c>
      <c r="K803" s="10">
        <f>IF(B803="Pending","",SUMIFS(E:E,A:A,"&lt;="&amp;A803,A:A,"&gt;="&amp;A803-30,B:B,B803)/(VLOOKUP(B803,Population!$A$2:$B$10,2,FALSE)/100000))</f>
        <v>148.23893314657562</v>
      </c>
      <c r="L803" s="13">
        <f t="shared" si="67"/>
        <v>4.6772684752104771E-4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63"/>
        <v>0.20789382839169959</v>
      </c>
      <c r="E804" s="7">
        <f t="shared" si="64"/>
        <v>110</v>
      </c>
      <c r="F804" s="6">
        <f t="shared" si="65"/>
        <v>0.19963702359346641</v>
      </c>
      <c r="G804">
        <v>2</v>
      </c>
      <c r="H804" s="7">
        <f t="shared" si="62"/>
        <v>1</v>
      </c>
      <c r="I804" s="6">
        <f t="shared" si="66"/>
        <v>4.7961630695443642E-3</v>
      </c>
      <c r="J804" s="10">
        <f>IF(B804="Pending","",C804/(VLOOKUP(B804,Population!$A$2:$B$10,2,FALSE)/100000))</f>
        <v>569.05993818035211</v>
      </c>
      <c r="K804" s="10">
        <f>IF(B804="Pending","",SUMIFS(E:E,A:A,"&lt;="&amp;A804,A:A,"&gt;="&amp;A804-30,B:B,B804)/(VLOOKUP(B804,Population!$A$2:$B$10,2,FALSE)/100000))</f>
        <v>280.01528692380055</v>
      </c>
      <c r="L804" s="13">
        <f t="shared" si="67"/>
        <v>3.6900369003690036E-4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63"/>
        <v>0.20467185761957732</v>
      </c>
      <c r="E805" s="7">
        <f t="shared" si="64"/>
        <v>138</v>
      </c>
      <c r="F805" s="6">
        <f t="shared" si="65"/>
        <v>0.25045372050816694</v>
      </c>
      <c r="G805">
        <v>9</v>
      </c>
      <c r="H805" s="7">
        <f t="shared" si="62"/>
        <v>1</v>
      </c>
      <c r="I805" s="6">
        <f t="shared" si="66"/>
        <v>2.1582733812949641E-2</v>
      </c>
      <c r="J805" s="10">
        <f>IF(B805="Pending","",C805/(VLOOKUP(B805,Population!$A$2:$B$10,2,FALSE)/100000))</f>
        <v>608.31161606143314</v>
      </c>
      <c r="K805" s="10">
        <f>IF(B805="Pending","",SUMIFS(E:E,A:A,"&lt;="&amp;A805,A:A,"&gt;="&amp;A805-30,B:B,B805)/(VLOOKUP(B805,Population!$A$2:$B$10,2,FALSE)/100000))</f>
        <v>305.63782658558887</v>
      </c>
      <c r="L805" s="13">
        <f t="shared" si="67"/>
        <v>1.686656671664168E-3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63"/>
        <v>0.17080280771738712</v>
      </c>
      <c r="E806" s="7">
        <f t="shared" si="64"/>
        <v>92</v>
      </c>
      <c r="F806" s="6">
        <f t="shared" si="65"/>
        <v>0.16696914700544466</v>
      </c>
      <c r="G806">
        <v>21</v>
      </c>
      <c r="H806" s="7">
        <f t="shared" si="62"/>
        <v>0</v>
      </c>
      <c r="I806" s="6">
        <f t="shared" si="66"/>
        <v>5.0359712230215826E-2</v>
      </c>
      <c r="J806" s="10">
        <f>IF(B806="Pending","",C806/(VLOOKUP(B806,Population!$A$2:$B$10,2,FALSE)/100000))</f>
        <v>522.33378689063011</v>
      </c>
      <c r="K806" s="10">
        <f>IF(B806="Pending","",SUMIFS(E:E,A:A,"&lt;="&amp;A806,A:A,"&gt;="&amp;A806-30,B:B,B806)/(VLOOKUP(B806,Population!$A$2:$B$10,2,FALSE)/100000))</f>
        <v>232.60451367709848</v>
      </c>
      <c r="L806" s="13">
        <f t="shared" si="67"/>
        <v>4.7159218504379073E-3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63"/>
        <v>0.14107629166506847</v>
      </c>
      <c r="E807" s="7">
        <f t="shared" si="64"/>
        <v>79</v>
      </c>
      <c r="F807" s="6">
        <f t="shared" si="65"/>
        <v>0.14337568058076225</v>
      </c>
      <c r="G807">
        <v>36</v>
      </c>
      <c r="H807" s="7">
        <f t="shared" si="62"/>
        <v>1</v>
      </c>
      <c r="I807" s="6">
        <f t="shared" si="66"/>
        <v>8.6330935251798566E-2</v>
      </c>
      <c r="J807" s="10">
        <f>IF(B807="Pending","",C807/(VLOOKUP(B807,Population!$A$2:$B$10,2,FALSE)/100000))</f>
        <v>410.78403012862969</v>
      </c>
      <c r="K807" s="10">
        <f>IF(B807="Pending","",SUMIFS(E:E,A:A,"&lt;="&amp;A807,A:A,"&gt;="&amp;A807-30,B:B,B807)/(VLOOKUP(B807,Population!$A$2:$B$10,2,FALSE)/100000))</f>
        <v>158.03681420119929</v>
      </c>
      <c r="L807" s="13">
        <f t="shared" si="67"/>
        <v>9.7879282218597055E-3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63"/>
        <v>8.0587626097963258E-2</v>
      </c>
      <c r="E808" s="7">
        <f t="shared" si="64"/>
        <v>24</v>
      </c>
      <c r="F808" s="6">
        <f t="shared" si="65"/>
        <v>4.3557168784029036E-2</v>
      </c>
      <c r="G808">
        <v>84</v>
      </c>
      <c r="H808" s="7">
        <f t="shared" ref="H808:H871" si="68">G808-SUMIFS(G:G,A:A,A808-1,B:B,B808)</f>
        <v>1</v>
      </c>
      <c r="I808" s="6">
        <f t="shared" si="66"/>
        <v>0.20143884892086331</v>
      </c>
      <c r="J808" s="10">
        <f>IF(B808="Pending","",C808/(VLOOKUP(B808,Population!$A$2:$B$10,2,FALSE)/100000))</f>
        <v>266.61150858207344</v>
      </c>
      <c r="K808" s="10">
        <f>IF(B808="Pending","",SUMIFS(E:E,A:A,"&lt;="&amp;A808,A:A,"&gt;="&amp;A808-30,B:B,B808)/(VLOOKUP(B808,Population!$A$2:$B$10,2,FALSE)/100000))</f>
        <v>91.366152393666297</v>
      </c>
      <c r="L808" s="13">
        <f t="shared" si="67"/>
        <v>3.998096144693003E-2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63"/>
        <v>3.851022208584251E-2</v>
      </c>
      <c r="E809" s="7">
        <f t="shared" si="64"/>
        <v>10</v>
      </c>
      <c r="F809" s="6">
        <f t="shared" si="65"/>
        <v>1.8148820326678767E-2</v>
      </c>
      <c r="G809">
        <v>121</v>
      </c>
      <c r="H809" s="7">
        <f t="shared" si="68"/>
        <v>2</v>
      </c>
      <c r="I809" s="6">
        <f t="shared" si="66"/>
        <v>0.29016786570743403</v>
      </c>
      <c r="J809" s="10">
        <f>IF(B809="Pending","",C809/(VLOOKUP(B809,Population!$A$2:$B$10,2,FALSE)/100000))</f>
        <v>209.34242707940209</v>
      </c>
      <c r="K809" s="10">
        <f>IF(B809="Pending","",SUMIFS(E:E,A:A,"&lt;="&amp;A809,A:A,"&gt;="&amp;A809-30,B:B,B809)/(VLOOKUP(B809,Population!$A$2:$B$10,2,FALSE)/100000))</f>
        <v>68.390753069764827</v>
      </c>
      <c r="L809" s="13">
        <f t="shared" si="67"/>
        <v>0.12051792828685259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63"/>
        <v>2.5699052587165816E-2</v>
      </c>
      <c r="E810" s="7">
        <f t="shared" si="64"/>
        <v>9</v>
      </c>
      <c r="F810" s="6">
        <f t="shared" si="65"/>
        <v>1.6333938294010888E-2</v>
      </c>
      <c r="G810">
        <v>142</v>
      </c>
      <c r="H810" s="7">
        <f t="shared" si="68"/>
        <v>3</v>
      </c>
      <c r="I810" s="6">
        <f t="shared" si="66"/>
        <v>0.34052757793764987</v>
      </c>
      <c r="J810" s="10">
        <f>IF(B810="Pending","",C810/(VLOOKUP(B810,Population!$A$2:$B$10,2,FALSE)/100000))</f>
        <v>302.66207102168772</v>
      </c>
      <c r="K810" s="10">
        <f>IF(B810="Pending","",SUMIFS(E:E,A:A,"&lt;="&amp;A810,A:A,"&gt;="&amp;A810-30,B:B,B810)/(VLOOKUP(B810,Population!$A$2:$B$10,2,FALSE)/100000))</f>
        <v>111.12667085273908</v>
      </c>
      <c r="L810" s="13">
        <f t="shared" si="67"/>
        <v>0.21194029850746268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63"/>
        <v>1.0356334624678762E-2</v>
      </c>
      <c r="E811" s="7">
        <f t="shared" si="64"/>
        <v>-4</v>
      </c>
      <c r="F811" s="6">
        <f t="shared" si="65"/>
        <v>-7.2595281306715061E-3</v>
      </c>
      <c r="G811">
        <v>0</v>
      </c>
      <c r="H811" s="7">
        <f t="shared" si="68"/>
        <v>0</v>
      </c>
      <c r="I811" s="6">
        <f t="shared" si="66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3" t="str">
        <f t="shared" si="67"/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63"/>
        <v>3.8664190136840908E-2</v>
      </c>
      <c r="E812" s="7">
        <f t="shared" si="64"/>
        <v>19</v>
      </c>
      <c r="F812" s="6">
        <f t="shared" si="65"/>
        <v>6.1290322580645158E-2</v>
      </c>
      <c r="G812" s="2">
        <v>1</v>
      </c>
      <c r="H812" s="7">
        <f t="shared" si="68"/>
        <v>0</v>
      </c>
      <c r="I812" s="6">
        <f t="shared" si="66"/>
        <v>2.3923444976076554E-3</v>
      </c>
      <c r="J812" s="10">
        <f>IF(B812="Pending","",C812/(VLOOKUP(B812,Population!$A$2:$B$10,2,FALSE)/100000))</f>
        <v>112.59098344912543</v>
      </c>
      <c r="K812" s="10">
        <f>IF(B812="Pending","",SUMIFS(E:E,A:A,"&lt;="&amp;A812,A:A,"&gt;="&amp;A812-30,B:B,B812)/(VLOOKUP(B812,Population!$A$2:$B$10,2,FALSE)/100000))</f>
        <v>78.041005194638899</v>
      </c>
      <c r="L812" s="13">
        <f t="shared" si="67"/>
        <v>9.8039215686274508E-4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63"/>
        <v>8.2256169212690952E-2</v>
      </c>
      <c r="E813" s="7">
        <f t="shared" si="64"/>
        <v>32</v>
      </c>
      <c r="F813" s="6">
        <f t="shared" si="65"/>
        <v>0.1032258064516129</v>
      </c>
      <c r="G813" s="2">
        <v>1</v>
      </c>
      <c r="H813" s="7">
        <f t="shared" si="68"/>
        <v>0</v>
      </c>
      <c r="I813" s="6">
        <f t="shared" si="66"/>
        <v>2.3923444976076554E-3</v>
      </c>
      <c r="J813" s="10">
        <f>IF(B813="Pending","",C813/(VLOOKUP(B813,Population!$A$2:$B$10,2,FALSE)/100000))</f>
        <v>253.29014561265285</v>
      </c>
      <c r="K813" s="10">
        <f>IF(B813="Pending","",SUMIFS(E:E,A:A,"&lt;="&amp;A813,A:A,"&gt;="&amp;A813-30,B:B,B813)/(VLOOKUP(B813,Population!$A$2:$B$10,2,FALSE)/100000))</f>
        <v>150.22323382649043</v>
      </c>
      <c r="L813" s="13">
        <f t="shared" si="67"/>
        <v>4.608294930875576E-4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63"/>
        <v>0.20783897501990067</v>
      </c>
      <c r="E814" s="7">
        <f t="shared" si="64"/>
        <v>63</v>
      </c>
      <c r="F814" s="6">
        <f t="shared" si="65"/>
        <v>0.20322580645161289</v>
      </c>
      <c r="G814" s="2">
        <v>2</v>
      </c>
      <c r="H814" s="7">
        <f t="shared" si="68"/>
        <v>0</v>
      </c>
      <c r="I814" s="6">
        <f t="shared" si="66"/>
        <v>4.7846889952153108E-3</v>
      </c>
      <c r="J814" s="10">
        <f>IF(B814="Pending","",C814/(VLOOKUP(B814,Population!$A$2:$B$10,2,FALSE)/100000))</f>
        <v>575.67447251713475</v>
      </c>
      <c r="K814" s="10">
        <f>IF(B814="Pending","",SUMIFS(E:E,A:A,"&lt;="&amp;A814,A:A,"&gt;="&amp;A814-30,B:B,B814)/(VLOOKUP(B814,Population!$A$2:$B$10,2,FALSE)/100000))</f>
        <v>284.21499126461498</v>
      </c>
      <c r="L814" s="13">
        <f t="shared" si="67"/>
        <v>3.6476381542950939E-4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63"/>
        <v>0.20423789848754786</v>
      </c>
      <c r="E815" s="7">
        <f t="shared" si="64"/>
        <v>52</v>
      </c>
      <c r="F815" s="6">
        <f t="shared" si="65"/>
        <v>0.16774193548387098</v>
      </c>
      <c r="G815" s="2">
        <v>9</v>
      </c>
      <c r="H815" s="7">
        <f t="shared" si="68"/>
        <v>0</v>
      </c>
      <c r="I815" s="6">
        <f t="shared" si="66"/>
        <v>2.1531100478468901E-2</v>
      </c>
      <c r="J815" s="10">
        <f>IF(B815="Pending","",C815/(VLOOKUP(B815,Population!$A$2:$B$10,2,FALSE)/100000))</f>
        <v>614.23969028092233</v>
      </c>
      <c r="K815" s="10">
        <f>IF(B815="Pending","",SUMIFS(E:E,A:A,"&lt;="&amp;A815,A:A,"&gt;="&amp;A815-30,B:B,B815)/(VLOOKUP(B815,Population!$A$2:$B$10,2,FALSE)/100000))</f>
        <v>307.46184942235476</v>
      </c>
      <c r="L815" s="13">
        <f t="shared" si="67"/>
        <v>1.6703786191536749E-3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63"/>
        <v>0.17057730942723931</v>
      </c>
      <c r="E816" s="7">
        <f t="shared" si="64"/>
        <v>47</v>
      </c>
      <c r="F816" s="6">
        <f t="shared" si="65"/>
        <v>0.15161290322580645</v>
      </c>
      <c r="G816" s="2">
        <v>21</v>
      </c>
      <c r="H816" s="7">
        <f t="shared" si="68"/>
        <v>0</v>
      </c>
      <c r="I816" s="6">
        <f t="shared" si="66"/>
        <v>5.0239234449760764E-2</v>
      </c>
      <c r="J816" s="10">
        <f>IF(B816="Pending","",C816/(VLOOKUP(B816,Population!$A$2:$B$10,2,FALSE)/100000))</f>
        <v>527.84685403275</v>
      </c>
      <c r="K816" s="10">
        <f>IF(B816="Pending","",SUMIFS(E:E,A:A,"&lt;="&amp;A816,A:A,"&gt;="&amp;A816-30,B:B,B816)/(VLOOKUP(B816,Population!$A$2:$B$10,2,FALSE)/100000))</f>
        <v>234.36400319054098</v>
      </c>
      <c r="L816" s="13">
        <f t="shared" si="67"/>
        <v>4.6666666666666671E-3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63"/>
        <v>0.14074523331185324</v>
      </c>
      <c r="E817" s="7">
        <f t="shared" si="64"/>
        <v>35</v>
      </c>
      <c r="F817" s="6">
        <f t="shared" si="65"/>
        <v>0.11290322580645161</v>
      </c>
      <c r="G817" s="2">
        <v>36</v>
      </c>
      <c r="H817" s="7">
        <f t="shared" si="68"/>
        <v>0</v>
      </c>
      <c r="I817" s="6">
        <f t="shared" si="66"/>
        <v>8.6124401913875603E-2</v>
      </c>
      <c r="J817" s="10">
        <f>IF(B817="Pending","",C817/(VLOOKUP(B817,Population!$A$2:$B$10,2,FALSE)/100000))</f>
        <v>414.6930679357265</v>
      </c>
      <c r="K817" s="10">
        <f>IF(B817="Pending","",SUMIFS(E:E,A:A,"&lt;="&amp;A817,A:A,"&gt;="&amp;A817-30,B:B,B817)/(VLOOKUP(B817,Population!$A$2:$B$10,2,FALSE)/100000))</f>
        <v>159.93548970750348</v>
      </c>
      <c r="L817" s="13">
        <f t="shared" si="67"/>
        <v>9.6956638836520337E-3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63"/>
        <v>8.0360865774610518E-2</v>
      </c>
      <c r="E818" s="7">
        <f t="shared" si="64"/>
        <v>19</v>
      </c>
      <c r="F818" s="6">
        <f t="shared" si="65"/>
        <v>6.1290322580645158E-2</v>
      </c>
      <c r="G818" s="2">
        <v>84</v>
      </c>
      <c r="H818" s="7">
        <f t="shared" si="68"/>
        <v>0</v>
      </c>
      <c r="I818" s="6">
        <f t="shared" si="66"/>
        <v>0.20095693779904306</v>
      </c>
      <c r="J818" s="10">
        <f>IF(B818="Pending","",C818/(VLOOKUP(B818,Population!$A$2:$B$10,2,FALSE)/100000))</f>
        <v>269.02255982579521</v>
      </c>
      <c r="K818" s="10">
        <f>IF(B818="Pending","",SUMIFS(E:E,A:A,"&lt;="&amp;A818,A:A,"&gt;="&amp;A818-30,B:B,B818)/(VLOOKUP(B818,Population!$A$2:$B$10,2,FALSE)/100000))</f>
        <v>92.127536996946844</v>
      </c>
      <c r="L818" s="13">
        <f t="shared" si="67"/>
        <v>3.962264150943396E-2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63"/>
        <v>3.8929532618172169E-2</v>
      </c>
      <c r="E819" s="7">
        <f t="shared" si="64"/>
        <v>23</v>
      </c>
      <c r="F819" s="6">
        <f t="shared" si="65"/>
        <v>7.4193548387096769E-2</v>
      </c>
      <c r="G819" s="2">
        <v>122</v>
      </c>
      <c r="H819" s="7">
        <f t="shared" si="68"/>
        <v>1</v>
      </c>
      <c r="I819" s="6">
        <f t="shared" si="66"/>
        <v>0.291866028708134</v>
      </c>
      <c r="J819" s="10">
        <f>IF(B819="Pending","",C819/(VLOOKUP(B819,Population!$A$2:$B$10,2,FALSE)/100000))</f>
        <v>214.13812013002584</v>
      </c>
      <c r="K819" s="10">
        <f>IF(B819="Pending","",SUMIFS(E:E,A:A,"&lt;="&amp;A819,A:A,"&gt;="&amp;A819-30,B:B,B819)/(VLOOKUP(B819,Population!$A$2:$B$10,2,FALSE)/100000))</f>
        <v>71.518378972345531</v>
      </c>
      <c r="L819" s="13">
        <f t="shared" si="67"/>
        <v>0.11879259980525804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63"/>
        <v>2.6117281376748416E-2</v>
      </c>
      <c r="E820" s="7">
        <f t="shared" si="64"/>
        <v>19</v>
      </c>
      <c r="F820" s="6">
        <f t="shared" si="65"/>
        <v>6.1290322580645158E-2</v>
      </c>
      <c r="G820" s="2">
        <v>142</v>
      </c>
      <c r="H820" s="7">
        <f t="shared" si="68"/>
        <v>0</v>
      </c>
      <c r="I820" s="6">
        <f t="shared" si="66"/>
        <v>0.33971291866028708</v>
      </c>
      <c r="J820" s="10">
        <f>IF(B820="Pending","",C820/(VLOOKUP(B820,Population!$A$2:$B$10,2,FALSE)/100000))</f>
        <v>311.2450252745416</v>
      </c>
      <c r="K820" s="10">
        <f>IF(B820="Pending","",SUMIFS(E:E,A:A,"&lt;="&amp;A820,A:A,"&gt;="&amp;A820-30,B:B,B820)/(VLOOKUP(B820,Population!$A$2:$B$10,2,FALSE)/100000))</f>
        <v>119.25789067123219</v>
      </c>
      <c r="L820" s="13">
        <f t="shared" si="67"/>
        <v>0.20609579100145137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63"/>
        <v>1.0272544634395966E-2</v>
      </c>
      <c r="E821" s="7">
        <f t="shared" si="64"/>
        <v>1</v>
      </c>
      <c r="F821" s="6">
        <f t="shared" si="65"/>
        <v>3.2258064516129032E-3</v>
      </c>
      <c r="G821" s="2">
        <v>0</v>
      </c>
      <c r="H821" s="7">
        <f t="shared" si="68"/>
        <v>0</v>
      </c>
      <c r="I821" s="6">
        <f t="shared" si="66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3" t="str">
        <f t="shared" si="67"/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63"/>
        <v>3.934085510688836E-2</v>
      </c>
      <c r="E822" s="7">
        <f t="shared" si="64"/>
        <v>40</v>
      </c>
      <c r="F822" s="6">
        <f t="shared" si="65"/>
        <v>7.1047957371225573E-2</v>
      </c>
      <c r="G822">
        <v>1</v>
      </c>
      <c r="H822" s="7">
        <f t="shared" si="68"/>
        <v>0</v>
      </c>
      <c r="I822" s="6">
        <f t="shared" si="66"/>
        <v>2.3752969121140144E-3</v>
      </c>
      <c r="J822" s="10">
        <f>IF(B822="Pending","",C822/(VLOOKUP(B822,Population!$A$2:$B$10,2,FALSE)/100000))</f>
        <v>117.00631613340485</v>
      </c>
      <c r="K822" s="10">
        <f>IF(B822="Pending","",SUMIFS(E:E,A:A,"&lt;="&amp;A822,A:A,"&gt;="&amp;A822-30,B:B,B822)/(VLOOKUP(B822,Population!$A$2:$B$10,2,FALSE)/100000))</f>
        <v>81.462888024955461</v>
      </c>
      <c r="L822" s="13">
        <f t="shared" si="67"/>
        <v>9.4339622641509435E-4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63"/>
        <v>8.3358076009501181E-2</v>
      </c>
      <c r="E823" s="7">
        <f t="shared" si="64"/>
        <v>76</v>
      </c>
      <c r="F823" s="6">
        <f t="shared" si="65"/>
        <v>0.13499111900532859</v>
      </c>
      <c r="G823">
        <v>1</v>
      </c>
      <c r="H823" s="7">
        <f t="shared" si="68"/>
        <v>0</v>
      </c>
      <c r="I823" s="6">
        <f t="shared" si="66"/>
        <v>2.3752969121140144E-3</v>
      </c>
      <c r="J823" s="10">
        <f>IF(B823="Pending","",C823/(VLOOKUP(B823,Population!$A$2:$B$10,2,FALSE)/100000))</f>
        <v>262.16113688756604</v>
      </c>
      <c r="K823" s="10">
        <f>IF(B823="Pending","",SUMIFS(E:E,A:A,"&lt;="&amp;A823,A:A,"&gt;="&amp;A823-30,B:B,B823)/(VLOOKUP(B823,Population!$A$2:$B$10,2,FALSE)/100000))</f>
        <v>155.24234731098079</v>
      </c>
      <c r="L823" s="13">
        <f t="shared" si="67"/>
        <v>4.4523597506678539E-4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63"/>
        <v>0.20832096199524941</v>
      </c>
      <c r="E824" s="7">
        <f t="shared" si="64"/>
        <v>130</v>
      </c>
      <c r="F824" s="6">
        <f t="shared" si="65"/>
        <v>0.23090586145648312</v>
      </c>
      <c r="G824">
        <v>2</v>
      </c>
      <c r="H824" s="7">
        <f t="shared" si="68"/>
        <v>0</v>
      </c>
      <c r="I824" s="6">
        <f t="shared" si="66"/>
        <v>4.7505938242280287E-3</v>
      </c>
      <c r="J824" s="10">
        <f>IF(B824="Pending","",C824/(VLOOKUP(B824,Population!$A$2:$B$10,2,FALSE)/100000))</f>
        <v>589.32351162478153</v>
      </c>
      <c r="K824" s="10">
        <f>IF(B824="Pending","",SUMIFS(E:E,A:A,"&lt;="&amp;A824,A:A,"&gt;="&amp;A824-30,B:B,B824)/(VLOOKUP(B824,Population!$A$2:$B$10,2,FALSE)/100000))</f>
        <v>290.30456255879585</v>
      </c>
      <c r="L824" s="13">
        <f t="shared" si="67"/>
        <v>3.5631569570639587E-4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63"/>
        <v>0.20457244655581946</v>
      </c>
      <c r="E825" s="7">
        <f t="shared" si="64"/>
        <v>124</v>
      </c>
      <c r="F825" s="6">
        <f t="shared" si="65"/>
        <v>0.2202486678507993</v>
      </c>
      <c r="G825">
        <v>8</v>
      </c>
      <c r="H825" s="7">
        <f t="shared" si="68"/>
        <v>-1</v>
      </c>
      <c r="I825" s="6">
        <f t="shared" si="66"/>
        <v>1.9002375296912115E-2</v>
      </c>
      <c r="J825" s="10">
        <f>IF(B825="Pending","",C825/(VLOOKUP(B825,Population!$A$2:$B$10,2,FALSE)/100000))</f>
        <v>628.37586726585812</v>
      </c>
      <c r="K825" s="10">
        <f>IF(B825="Pending","",SUMIFS(E:E,A:A,"&lt;="&amp;A825,A:A,"&gt;="&amp;A825-30,B:B,B825)/(VLOOKUP(B825,Population!$A$2:$B$10,2,FALSE)/100000))</f>
        <v>313.04791935995041</v>
      </c>
      <c r="L825" s="13">
        <f t="shared" si="67"/>
        <v>1.4513788098693759E-3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63"/>
        <v>0.17050178147268408</v>
      </c>
      <c r="E826" s="7">
        <f t="shared" si="64"/>
        <v>94</v>
      </c>
      <c r="F826" s="6">
        <f t="shared" si="65"/>
        <v>0.1669626998223801</v>
      </c>
      <c r="G826">
        <v>22</v>
      </c>
      <c r="H826" s="7">
        <f t="shared" si="68"/>
        <v>1</v>
      </c>
      <c r="I826" s="6">
        <f t="shared" si="66"/>
        <v>5.2256532066508314E-2</v>
      </c>
      <c r="J826" s="10">
        <f>IF(B826="Pending","",C826/(VLOOKUP(B826,Population!$A$2:$B$10,2,FALSE)/100000))</f>
        <v>538.87298831698968</v>
      </c>
      <c r="K826" s="10">
        <f>IF(B826="Pending","",SUMIFS(E:E,A:A,"&lt;="&amp;A826,A:A,"&gt;="&amp;A826-30,B:B,B826)/(VLOOKUP(B826,Population!$A$2:$B$10,2,FALSE)/100000))</f>
        <v>239.05597522638766</v>
      </c>
      <c r="L826" s="13">
        <f t="shared" si="67"/>
        <v>4.7888550282977798E-3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63"/>
        <v>0.13999406175771972</v>
      </c>
      <c r="E827" s="7">
        <f t="shared" si="64"/>
        <v>59</v>
      </c>
      <c r="F827" s="6">
        <f t="shared" si="65"/>
        <v>0.10479573712255773</v>
      </c>
      <c r="G827">
        <v>36</v>
      </c>
      <c r="H827" s="7">
        <f t="shared" si="68"/>
        <v>0</v>
      </c>
      <c r="I827" s="6">
        <f t="shared" si="66"/>
        <v>8.5510688836104506E-2</v>
      </c>
      <c r="J827" s="10">
        <f>IF(B827="Pending","",C827/(VLOOKUP(B827,Population!$A$2:$B$10,2,FALSE)/100000))</f>
        <v>421.28258881054683</v>
      </c>
      <c r="K827" s="10">
        <f>IF(B827="Pending","",SUMIFS(E:E,A:A,"&lt;="&amp;A827,A:A,"&gt;="&amp;A827-30,B:B,B827)/(VLOOKUP(B827,Population!$A$2:$B$10,2,FALSE)/100000))</f>
        <v>160.49392367994585</v>
      </c>
      <c r="L827" s="13">
        <f t="shared" si="67"/>
        <v>9.5440084835630972E-3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63"/>
        <v>7.9461104513064137E-2</v>
      </c>
      <c r="E828" s="7">
        <f t="shared" si="64"/>
        <v>21</v>
      </c>
      <c r="F828" s="6">
        <f t="shared" si="65"/>
        <v>3.7300177619893425E-2</v>
      </c>
      <c r="G828">
        <v>84</v>
      </c>
      <c r="H828" s="7">
        <f t="shared" si="68"/>
        <v>0</v>
      </c>
      <c r="I828" s="6">
        <f t="shared" si="66"/>
        <v>0.1995249406175772</v>
      </c>
      <c r="J828" s="10">
        <f>IF(B828="Pending","",C828/(VLOOKUP(B828,Population!$A$2:$B$10,2,FALSE)/100000))</f>
        <v>271.68740593727716</v>
      </c>
      <c r="K828" s="10">
        <f>IF(B828="Pending","",SUMIFS(E:E,A:A,"&lt;="&amp;A828,A:A,"&gt;="&amp;A828-30,B:B,B828)/(VLOOKUP(B828,Population!$A$2:$B$10,2,FALSE)/100000))</f>
        <v>91.873742129186667</v>
      </c>
      <c r="L828" s="13">
        <f t="shared" si="67"/>
        <v>3.9234002802428773E-2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63"/>
        <v>3.878414489311164E-2</v>
      </c>
      <c r="E829" s="7">
        <f t="shared" si="64"/>
        <v>18</v>
      </c>
      <c r="F829" s="6">
        <f t="shared" si="65"/>
        <v>3.1971580817051509E-2</v>
      </c>
      <c r="G829">
        <v>124</v>
      </c>
      <c r="H829" s="7">
        <f t="shared" si="68"/>
        <v>2</v>
      </c>
      <c r="I829" s="6">
        <f t="shared" si="66"/>
        <v>0.29453681710213775</v>
      </c>
      <c r="J829" s="10">
        <f>IF(B829="Pending","",C829/(VLOOKUP(B829,Population!$A$2:$B$10,2,FALSE)/100000))</f>
        <v>217.89127121312271</v>
      </c>
      <c r="K829" s="10">
        <f>IF(B829="Pending","",SUMIFS(E:E,A:A,"&lt;="&amp;A829,A:A,"&gt;="&amp;A829-30,B:B,B829)/(VLOOKUP(B829,Population!$A$2:$B$10,2,FALSE)/100000))</f>
        <v>73.394954513893964</v>
      </c>
      <c r="L829" s="13">
        <f t="shared" si="67"/>
        <v>0.11866028708133972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63"/>
        <v>2.5942695961995249E-2</v>
      </c>
      <c r="E830" s="7">
        <f t="shared" si="64"/>
        <v>10</v>
      </c>
      <c r="F830" s="6">
        <f t="shared" si="65"/>
        <v>1.7761989342806393E-2</v>
      </c>
      <c r="G830">
        <v>143</v>
      </c>
      <c r="H830" s="7">
        <f t="shared" si="68"/>
        <v>1</v>
      </c>
      <c r="I830" s="6">
        <f t="shared" si="66"/>
        <v>0.33966745843230406</v>
      </c>
      <c r="J830" s="10">
        <f>IF(B830="Pending","",C830/(VLOOKUP(B830,Population!$A$2:$B$10,2,FALSE)/100000))</f>
        <v>315.76236961814885</v>
      </c>
      <c r="K830" s="10">
        <f>IF(B830="Pending","",SUMIFS(E:E,A:A,"&lt;="&amp;A830,A:A,"&gt;="&amp;A830-30,B:B,B830)/(VLOOKUP(B830,Population!$A$2:$B$10,2,FALSE)/100000))</f>
        <v>122.87176614611801</v>
      </c>
      <c r="L830" s="13">
        <f t="shared" si="67"/>
        <v>0.20457796852646637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63"/>
        <v>9.7238717339667453E-3</v>
      </c>
      <c r="E831" s="7">
        <f t="shared" si="64"/>
        <v>-9</v>
      </c>
      <c r="F831" s="6">
        <f t="shared" si="65"/>
        <v>-1.5985790408525755E-2</v>
      </c>
      <c r="G831">
        <v>0</v>
      </c>
      <c r="H831" s="7">
        <f t="shared" si="68"/>
        <v>0</v>
      </c>
      <c r="I831" s="6">
        <f t="shared" si="66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3" t="str">
        <f t="shared" si="67"/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63"/>
        <v>3.9927470534904808E-2</v>
      </c>
      <c r="E832" s="7">
        <f t="shared" si="64"/>
        <v>41</v>
      </c>
      <c r="F832" s="6">
        <f t="shared" si="65"/>
        <v>6.4976228209191758E-2</v>
      </c>
      <c r="G832" s="2">
        <v>1</v>
      </c>
      <c r="H832" s="7">
        <f t="shared" si="68"/>
        <v>0</v>
      </c>
      <c r="I832" s="6">
        <f t="shared" si="66"/>
        <v>2.2988505747126436E-3</v>
      </c>
      <c r="J832" s="10">
        <f>IF(B832="Pending","",C832/(VLOOKUP(B832,Population!$A$2:$B$10,2,FALSE)/100000))</f>
        <v>121.53203213479127</v>
      </c>
      <c r="K832" s="10">
        <f>IF(B832="Pending","",SUMIFS(E:E,A:A,"&lt;="&amp;A832,A:A,"&gt;="&amp;A832-30,B:B,B832)/(VLOOKUP(B832,Population!$A$2:$B$10,2,FALSE)/100000))</f>
        <v>84.001704318416131</v>
      </c>
      <c r="L832" s="13">
        <f t="shared" si="67"/>
        <v>9.0826521344232513E-4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63"/>
        <v>8.5185856754306441E-2</v>
      </c>
      <c r="E833" s="7">
        <f t="shared" si="64"/>
        <v>103</v>
      </c>
      <c r="F833" s="6">
        <f t="shared" si="65"/>
        <v>0.16323296354992076</v>
      </c>
      <c r="G833" s="2">
        <v>1</v>
      </c>
      <c r="H833" s="7">
        <f t="shared" si="68"/>
        <v>0</v>
      </c>
      <c r="I833" s="6">
        <f t="shared" si="66"/>
        <v>2.2988505747126436E-3</v>
      </c>
      <c r="J833" s="10">
        <f>IF(B833="Pending","",C833/(VLOOKUP(B833,Population!$A$2:$B$10,2,FALSE)/100000))</f>
        <v>274.18366453646155</v>
      </c>
      <c r="K833" s="10">
        <f>IF(B833="Pending","",SUMIFS(E:E,A:A,"&lt;="&amp;A833,A:A,"&gt;="&amp;A833-30,B:B,B833)/(VLOOKUP(B833,Population!$A$2:$B$10,2,FALSE)/100000))</f>
        <v>164.23006215530071</v>
      </c>
      <c r="L833" s="13">
        <f t="shared" si="67"/>
        <v>4.2571306939123032E-4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69">C834/SUMIF(A:A,A834,C:C)</f>
        <v>0.21008159564823209</v>
      </c>
      <c r="E834" s="7">
        <f t="shared" si="64"/>
        <v>180</v>
      </c>
      <c r="F834" s="6">
        <f t="shared" si="65"/>
        <v>0.28526148969889065</v>
      </c>
      <c r="G834" s="2">
        <v>2</v>
      </c>
      <c r="H834" s="7">
        <f t="shared" si="68"/>
        <v>0</v>
      </c>
      <c r="I834" s="6">
        <f t="shared" si="66"/>
        <v>4.5977011494252873E-3</v>
      </c>
      <c r="J834" s="10">
        <f>IF(B834="Pending","",C834/(VLOOKUP(B834,Population!$A$2:$B$10,2,FALSE)/100000))</f>
        <v>608.22218115844646</v>
      </c>
      <c r="K834" s="10">
        <f>IF(B834="Pending","",SUMIFS(E:E,A:A,"&lt;="&amp;A834,A:A,"&gt;="&amp;A834-30,B:B,B834)/(VLOOKUP(B834,Population!$A$2:$B$10,2,FALSE)/100000))</f>
        <v>303.21865340680017</v>
      </c>
      <c r="L834" s="13">
        <f t="shared" si="67"/>
        <v>3.4524426031417227E-4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69"/>
        <v>0.20525838621940162</v>
      </c>
      <c r="E835" s="7">
        <f t="shared" si="64"/>
        <v>148</v>
      </c>
      <c r="F835" s="6">
        <f t="shared" si="65"/>
        <v>0.23454833597464342</v>
      </c>
      <c r="G835" s="2">
        <v>9</v>
      </c>
      <c r="H835" s="7">
        <f t="shared" si="68"/>
        <v>1</v>
      </c>
      <c r="I835" s="6">
        <f t="shared" si="66"/>
        <v>2.0689655172413793E-2</v>
      </c>
      <c r="J835" s="10">
        <f>IF(B835="Pending","",C835/(VLOOKUP(B835,Population!$A$2:$B$10,2,FALSE)/100000))</f>
        <v>645.24807850594289</v>
      </c>
      <c r="K835" s="10">
        <f>IF(B835="Pending","",SUMIFS(E:E,A:A,"&lt;="&amp;A835,A:A,"&gt;="&amp;A835-30,B:B,B835)/(VLOOKUP(B835,Population!$A$2:$B$10,2,FALSE)/100000))</f>
        <v>321.5980264072906</v>
      </c>
      <c r="L835" s="13">
        <f t="shared" si="67"/>
        <v>1.5901060070671379E-3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69"/>
        <v>0.1701903898458749</v>
      </c>
      <c r="E836" s="7">
        <f t="shared" si="64"/>
        <v>99</v>
      </c>
      <c r="F836" s="6">
        <f t="shared" si="65"/>
        <v>0.15689381933438987</v>
      </c>
      <c r="G836" s="2">
        <v>22</v>
      </c>
      <c r="H836" s="7">
        <f t="shared" si="68"/>
        <v>0</v>
      </c>
      <c r="I836" s="6">
        <f t="shared" si="66"/>
        <v>5.057471264367816E-2</v>
      </c>
      <c r="J836" s="10">
        <f>IF(B836="Pending","",C836/(VLOOKUP(B836,Population!$A$2:$B$10,2,FALSE)/100000))</f>
        <v>550.48561910571016</v>
      </c>
      <c r="K836" s="10">
        <f>IF(B836="Pending","",SUMIFS(E:E,A:A,"&lt;="&amp;A836,A:A,"&gt;="&amp;A836-30,B:B,B836)/(VLOOKUP(B836,Population!$A$2:$B$10,2,FALSE)/100000))</f>
        <v>245.97663397926149</v>
      </c>
      <c r="L836" s="13">
        <f t="shared" si="67"/>
        <v>4.6878329426805884E-3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69"/>
        <v>0.13914777878513146</v>
      </c>
      <c r="E837" s="7">
        <f t="shared" si="64"/>
        <v>65</v>
      </c>
      <c r="F837" s="6">
        <f t="shared" si="65"/>
        <v>0.10301109350237718</v>
      </c>
      <c r="G837" s="2">
        <v>37</v>
      </c>
      <c r="H837" s="7">
        <f t="shared" si="68"/>
        <v>1</v>
      </c>
      <c r="I837" s="6">
        <f t="shared" si="66"/>
        <v>8.5057471264367815E-2</v>
      </c>
      <c r="J837" s="10">
        <f>IF(B837="Pending","",C837/(VLOOKUP(B837,Population!$A$2:$B$10,2,FALSE)/100000))</f>
        <v>428.54223045229804</v>
      </c>
      <c r="K837" s="10">
        <f>IF(B837="Pending","",SUMIFS(E:E,A:A,"&lt;="&amp;A837,A:A,"&gt;="&amp;A837-30,B:B,B837)/(VLOOKUP(B837,Population!$A$2:$B$10,2,FALSE)/100000))</f>
        <v>163.0627199531809</v>
      </c>
      <c r="L837" s="13">
        <f t="shared" si="67"/>
        <v>9.6429502215272349E-3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69"/>
        <v>7.8875793291024482E-2</v>
      </c>
      <c r="E838" s="7">
        <f t="shared" si="64"/>
        <v>34</v>
      </c>
      <c r="F838" s="6">
        <f t="shared" si="65"/>
        <v>5.388272583201268E-2</v>
      </c>
      <c r="G838" s="2">
        <v>86</v>
      </c>
      <c r="H838" s="7">
        <f t="shared" si="68"/>
        <v>2</v>
      </c>
      <c r="I838" s="6">
        <f t="shared" si="66"/>
        <v>0.19770114942528735</v>
      </c>
      <c r="J838" s="10">
        <f>IF(B838="Pending","",C838/(VLOOKUP(B838,Population!$A$2:$B$10,2,FALSE)/100000))</f>
        <v>276.00191868920029</v>
      </c>
      <c r="K838" s="10">
        <f>IF(B838="Pending","",SUMIFS(E:E,A:A,"&lt;="&amp;A838,A:A,"&gt;="&amp;A838-30,B:B,B838)/(VLOOKUP(B838,Population!$A$2:$B$10,2,FALSE)/100000))</f>
        <v>92.508229298587125</v>
      </c>
      <c r="L838" s="13">
        <f t="shared" si="67"/>
        <v>3.9540229885057468E-2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69"/>
        <v>3.8585675430643701E-2</v>
      </c>
      <c r="E839" s="7">
        <f t="shared" si="64"/>
        <v>19</v>
      </c>
      <c r="F839" s="6">
        <f t="shared" si="65"/>
        <v>3.0110935023771792E-2</v>
      </c>
      <c r="G839" s="2">
        <v>129</v>
      </c>
      <c r="H839" s="7">
        <f t="shared" si="68"/>
        <v>5</v>
      </c>
      <c r="I839" s="6">
        <f t="shared" si="66"/>
        <v>0.29655172413793102</v>
      </c>
      <c r="J839" s="10">
        <f>IF(B839="Pending","",C839/(VLOOKUP(B839,Population!$A$2:$B$10,2,FALSE)/100000))</f>
        <v>221.85293068972493</v>
      </c>
      <c r="K839" s="10">
        <f>IF(B839="Pending","",SUMIFS(E:E,A:A,"&lt;="&amp;A839,A:A,"&gt;="&amp;A839-30,B:B,B839)/(VLOOKUP(B839,Population!$A$2:$B$10,2,FALSE)/100000))</f>
        <v>76.314072022969285</v>
      </c>
      <c r="L839" s="13">
        <f t="shared" si="67"/>
        <v>0.1212406015037594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69"/>
        <v>2.545784224841342E-2</v>
      </c>
      <c r="E840" s="7">
        <f t="shared" ref="E840:E903" si="70">C840-SUMIFS(C:C,A:A,A840-1,B:B,B840)</f>
        <v>3</v>
      </c>
      <c r="F840" s="6">
        <f t="shared" ref="F840:F903" si="71">E840/SUMIF(A:A,A840,E:E)</f>
        <v>4.7543581616481777E-3</v>
      </c>
      <c r="G840" s="2">
        <v>148</v>
      </c>
      <c r="H840" s="7">
        <f t="shared" si="68"/>
        <v>5</v>
      </c>
      <c r="I840" s="6">
        <f t="shared" si="66"/>
        <v>0.34022988505747126</v>
      </c>
      <c r="J840" s="10">
        <f>IF(B840="Pending","",C840/(VLOOKUP(B840,Population!$A$2:$B$10,2,FALSE)/100000))</f>
        <v>317.11757292123104</v>
      </c>
      <c r="K840" s="10">
        <f>IF(B840="Pending","",SUMIFS(E:E,A:A,"&lt;="&amp;A840,A:A,"&gt;="&amp;A840-30,B:B,B840)/(VLOOKUP(B840,Population!$A$2:$B$10,2,FALSE)/100000))</f>
        <v>117.90268736815</v>
      </c>
      <c r="L840" s="13">
        <f t="shared" si="67"/>
        <v>0.21082621082621084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69"/>
        <v>7.2892112420670898E-3</v>
      </c>
      <c r="E841" s="7">
        <f t="shared" si="70"/>
        <v>-61</v>
      </c>
      <c r="F841" s="6">
        <f t="shared" si="71"/>
        <v>-9.6671949286846276E-2</v>
      </c>
      <c r="G841" s="2">
        <v>0</v>
      </c>
      <c r="H841" s="7">
        <f t="shared" si="68"/>
        <v>0</v>
      </c>
      <c r="I841" s="6">
        <f t="shared" si="66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3" t="str">
        <f t="shared" si="67"/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69"/>
        <v>4.0008611719114427E-2</v>
      </c>
      <c r="E842" s="7">
        <f t="shared" si="70"/>
        <v>14</v>
      </c>
      <c r="F842" s="6">
        <f t="shared" si="71"/>
        <v>4.7619047619047616E-2</v>
      </c>
      <c r="G842" s="2">
        <v>1</v>
      </c>
      <c r="H842" s="7">
        <f t="shared" si="68"/>
        <v>0</v>
      </c>
      <c r="I842" s="6">
        <f t="shared" si="66"/>
        <v>2.2935779816513763E-3</v>
      </c>
      <c r="J842" s="10">
        <f>IF(B842="Pending","",C842/(VLOOKUP(B842,Population!$A$2:$B$10,2,FALSE)/100000))</f>
        <v>123.07739857428906</v>
      </c>
      <c r="K842" s="10">
        <f>IF(B842="Pending","",SUMIFS(E:E,A:A,"&lt;="&amp;A842,A:A,"&gt;="&amp;A842-30,B:B,B842)/(VLOOKUP(B842,Population!$A$2:$B$10,2,FALSE)/100000))</f>
        <v>84.664004221058036</v>
      </c>
      <c r="L842" s="13">
        <f t="shared" si="67"/>
        <v>8.9686098654708521E-4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69"/>
        <v>8.5291901395816133E-2</v>
      </c>
      <c r="E843" s="7">
        <f t="shared" si="70"/>
        <v>28</v>
      </c>
      <c r="F843" s="6">
        <f t="shared" si="71"/>
        <v>9.5238095238095233E-2</v>
      </c>
      <c r="G843" s="2">
        <v>1</v>
      </c>
      <c r="H843" s="7">
        <f t="shared" si="68"/>
        <v>0</v>
      </c>
      <c r="I843" s="6">
        <f t="shared" si="66"/>
        <v>2.2935779816513763E-3</v>
      </c>
      <c r="J843" s="10">
        <f>IF(B843="Pending","",C843/(VLOOKUP(B843,Population!$A$2:$B$10,2,FALSE)/100000))</f>
        <v>277.45192447985062</v>
      </c>
      <c r="K843" s="10">
        <f>IF(B843="Pending","",SUMIFS(E:E,A:A,"&lt;="&amp;A843,A:A,"&gt;="&amp;A843-30,B:B,B843)/(VLOOKUP(B843,Population!$A$2:$B$10,2,FALSE)/100000))</f>
        <v>164.34678572470747</v>
      </c>
      <c r="L843" s="13">
        <f t="shared" si="67"/>
        <v>4.2069835927639884E-4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69"/>
        <v>0.21048476802181634</v>
      </c>
      <c r="E844" s="7">
        <f t="shared" si="70"/>
        <v>73</v>
      </c>
      <c r="F844" s="6">
        <f t="shared" si="71"/>
        <v>0.24829931972789115</v>
      </c>
      <c r="G844" s="2">
        <v>2</v>
      </c>
      <c r="H844" s="7">
        <f t="shared" si="68"/>
        <v>0</v>
      </c>
      <c r="I844" s="6">
        <f t="shared" si="66"/>
        <v>4.5871559633027525E-3</v>
      </c>
      <c r="J844" s="10">
        <f>IF(B844="Pending","",C844/(VLOOKUP(B844,Population!$A$2:$B$10,2,FALSE)/100000))</f>
        <v>615.88664158043275</v>
      </c>
      <c r="K844" s="10">
        <f>IF(B844="Pending","",SUMIFS(E:E,A:A,"&lt;="&amp;A844,A:A,"&gt;="&amp;A844-30,B:B,B844)/(VLOOKUP(B844,Population!$A$2:$B$10,2,FALSE)/100000))</f>
        <v>307.31336513909417</v>
      </c>
      <c r="L844" s="13">
        <f t="shared" si="67"/>
        <v>3.4094783498124785E-4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69"/>
        <v>0.20643008360543974</v>
      </c>
      <c r="E845" s="7">
        <f t="shared" si="70"/>
        <v>93</v>
      </c>
      <c r="F845" s="6">
        <f t="shared" si="71"/>
        <v>0.31632653061224492</v>
      </c>
      <c r="G845" s="2">
        <v>9</v>
      </c>
      <c r="H845" s="7">
        <f t="shared" si="68"/>
        <v>0</v>
      </c>
      <c r="I845" s="6">
        <f t="shared" si="66"/>
        <v>2.0642201834862386E-2</v>
      </c>
      <c r="J845" s="10">
        <f>IF(B845="Pending","",C845/(VLOOKUP(B845,Population!$A$2:$B$10,2,FALSE)/100000))</f>
        <v>655.85021124464481</v>
      </c>
      <c r="K845" s="10">
        <f>IF(B845="Pending","",SUMIFS(E:E,A:A,"&lt;="&amp;A845,A:A,"&gt;="&amp;A845-30,B:B,B845)/(VLOOKUP(B845,Population!$A$2:$B$10,2,FALSE)/100000))</f>
        <v>326.84209206299261</v>
      </c>
      <c r="L845" s="13">
        <f t="shared" si="67"/>
        <v>1.5644011819920041E-3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69"/>
        <v>0.17008145250995729</v>
      </c>
      <c r="E846" s="7">
        <f t="shared" si="70"/>
        <v>47</v>
      </c>
      <c r="F846" s="6">
        <f t="shared" si="71"/>
        <v>0.1598639455782313</v>
      </c>
      <c r="G846" s="2">
        <v>22</v>
      </c>
      <c r="H846" s="7">
        <f t="shared" si="68"/>
        <v>0</v>
      </c>
      <c r="I846" s="6">
        <f t="shared" si="66"/>
        <v>5.0458715596330278E-2</v>
      </c>
      <c r="J846" s="10">
        <f>IF(B846="Pending","",C846/(VLOOKUP(B846,Population!$A$2:$B$10,2,FALSE)/100000))</f>
        <v>555.99868624782994</v>
      </c>
      <c r="K846" s="10">
        <f>IF(B846="Pending","",SUMIFS(E:E,A:A,"&lt;="&amp;A846,A:A,"&gt;="&amp;A846-30,B:B,B846)/(VLOOKUP(B846,Population!$A$2:$B$10,2,FALSE)/100000))</f>
        <v>247.26692628911931</v>
      </c>
      <c r="L846" s="13">
        <f t="shared" si="67"/>
        <v>4.641350210970464E-3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69"/>
        <v>0.13879220639420145</v>
      </c>
      <c r="E847" s="7">
        <f t="shared" si="70"/>
        <v>31</v>
      </c>
      <c r="F847" s="6">
        <f t="shared" si="71"/>
        <v>0.10544217687074831</v>
      </c>
      <c r="G847" s="2">
        <v>37</v>
      </c>
      <c r="H847" s="7">
        <f t="shared" si="68"/>
        <v>0</v>
      </c>
      <c r="I847" s="6">
        <f t="shared" si="66"/>
        <v>8.4862385321100922E-2</v>
      </c>
      <c r="J847" s="10">
        <f>IF(B847="Pending","",C847/(VLOOKUP(B847,Population!$A$2:$B$10,2,FALSE)/100000))</f>
        <v>432.00452108144094</v>
      </c>
      <c r="K847" s="10">
        <f>IF(B847="Pending","",SUMIFS(E:E,A:A,"&lt;="&amp;A847,A:A,"&gt;="&amp;A847-30,B:B,B847)/(VLOOKUP(B847,Population!$A$2:$B$10,2,FALSE)/100000))</f>
        <v>163.7328407201118</v>
      </c>
      <c r="L847" s="13">
        <f t="shared" si="67"/>
        <v>9.5656670113753884E-3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69"/>
        <v>7.8833112059994978E-2</v>
      </c>
      <c r="E848" s="7">
        <f t="shared" si="70"/>
        <v>22</v>
      </c>
      <c r="F848" s="6">
        <f t="shared" si="71"/>
        <v>7.4829931972789115E-2</v>
      </c>
      <c r="G848" s="2">
        <v>86</v>
      </c>
      <c r="H848" s="7">
        <f t="shared" si="68"/>
        <v>0</v>
      </c>
      <c r="I848" s="6">
        <f t="shared" si="66"/>
        <v>0.19724770642201836</v>
      </c>
      <c r="J848" s="10">
        <f>IF(B848="Pending","",C848/(VLOOKUP(B848,Population!$A$2:$B$10,2,FALSE)/100000))</f>
        <v>278.79366223456231</v>
      </c>
      <c r="K848" s="10">
        <f>IF(B848="Pending","",SUMIFS(E:E,A:A,"&lt;="&amp;A848,A:A,"&gt;="&amp;A848-30,B:B,B848)/(VLOOKUP(B848,Population!$A$2:$B$10,2,FALSE)/100000))</f>
        <v>93.269613901867686</v>
      </c>
      <c r="L848" s="13">
        <f t="shared" si="67"/>
        <v>3.9144287664997723E-2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69"/>
        <v>3.8716853851950193E-2</v>
      </c>
      <c r="E849" s="7">
        <f t="shared" si="70"/>
        <v>15</v>
      </c>
      <c r="F849" s="6">
        <f t="shared" si="71"/>
        <v>5.1020408163265307E-2</v>
      </c>
      <c r="G849" s="2">
        <v>129</v>
      </c>
      <c r="H849" s="7">
        <f t="shared" si="68"/>
        <v>0</v>
      </c>
      <c r="I849" s="6">
        <f t="shared" si="66"/>
        <v>0.29587155963302753</v>
      </c>
      <c r="J849" s="10">
        <f>IF(B849="Pending","",C849/(VLOOKUP(B849,Population!$A$2:$B$10,2,FALSE)/100000))</f>
        <v>224.98055659230565</v>
      </c>
      <c r="K849" s="10">
        <f>IF(B849="Pending","",SUMIFS(E:E,A:A,"&lt;="&amp;A849,A:A,"&gt;="&amp;A849-30,B:B,B849)/(VLOOKUP(B849,Population!$A$2:$B$10,2,FALSE)/100000))</f>
        <v>77.773630777506952</v>
      </c>
      <c r="L849" s="13">
        <f t="shared" si="67"/>
        <v>0.11955514365152919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69"/>
        <v>2.5727510854354301E-2</v>
      </c>
      <c r="E850" s="7">
        <f t="shared" si="70"/>
        <v>15</v>
      </c>
      <c r="F850" s="6">
        <f t="shared" si="71"/>
        <v>5.1020408163265307E-2</v>
      </c>
      <c r="G850" s="2">
        <v>149</v>
      </c>
      <c r="H850" s="7">
        <f t="shared" si="68"/>
        <v>1</v>
      </c>
      <c r="I850" s="6">
        <f t="shared" si="66"/>
        <v>0.34174311926605505</v>
      </c>
      <c r="J850" s="10">
        <f>IF(B850="Pending","",C850/(VLOOKUP(B850,Population!$A$2:$B$10,2,FALSE)/100000))</f>
        <v>323.89358943664195</v>
      </c>
      <c r="K850" s="10">
        <f>IF(B850="Pending","",SUMIFS(E:E,A:A,"&lt;="&amp;A850,A:A,"&gt;="&amp;A850-30,B:B,B850)/(VLOOKUP(B850,Population!$A$2:$B$10,2,FALSE)/100000))</f>
        <v>122.87176614611801</v>
      </c>
      <c r="L850" s="13">
        <f t="shared" si="67"/>
        <v>0.20781032078103207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69"/>
        <v>5.6334995873551256E-3</v>
      </c>
      <c r="E851" s="7">
        <f t="shared" si="70"/>
        <v>-44</v>
      </c>
      <c r="F851" s="6">
        <f t="shared" si="71"/>
        <v>-0.14965986394557823</v>
      </c>
      <c r="G851" s="2">
        <v>0</v>
      </c>
      <c r="H851" s="7">
        <f t="shared" si="68"/>
        <v>0</v>
      </c>
      <c r="I851" s="6">
        <f t="shared" si="66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3" t="str">
        <f t="shared" si="67"/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69"/>
        <v>4.0543401552575867E-2</v>
      </c>
      <c r="E852" s="7">
        <f t="shared" si="70"/>
        <v>34</v>
      </c>
      <c r="F852" s="6">
        <f t="shared" si="71"/>
        <v>7.2186836518046707E-2</v>
      </c>
      <c r="G852">
        <v>1</v>
      </c>
      <c r="H852" s="7">
        <f t="shared" si="68"/>
        <v>0</v>
      </c>
      <c r="I852" s="6">
        <f t="shared" si="66"/>
        <v>2.2675736961451248E-3</v>
      </c>
      <c r="J852" s="10">
        <f>IF(B852="Pending","",C852/(VLOOKUP(B852,Population!$A$2:$B$10,2,FALSE)/100000))</f>
        <v>126.83043135592658</v>
      </c>
      <c r="K852" s="10">
        <f>IF(B852="Pending","",SUMIFS(E:E,A:A,"&lt;="&amp;A852,A:A,"&gt;="&amp;A852-30,B:B,B852)/(VLOOKUP(B852,Population!$A$2:$B$10,2,FALSE)/100000))</f>
        <v>86.761287246090774</v>
      </c>
      <c r="L852" s="13">
        <f t="shared" si="67"/>
        <v>8.703220191470844E-4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69"/>
        <v>8.5426958362738184E-2</v>
      </c>
      <c r="E853" s="7">
        <f t="shared" si="70"/>
        <v>44</v>
      </c>
      <c r="F853" s="6">
        <f t="shared" si="71"/>
        <v>9.3418259023354558E-2</v>
      </c>
      <c r="G853">
        <v>1</v>
      </c>
      <c r="H853" s="7">
        <f t="shared" si="68"/>
        <v>0</v>
      </c>
      <c r="I853" s="6">
        <f t="shared" si="66"/>
        <v>2.2675736961451248E-3</v>
      </c>
      <c r="J853" s="10">
        <f>IF(B853="Pending","",C853/(VLOOKUP(B853,Population!$A$2:$B$10,2,FALSE)/100000))</f>
        <v>282.58776153374771</v>
      </c>
      <c r="K853" s="10">
        <f>IF(B853="Pending","",SUMIFS(E:E,A:A,"&lt;="&amp;A853,A:A,"&gt;="&amp;A853-30,B:B,B853)/(VLOOKUP(B853,Population!$A$2:$B$10,2,FALSE)/100000))</f>
        <v>166.68125711284253</v>
      </c>
      <c r="L853" s="13">
        <f t="shared" si="67"/>
        <v>4.1305245766212311E-4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69"/>
        <v>0.21143260409315456</v>
      </c>
      <c r="E854" s="7">
        <f t="shared" si="70"/>
        <v>126</v>
      </c>
      <c r="F854" s="6">
        <f t="shared" si="71"/>
        <v>0.26751592356687898</v>
      </c>
      <c r="G854">
        <v>2</v>
      </c>
      <c r="H854" s="7">
        <f t="shared" si="68"/>
        <v>0</v>
      </c>
      <c r="I854" s="6">
        <f t="shared" si="66"/>
        <v>4.5351473922902496E-3</v>
      </c>
      <c r="J854" s="10">
        <f>IF(B854="Pending","",C854/(VLOOKUP(B854,Population!$A$2:$B$10,2,FALSE)/100000))</f>
        <v>629.11571025399803</v>
      </c>
      <c r="K854" s="10">
        <f>IF(B854="Pending","",SUMIFS(E:E,A:A,"&lt;="&amp;A854,A:A,"&gt;="&amp;A854-30,B:B,B854)/(VLOOKUP(B854,Population!$A$2:$B$10,2,FALSE)/100000))</f>
        <v>312.03803252251038</v>
      </c>
      <c r="L854" s="13">
        <f t="shared" si="67"/>
        <v>3.3377837116154872E-4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69"/>
        <v>0.20702187720536344</v>
      </c>
      <c r="E855" s="7">
        <f t="shared" si="70"/>
        <v>114</v>
      </c>
      <c r="F855" s="6">
        <f t="shared" si="71"/>
        <v>0.24203821656050956</v>
      </c>
      <c r="G855">
        <v>10</v>
      </c>
      <c r="H855" s="7">
        <f t="shared" si="68"/>
        <v>1</v>
      </c>
      <c r="I855" s="6">
        <f t="shared" si="66"/>
        <v>2.2675736961451247E-2</v>
      </c>
      <c r="J855" s="10">
        <f>IF(B855="Pending","",C855/(VLOOKUP(B855,Population!$A$2:$B$10,2,FALSE)/100000))</f>
        <v>668.84637395660195</v>
      </c>
      <c r="K855" s="10">
        <f>IF(B855="Pending","",SUMIFS(E:E,A:A,"&lt;="&amp;A855,A:A,"&gt;="&amp;A855-30,B:B,B855)/(VLOOKUP(B855,Population!$A$2:$B$10,2,FALSE)/100000))</f>
        <v>332.20015914599253</v>
      </c>
      <c r="L855" s="13">
        <f t="shared" si="67"/>
        <v>1.7044486108743822E-3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69"/>
        <v>0.17071277346506705</v>
      </c>
      <c r="E856" s="7">
        <f t="shared" si="70"/>
        <v>98</v>
      </c>
      <c r="F856" s="6">
        <f t="shared" si="71"/>
        <v>0.20806794055201699</v>
      </c>
      <c r="G856">
        <v>21</v>
      </c>
      <c r="H856" s="7">
        <f t="shared" si="68"/>
        <v>-1</v>
      </c>
      <c r="I856" s="6">
        <f t="shared" si="66"/>
        <v>4.7619047619047616E-2</v>
      </c>
      <c r="J856" s="10">
        <f>IF(B856="Pending","",C856/(VLOOKUP(B856,Population!$A$2:$B$10,2,FALSE)/100000))</f>
        <v>567.49401773565432</v>
      </c>
      <c r="K856" s="10">
        <f>IF(B856="Pending","",SUMIFS(E:E,A:A,"&lt;="&amp;A856,A:A,"&gt;="&amp;A856-30,B:B,B856)/(VLOOKUP(B856,Population!$A$2:$B$10,2,FALSE)/100000))</f>
        <v>249.26101440435414</v>
      </c>
      <c r="L856" s="13">
        <f t="shared" si="67"/>
        <v>4.3406366267052503E-3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69"/>
        <v>0.13835568101623147</v>
      </c>
      <c r="E857" s="7">
        <f t="shared" si="70"/>
        <v>53</v>
      </c>
      <c r="F857" s="6">
        <f t="shared" si="71"/>
        <v>0.11252653927813164</v>
      </c>
      <c r="G857">
        <v>37</v>
      </c>
      <c r="H857" s="7">
        <f t="shared" si="68"/>
        <v>0</v>
      </c>
      <c r="I857" s="6">
        <f t="shared" si="66"/>
        <v>8.390022675736962E-2</v>
      </c>
      <c r="J857" s="10">
        <f>IF(B857="Pending","",C857/(VLOOKUP(B857,Population!$A$2:$B$10,2,FALSE)/100000))</f>
        <v>437.92392118933037</v>
      </c>
      <c r="K857" s="10">
        <f>IF(B857="Pending","",SUMIFS(E:E,A:A,"&lt;="&amp;A857,A:A,"&gt;="&amp;A857-30,B:B,B857)/(VLOOKUP(B857,Population!$A$2:$B$10,2,FALSE)/100000))</f>
        <v>165.9665766098814</v>
      </c>
      <c r="L857" s="13">
        <f t="shared" si="67"/>
        <v>9.4363682733996437E-3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69"/>
        <v>7.8440366972477069E-2</v>
      </c>
      <c r="E858" s="7">
        <f t="shared" si="70"/>
        <v>26</v>
      </c>
      <c r="F858" s="6">
        <f t="shared" si="71"/>
        <v>5.5201698513800426E-2</v>
      </c>
      <c r="G858">
        <v>87</v>
      </c>
      <c r="H858" s="7">
        <f t="shared" si="68"/>
        <v>1</v>
      </c>
      <c r="I858" s="6">
        <f t="shared" si="66"/>
        <v>0.19727891156462585</v>
      </c>
      <c r="J858" s="10">
        <f>IF(B858="Pending","",C858/(VLOOKUP(B858,Population!$A$2:$B$10,2,FALSE)/100000))</f>
        <v>282.09299551544467</v>
      </c>
      <c r="K858" s="10">
        <f>IF(B858="Pending","",SUMIFS(E:E,A:A,"&lt;="&amp;A858,A:A,"&gt;="&amp;A858-30,B:B,B858)/(VLOOKUP(B858,Population!$A$2:$B$10,2,FALSE)/100000))</f>
        <v>93.777203637388041</v>
      </c>
      <c r="L858" s="13">
        <f t="shared" si="67"/>
        <v>3.9136302294197033E-2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69"/>
        <v>3.8532110091743121E-2</v>
      </c>
      <c r="E859" s="7">
        <f t="shared" si="70"/>
        <v>13</v>
      </c>
      <c r="F859" s="6">
        <f t="shared" si="71"/>
        <v>2.7600849256900213E-2</v>
      </c>
      <c r="G859">
        <v>131</v>
      </c>
      <c r="H859" s="7">
        <f t="shared" si="68"/>
        <v>2</v>
      </c>
      <c r="I859" s="6">
        <f t="shared" si="66"/>
        <v>0.29705215419501135</v>
      </c>
      <c r="J859" s="10">
        <f>IF(B859="Pending","",C859/(VLOOKUP(B859,Population!$A$2:$B$10,2,FALSE)/100000))</f>
        <v>227.6911657078756</v>
      </c>
      <c r="K859" s="10">
        <f>IF(B859="Pending","",SUMIFS(E:E,A:A,"&lt;="&amp;A859,A:A,"&gt;="&amp;A859-30,B:B,B859)/(VLOOKUP(B859,Population!$A$2:$B$10,2,FALSE)/100000))</f>
        <v>77.148105596990817</v>
      </c>
      <c r="L859" s="13">
        <f t="shared" si="67"/>
        <v>0.11996336996336997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69"/>
        <v>2.5758645024700072E-2</v>
      </c>
      <c r="E860" s="7">
        <f t="shared" si="70"/>
        <v>13</v>
      </c>
      <c r="F860" s="6">
        <f t="shared" si="71"/>
        <v>2.7600849256900213E-2</v>
      </c>
      <c r="G860">
        <v>151</v>
      </c>
      <c r="H860" s="7">
        <f t="shared" si="68"/>
        <v>2</v>
      </c>
      <c r="I860" s="6">
        <f t="shared" si="66"/>
        <v>0.34240362811791381</v>
      </c>
      <c r="J860" s="10">
        <f>IF(B860="Pending","",C860/(VLOOKUP(B860,Population!$A$2:$B$10,2,FALSE)/100000))</f>
        <v>329.76613708333144</v>
      </c>
      <c r="K860" s="10">
        <f>IF(B860="Pending","",SUMIFS(E:E,A:A,"&lt;="&amp;A860,A:A,"&gt;="&amp;A860-30,B:B,B860)/(VLOOKUP(B860,Population!$A$2:$B$10,2,FALSE)/100000))</f>
        <v>124.2269694492002</v>
      </c>
      <c r="L860" s="13">
        <f t="shared" si="67"/>
        <v>0.20684931506849316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69"/>
        <v>3.7755822159491886E-3</v>
      </c>
      <c r="E861" s="7">
        <f t="shared" si="70"/>
        <v>-50</v>
      </c>
      <c r="F861" s="6">
        <f t="shared" si="71"/>
        <v>-0.10615711252653928</v>
      </c>
      <c r="G861">
        <v>0</v>
      </c>
      <c r="H861" s="7">
        <f t="shared" si="68"/>
        <v>0</v>
      </c>
      <c r="I861" s="6">
        <f t="shared" si="66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3" t="str">
        <f t="shared" si="67"/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69"/>
        <v>4.1268969305774908E-2</v>
      </c>
      <c r="E862" s="7">
        <f t="shared" si="70"/>
        <v>53</v>
      </c>
      <c r="F862" s="6">
        <f t="shared" si="71"/>
        <v>6.7430025445292627E-2</v>
      </c>
      <c r="G862" s="2">
        <v>1</v>
      </c>
      <c r="H862" s="7">
        <f t="shared" si="68"/>
        <v>0</v>
      </c>
      <c r="I862" s="6">
        <f t="shared" ref="I862:I925" si="72">G862/SUMIF(A:A,A862,G:G)</f>
        <v>2.136752136752137E-3</v>
      </c>
      <c r="J862" s="10">
        <f>IF(B862="Pending","",C862/(VLOOKUP(B862,Population!$A$2:$B$10,2,FALSE)/100000))</f>
        <v>132.68074716259682</v>
      </c>
      <c r="K862" s="10">
        <f>IF(B862="Pending","",SUMIFS(E:E,A:A,"&lt;="&amp;A862,A:A,"&gt;="&amp;A862-30,B:B,B862)/(VLOOKUP(B862,Population!$A$2:$B$10,2,FALSE)/100000))</f>
        <v>90.845469979049241</v>
      </c>
      <c r="L862" s="13">
        <f t="shared" ref="L862:L925" si="73">IF(B862="Pending","",(G862/C862))</f>
        <v>8.3194675540765393E-4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69"/>
        <v>8.6177298633523317E-2</v>
      </c>
      <c r="E863" s="7">
        <f t="shared" si="70"/>
        <v>89</v>
      </c>
      <c r="F863" s="6">
        <f t="shared" si="71"/>
        <v>0.11323155216284987</v>
      </c>
      <c r="G863" s="2">
        <v>1</v>
      </c>
      <c r="H863" s="7">
        <f t="shared" si="68"/>
        <v>0</v>
      </c>
      <c r="I863" s="6">
        <f t="shared" si="72"/>
        <v>2.136752136752137E-3</v>
      </c>
      <c r="J863" s="10">
        <f>IF(B863="Pending","",C863/(VLOOKUP(B863,Population!$A$2:$B$10,2,FALSE)/100000))</f>
        <v>292.97615921094871</v>
      </c>
      <c r="K863" s="10">
        <f>IF(B863="Pending","",SUMIFS(E:E,A:A,"&lt;="&amp;A863,A:A,"&gt;="&amp;A863-30,B:B,B863)/(VLOOKUP(B863,Population!$A$2:$B$10,2,FALSE)/100000))</f>
        <v>172.86760629140039</v>
      </c>
      <c r="L863" s="13">
        <f t="shared" si="73"/>
        <v>3.9840637450199205E-4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69"/>
        <v>0.21128888278514044</v>
      </c>
      <c r="E864" s="7">
        <f t="shared" si="70"/>
        <v>162</v>
      </c>
      <c r="F864" s="6">
        <f t="shared" si="71"/>
        <v>0.20610687022900764</v>
      </c>
      <c r="G864" s="2">
        <v>3</v>
      </c>
      <c r="H864" s="7">
        <f t="shared" si="68"/>
        <v>1</v>
      </c>
      <c r="I864" s="6">
        <f t="shared" si="72"/>
        <v>6.41025641025641E-3</v>
      </c>
      <c r="J864" s="10">
        <f>IF(B864="Pending","",C864/(VLOOKUP(B864,Population!$A$2:$B$10,2,FALSE)/100000))</f>
        <v>646.12451283429641</v>
      </c>
      <c r="K864" s="10">
        <f>IF(B864="Pending","",SUMIFS(E:E,A:A,"&lt;="&amp;A864,A:A,"&gt;="&amp;A864-30,B:B,B864)/(VLOOKUP(B864,Population!$A$2:$B$10,2,FALSE)/100000))</f>
        <v>314.97782556108046</v>
      </c>
      <c r="L864" s="13">
        <f t="shared" si="73"/>
        <v>4.8748781280467989E-4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69"/>
        <v>0.20716885257158552</v>
      </c>
      <c r="E865" s="7">
        <f t="shared" si="70"/>
        <v>167</v>
      </c>
      <c r="F865" s="6">
        <f t="shared" si="71"/>
        <v>0.21246819338422393</v>
      </c>
      <c r="G865" s="2">
        <v>10</v>
      </c>
      <c r="H865" s="7">
        <f t="shared" si="68"/>
        <v>0</v>
      </c>
      <c r="I865" s="6">
        <f t="shared" si="72"/>
        <v>2.1367521367521368E-2</v>
      </c>
      <c r="J865" s="10">
        <f>IF(B865="Pending","",C865/(VLOOKUP(B865,Population!$A$2:$B$10,2,FALSE)/100000))</f>
        <v>687.8846123153462</v>
      </c>
      <c r="K865" s="10">
        <f>IF(B865="Pending","",SUMIFS(E:E,A:A,"&lt;="&amp;A865,A:A,"&gt;="&amp;A865-30,B:B,B865)/(VLOOKUP(B865,Population!$A$2:$B$10,2,FALSE)/100000))</f>
        <v>334.48018769194988</v>
      </c>
      <c r="L865" s="13">
        <f t="shared" si="73"/>
        <v>1.6572754391779914E-3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69"/>
        <v>0.17050058367094692</v>
      </c>
      <c r="E866" s="7">
        <f t="shared" si="70"/>
        <v>128</v>
      </c>
      <c r="F866" s="6">
        <f t="shared" si="71"/>
        <v>0.16284987277353691</v>
      </c>
      <c r="G866" s="2">
        <v>22</v>
      </c>
      <c r="H866" s="7">
        <f t="shared" si="68"/>
        <v>1</v>
      </c>
      <c r="I866" s="6">
        <f t="shared" si="72"/>
        <v>4.7008547008547008E-2</v>
      </c>
      <c r="J866" s="10">
        <f>IF(B866="Pending","",C866/(VLOOKUP(B866,Population!$A$2:$B$10,2,FALSE)/100000))</f>
        <v>582.50832825036366</v>
      </c>
      <c r="K866" s="10">
        <f>IF(B866="Pending","",SUMIFS(E:E,A:A,"&lt;="&amp;A866,A:A,"&gt;="&amp;A866-30,B:B,B866)/(VLOOKUP(B866,Population!$A$2:$B$10,2,FALSE)/100000))</f>
        <v>252.19349692675831</v>
      </c>
      <c r="L866" s="13">
        <f t="shared" si="73"/>
        <v>4.4301248489730166E-3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69"/>
        <v>0.13764334271784659</v>
      </c>
      <c r="E867" s="7">
        <f t="shared" si="70"/>
        <v>88</v>
      </c>
      <c r="F867" s="6">
        <f t="shared" si="71"/>
        <v>0.11195928753180662</v>
      </c>
      <c r="G867" s="2">
        <v>41</v>
      </c>
      <c r="H867" s="7">
        <f t="shared" si="68"/>
        <v>4</v>
      </c>
      <c r="I867" s="6">
        <f t="shared" si="72"/>
        <v>8.7606837606837601E-2</v>
      </c>
      <c r="J867" s="10">
        <f>IF(B867="Pending","",C867/(VLOOKUP(B867,Population!$A$2:$B$10,2,FALSE)/100000))</f>
        <v>447.75235910431661</v>
      </c>
      <c r="K867" s="10">
        <f>IF(B867="Pending","",SUMIFS(E:E,A:A,"&lt;="&amp;A867,A:A,"&gt;="&amp;A867-30,B:B,B867)/(VLOOKUP(B867,Population!$A$2:$B$10,2,FALSE)/100000))</f>
        <v>168.87043326658187</v>
      </c>
      <c r="L867" s="13">
        <f t="shared" si="73"/>
        <v>1.0226989274133201E-2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69"/>
        <v>7.8108906131978295E-2</v>
      </c>
      <c r="E868" s="7">
        <f t="shared" si="70"/>
        <v>52</v>
      </c>
      <c r="F868" s="6">
        <f t="shared" si="71"/>
        <v>6.6157760814249358E-2</v>
      </c>
      <c r="G868" s="2">
        <v>94</v>
      </c>
      <c r="H868" s="7">
        <f t="shared" si="68"/>
        <v>7</v>
      </c>
      <c r="I868" s="6">
        <f t="shared" si="72"/>
        <v>0.20085470085470086</v>
      </c>
      <c r="J868" s="10">
        <f>IF(B868="Pending","",C868/(VLOOKUP(B868,Population!$A$2:$B$10,2,FALSE)/100000))</f>
        <v>288.69166207720946</v>
      </c>
      <c r="K868" s="10">
        <f>IF(B868="Pending","",SUMIFS(E:E,A:A,"&lt;="&amp;A868,A:A,"&gt;="&amp;A868-30,B:B,B868)/(VLOOKUP(B868,Population!$A$2:$B$10,2,FALSE)/100000))</f>
        <v>97.330331786030627</v>
      </c>
      <c r="L868" s="13">
        <f t="shared" si="73"/>
        <v>4.131868131868132E-2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69"/>
        <v>3.8556616081851264E-2</v>
      </c>
      <c r="E869" s="7">
        <f t="shared" si="70"/>
        <v>31</v>
      </c>
      <c r="F869" s="6">
        <f t="shared" si="71"/>
        <v>3.9440203562340966E-2</v>
      </c>
      <c r="G869" s="2">
        <v>140</v>
      </c>
      <c r="H869" s="7">
        <f t="shared" si="68"/>
        <v>9</v>
      </c>
      <c r="I869" s="6">
        <f t="shared" si="72"/>
        <v>0.29914529914529914</v>
      </c>
      <c r="J869" s="10">
        <f>IF(B869="Pending","",C869/(VLOOKUP(B869,Population!$A$2:$B$10,2,FALSE)/100000))</f>
        <v>234.15492590654239</v>
      </c>
      <c r="K869" s="10">
        <f>IF(B869="Pending","",SUMIFS(E:E,A:A,"&lt;="&amp;A869,A:A,"&gt;="&amp;A869-30,B:B,B869)/(VLOOKUP(B869,Population!$A$2:$B$10,2,FALSE)/100000))</f>
        <v>81.318273467098422</v>
      </c>
      <c r="L869" s="13">
        <f t="shared" si="73"/>
        <v>0.1246660730186999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69"/>
        <v>2.5441186568701504E-2</v>
      </c>
      <c r="E870" s="7">
        <f t="shared" si="70"/>
        <v>11</v>
      </c>
      <c r="F870" s="6">
        <f t="shared" si="71"/>
        <v>1.3994910941475827E-2</v>
      </c>
      <c r="G870" s="2">
        <v>156</v>
      </c>
      <c r="H870" s="7">
        <f t="shared" si="68"/>
        <v>5</v>
      </c>
      <c r="I870" s="6">
        <f t="shared" si="72"/>
        <v>0.33333333333333331</v>
      </c>
      <c r="J870" s="10">
        <f>IF(B870="Pending","",C870/(VLOOKUP(B870,Population!$A$2:$B$10,2,FALSE)/100000))</f>
        <v>334.73521586129942</v>
      </c>
      <c r="K870" s="10">
        <f>IF(B870="Pending","",SUMIFS(E:E,A:A,"&lt;="&amp;A870,A:A,"&gt;="&amp;A870-30,B:B,B870)/(VLOOKUP(B870,Population!$A$2:$B$10,2,FALSE)/100000))</f>
        <v>123.32350058047874</v>
      </c>
      <c r="L870" s="13">
        <f t="shared" si="73"/>
        <v>0.21052631578947367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69"/>
        <v>3.8453615326512394E-3</v>
      </c>
      <c r="E871" s="7">
        <f t="shared" si="70"/>
        <v>5</v>
      </c>
      <c r="F871" s="6">
        <f t="shared" si="71"/>
        <v>6.3613231552162846E-3</v>
      </c>
      <c r="G871" s="2">
        <v>0</v>
      </c>
      <c r="H871" s="7">
        <f t="shared" si="68"/>
        <v>0</v>
      </c>
      <c r="I871" s="6">
        <f t="shared" si="7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3" t="str">
        <f t="shared" si="73"/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69"/>
        <v>4.1433939270843913E-2</v>
      </c>
      <c r="E872" s="7">
        <f t="shared" si="70"/>
        <v>22</v>
      </c>
      <c r="F872" s="6">
        <f t="shared" si="71"/>
        <v>5.3012048192771083E-2</v>
      </c>
      <c r="G872" s="2">
        <v>1</v>
      </c>
      <c r="H872" s="7">
        <f t="shared" ref="H872:H935" si="74">G872-SUMIFS(G:G,A:A,A872-1,B:B,B872)</f>
        <v>0</v>
      </c>
      <c r="I872" s="6">
        <f t="shared" si="72"/>
        <v>2.1186440677966102E-3</v>
      </c>
      <c r="J872" s="10">
        <f>IF(B872="Pending","",C872/(VLOOKUP(B872,Population!$A$2:$B$10,2,FALSE)/100000))</f>
        <v>135.10918013895051</v>
      </c>
      <c r="K872" s="10">
        <f>IF(B872="Pending","",SUMIFS(E:E,A:A,"&lt;="&amp;A872,A:A,"&gt;="&amp;A872-30,B:B,B872)/(VLOOKUP(B872,Population!$A$2:$B$10,2,FALSE)/100000))</f>
        <v>92.170069784333066</v>
      </c>
      <c r="L872" s="13">
        <f t="shared" si="73"/>
        <v>8.1699346405228761E-4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69"/>
        <v>8.6354558071832371E-2</v>
      </c>
      <c r="E873" s="7">
        <f t="shared" si="70"/>
        <v>41</v>
      </c>
      <c r="F873" s="6">
        <f t="shared" si="71"/>
        <v>9.8795180722891562E-2</v>
      </c>
      <c r="G873" s="2">
        <v>1</v>
      </c>
      <c r="H873" s="7">
        <f t="shared" si="74"/>
        <v>0</v>
      </c>
      <c r="I873" s="6">
        <f t="shared" si="72"/>
        <v>2.1186440677966102E-3</v>
      </c>
      <c r="J873" s="10">
        <f>IF(B873="Pending","",C873/(VLOOKUP(B873,Population!$A$2:$B$10,2,FALSE)/100000))</f>
        <v>297.76182555662552</v>
      </c>
      <c r="K873" s="10">
        <f>IF(B873="Pending","",SUMIFS(E:E,A:A,"&lt;="&amp;A873,A:A,"&gt;="&amp;A873-30,B:B,B873)/(VLOOKUP(B873,Population!$A$2:$B$10,2,FALSE)/100000))</f>
        <v>175.43552481834897</v>
      </c>
      <c r="L873" s="13">
        <f t="shared" si="73"/>
        <v>3.920031360250882E-4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69"/>
        <v>0.21201042618733287</v>
      </c>
      <c r="E874" s="7">
        <f t="shared" si="70"/>
        <v>109</v>
      </c>
      <c r="F874" s="6">
        <f t="shared" si="71"/>
        <v>0.26265060240963856</v>
      </c>
      <c r="G874" s="2">
        <v>3</v>
      </c>
      <c r="H874" s="7">
        <f t="shared" si="74"/>
        <v>0</v>
      </c>
      <c r="I874" s="6">
        <f t="shared" si="72"/>
        <v>6.3559322033898309E-3</v>
      </c>
      <c r="J874" s="10">
        <f>IF(B874="Pending","",C874/(VLOOKUP(B874,Population!$A$2:$B$10,2,FALSE)/100000))</f>
        <v>657.56870716301569</v>
      </c>
      <c r="K874" s="10">
        <f>IF(B874="Pending","",SUMIFS(E:E,A:A,"&lt;="&amp;A874,A:A,"&gt;="&amp;A874-30,B:B,B874)/(VLOOKUP(B874,Population!$A$2:$B$10,2,FALSE)/100000))</f>
        <v>321.06739685526139</v>
      </c>
      <c r="L874" s="13">
        <f t="shared" si="73"/>
        <v>4.7900367236148808E-4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69"/>
        <v>0.20791442402085236</v>
      </c>
      <c r="E875" s="7">
        <f t="shared" si="70"/>
        <v>108</v>
      </c>
      <c r="F875" s="6">
        <f t="shared" si="71"/>
        <v>0.26024096385542167</v>
      </c>
      <c r="G875" s="2">
        <v>10</v>
      </c>
      <c r="H875" s="7">
        <f t="shared" si="74"/>
        <v>0</v>
      </c>
      <c r="I875" s="6">
        <f t="shared" si="72"/>
        <v>2.1186440677966101E-2</v>
      </c>
      <c r="J875" s="10">
        <f>IF(B875="Pending","",C875/(VLOOKUP(B875,Population!$A$2:$B$10,2,FALSE)/100000))</f>
        <v>700.19676646351616</v>
      </c>
      <c r="K875" s="10">
        <f>IF(B875="Pending","",SUMIFS(E:E,A:A,"&lt;="&amp;A875,A:A,"&gt;="&amp;A875-30,B:B,B875)/(VLOOKUP(B875,Population!$A$2:$B$10,2,FALSE)/100000))</f>
        <v>339.38224906575829</v>
      </c>
      <c r="L875" s="13">
        <f t="shared" si="73"/>
        <v>1.6281341582546401E-3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69"/>
        <v>0.17067804068921161</v>
      </c>
      <c r="E876" s="7">
        <f t="shared" si="70"/>
        <v>76</v>
      </c>
      <c r="F876" s="6">
        <f t="shared" si="71"/>
        <v>0.18313253012048192</v>
      </c>
      <c r="G876" s="2">
        <v>22</v>
      </c>
      <c r="H876" s="7">
        <f t="shared" si="74"/>
        <v>0</v>
      </c>
      <c r="I876" s="6">
        <f t="shared" si="72"/>
        <v>4.6610169491525424E-2</v>
      </c>
      <c r="J876" s="10">
        <f>IF(B876="Pending","",C876/(VLOOKUP(B876,Population!$A$2:$B$10,2,FALSE)/100000))</f>
        <v>591.4230751184723</v>
      </c>
      <c r="K876" s="10">
        <f>IF(B876="Pending","",SUMIFS(E:E,A:A,"&lt;="&amp;A876,A:A,"&gt;="&amp;A876-30,B:B,B876)/(VLOOKUP(B876,Population!$A$2:$B$10,2,FALSE)/100000))</f>
        <v>254.65678224557783</v>
      </c>
      <c r="L876" s="13">
        <f t="shared" si="73"/>
        <v>4.3633478778262597E-3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69"/>
        <v>0.1377069158119224</v>
      </c>
      <c r="E877" s="7">
        <f t="shared" si="70"/>
        <v>59</v>
      </c>
      <c r="F877" s="6">
        <f t="shared" si="71"/>
        <v>0.14216867469879518</v>
      </c>
      <c r="G877" s="2">
        <v>41</v>
      </c>
      <c r="H877" s="7">
        <f t="shared" si="74"/>
        <v>0</v>
      </c>
      <c r="I877" s="6">
        <f t="shared" si="72"/>
        <v>8.6864406779661021E-2</v>
      </c>
      <c r="J877" s="10">
        <f>IF(B877="Pending","",C877/(VLOOKUP(B877,Population!$A$2:$B$10,2,FALSE)/100000))</f>
        <v>454.34187997913693</v>
      </c>
      <c r="K877" s="10">
        <f>IF(B877="Pending","",SUMIFS(E:E,A:A,"&lt;="&amp;A877,A:A,"&gt;="&amp;A877-30,B:B,B877)/(VLOOKUP(B877,Population!$A$2:$B$10,2,FALSE)/100000))</f>
        <v>172.33272389572474</v>
      </c>
      <c r="L877" s="13">
        <f t="shared" si="73"/>
        <v>1.0078662733529991E-2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69"/>
        <v>7.7959446193426082E-2</v>
      </c>
      <c r="E878" s="7">
        <f t="shared" si="70"/>
        <v>28</v>
      </c>
      <c r="F878" s="6">
        <f t="shared" si="71"/>
        <v>6.746987951807229E-2</v>
      </c>
      <c r="G878" s="2">
        <v>94</v>
      </c>
      <c r="H878" s="7">
        <f t="shared" si="74"/>
        <v>0</v>
      </c>
      <c r="I878" s="6">
        <f t="shared" si="72"/>
        <v>0.19915254237288135</v>
      </c>
      <c r="J878" s="10">
        <f>IF(B878="Pending","",C878/(VLOOKUP(B878,Population!$A$2:$B$10,2,FALSE)/100000))</f>
        <v>292.24479022585206</v>
      </c>
      <c r="K878" s="10">
        <f>IF(B878="Pending","",SUMIFS(E:E,A:A,"&lt;="&amp;A878,A:A,"&gt;="&amp;A878-30,B:B,B878)/(VLOOKUP(B878,Population!$A$2:$B$10,2,FALSE)/100000))</f>
        <v>99.106895860351912</v>
      </c>
      <c r="L878" s="13">
        <f t="shared" si="73"/>
        <v>4.0816326530612242E-2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69"/>
        <v>3.8658136149757966E-2</v>
      </c>
      <c r="E879" s="7">
        <f t="shared" si="70"/>
        <v>19</v>
      </c>
      <c r="F879" s="6">
        <f t="shared" si="71"/>
        <v>4.5783132530120479E-2</v>
      </c>
      <c r="G879" s="2">
        <v>142</v>
      </c>
      <c r="H879" s="7">
        <f t="shared" si="74"/>
        <v>2</v>
      </c>
      <c r="I879" s="6">
        <f t="shared" si="72"/>
        <v>0.30084745762711862</v>
      </c>
      <c r="J879" s="10">
        <f>IF(B879="Pending","",C879/(VLOOKUP(B879,Population!$A$2:$B$10,2,FALSE)/100000))</f>
        <v>238.11658538314461</v>
      </c>
      <c r="K879" s="10">
        <f>IF(B879="Pending","",SUMIFS(E:E,A:A,"&lt;="&amp;A879,A:A,"&gt;="&amp;A879-30,B:B,B879)/(VLOOKUP(B879,Population!$A$2:$B$10,2,FALSE)/100000))</f>
        <v>84.44589936967914</v>
      </c>
      <c r="L879" s="13">
        <f t="shared" si="73"/>
        <v>0.12434325744308231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69"/>
        <v>2.5253038150367287E-2</v>
      </c>
      <c r="E880" s="7">
        <f t="shared" si="70"/>
        <v>5</v>
      </c>
      <c r="F880" s="6">
        <f t="shared" si="71"/>
        <v>1.2048192771084338E-2</v>
      </c>
      <c r="G880" s="2">
        <v>158</v>
      </c>
      <c r="H880" s="7">
        <f t="shared" si="74"/>
        <v>2</v>
      </c>
      <c r="I880" s="6">
        <f t="shared" si="72"/>
        <v>0.3347457627118644</v>
      </c>
      <c r="J880" s="10">
        <f>IF(B880="Pending","",C880/(VLOOKUP(B880,Population!$A$2:$B$10,2,FALSE)/100000))</f>
        <v>336.99388803310308</v>
      </c>
      <c r="K880" s="10">
        <f>IF(B880="Pending","",SUMIFS(E:E,A:A,"&lt;="&amp;A880,A:A,"&gt;="&amp;A880-30,B:B,B880)/(VLOOKUP(B880,Population!$A$2:$B$10,2,FALSE)/100000))</f>
        <v>124.67870388356093</v>
      </c>
      <c r="L880" s="13">
        <f t="shared" si="73"/>
        <v>0.21179624664879357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69"/>
        <v>2.0310754544531329E-3</v>
      </c>
      <c r="E881" s="7">
        <f t="shared" si="70"/>
        <v>-52</v>
      </c>
      <c r="F881" s="6">
        <f t="shared" si="71"/>
        <v>-0.12530120481927712</v>
      </c>
      <c r="G881" s="2">
        <v>0</v>
      </c>
      <c r="H881" s="7">
        <f t="shared" si="74"/>
        <v>0</v>
      </c>
      <c r="I881" s="6">
        <f t="shared" si="7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3" t="str">
        <f t="shared" si="73"/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69"/>
        <v>4.2356729758149317E-2</v>
      </c>
      <c r="E882" s="7">
        <f t="shared" si="70"/>
        <v>65</v>
      </c>
      <c r="F882" s="6">
        <f t="shared" si="71"/>
        <v>7.2951739618406286E-2</v>
      </c>
      <c r="G882">
        <v>1</v>
      </c>
      <c r="H882" s="7">
        <f t="shared" si="74"/>
        <v>0</v>
      </c>
      <c r="I882" s="6">
        <f t="shared" si="72"/>
        <v>2.1052631578947368E-3</v>
      </c>
      <c r="J882" s="10">
        <f>IF(B882="Pending","",C882/(VLOOKUP(B882,Population!$A$2:$B$10,2,FALSE)/100000))</f>
        <v>142.28409575090458</v>
      </c>
      <c r="K882" s="10">
        <f>IF(B882="Pending","",SUMIFS(E:E,A:A,"&lt;="&amp;A882,A:A,"&gt;="&amp;A882-30,B:B,B882)/(VLOOKUP(B882,Population!$A$2:$B$10,2,FALSE)/100000))</f>
        <v>97.137319054147426</v>
      </c>
      <c r="L882" s="13">
        <f t="shared" si="73"/>
        <v>7.7579519006982156E-4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69"/>
        <v>8.7145110410094637E-2</v>
      </c>
      <c r="E883" s="7">
        <f t="shared" si="70"/>
        <v>101</v>
      </c>
      <c r="F883" s="6">
        <f t="shared" si="71"/>
        <v>0.11335578002244669</v>
      </c>
      <c r="G883">
        <v>1</v>
      </c>
      <c r="H883" s="7">
        <f t="shared" si="74"/>
        <v>0</v>
      </c>
      <c r="I883" s="6">
        <f t="shared" si="72"/>
        <v>2.1052631578947368E-3</v>
      </c>
      <c r="J883" s="10">
        <f>IF(B883="Pending","",C883/(VLOOKUP(B883,Population!$A$2:$B$10,2,FALSE)/100000))</f>
        <v>309.55090606670751</v>
      </c>
      <c r="K883" s="10">
        <f>IF(B883="Pending","",SUMIFS(E:E,A:A,"&lt;="&amp;A883,A:A,"&gt;="&amp;A883-30,B:B,B883)/(VLOOKUP(B883,Population!$A$2:$B$10,2,FALSE)/100000))</f>
        <v>182.6723861215676</v>
      </c>
      <c r="L883" s="13">
        <f t="shared" si="73"/>
        <v>3.7707390648567121E-4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69"/>
        <v>0.21293375394321767</v>
      </c>
      <c r="E884" s="7">
        <f t="shared" si="70"/>
        <v>217</v>
      </c>
      <c r="F884" s="6">
        <f t="shared" si="71"/>
        <v>0.24354657687991021</v>
      </c>
      <c r="G884">
        <v>3</v>
      </c>
      <c r="H884" s="7">
        <f t="shared" si="74"/>
        <v>0</v>
      </c>
      <c r="I884" s="6">
        <f t="shared" si="72"/>
        <v>6.3157894736842104E-3</v>
      </c>
      <c r="J884" s="10">
        <f>IF(B884="Pending","",C884/(VLOOKUP(B884,Population!$A$2:$B$10,2,FALSE)/100000))</f>
        <v>680.35210321193381</v>
      </c>
      <c r="K884" s="10">
        <f>IF(B884="Pending","",SUMIFS(E:E,A:A,"&lt;="&amp;A884,A:A,"&gt;="&amp;A884-30,B:B,B884)/(VLOOKUP(B884,Population!$A$2:$B$10,2,FALSE)/100000))</f>
        <v>335.4513842225507</v>
      </c>
      <c r="L884" s="13">
        <f t="shared" si="73"/>
        <v>4.6296296296296298E-4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69"/>
        <v>0.20790615141955837</v>
      </c>
      <c r="E885" s="7">
        <f t="shared" si="70"/>
        <v>185</v>
      </c>
      <c r="F885" s="6">
        <f t="shared" si="71"/>
        <v>0.20763187429854096</v>
      </c>
      <c r="G885">
        <v>10</v>
      </c>
      <c r="H885" s="7">
        <f t="shared" si="74"/>
        <v>0</v>
      </c>
      <c r="I885" s="6">
        <f t="shared" si="72"/>
        <v>2.1052631578947368E-2</v>
      </c>
      <c r="J885" s="10">
        <f>IF(B885="Pending","",C885/(VLOOKUP(B885,Population!$A$2:$B$10,2,FALSE)/100000))</f>
        <v>721.28703051362208</v>
      </c>
      <c r="K885" s="10">
        <f>IF(B885="Pending","",SUMIFS(E:E,A:A,"&lt;="&amp;A885,A:A,"&gt;="&amp;A885-30,B:B,B885)/(VLOOKUP(B885,Population!$A$2:$B$10,2,FALSE)/100000))</f>
        <v>353.40442462339627</v>
      </c>
      <c r="L885" s="13">
        <f t="shared" si="73"/>
        <v>1.5805278963173699E-3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69"/>
        <v>0.17037986330178759</v>
      </c>
      <c r="E886" s="7">
        <f t="shared" si="70"/>
        <v>143</v>
      </c>
      <c r="F886" s="6">
        <f t="shared" si="71"/>
        <v>0.16049382716049382</v>
      </c>
      <c r="G886">
        <v>23</v>
      </c>
      <c r="H886" s="7">
        <f t="shared" si="74"/>
        <v>1</v>
      </c>
      <c r="I886" s="6">
        <f t="shared" si="72"/>
        <v>4.8421052631578948E-2</v>
      </c>
      <c r="J886" s="10">
        <f>IF(B886="Pending","",C886/(VLOOKUP(B886,Population!$A$2:$B$10,2,FALSE)/100000))</f>
        <v>608.19687514662417</v>
      </c>
      <c r="K886" s="10">
        <f>IF(B886="Pending","",SUMIFS(E:E,A:A,"&lt;="&amp;A886,A:A,"&gt;="&amp;A886-30,B:B,B886)/(VLOOKUP(B886,Population!$A$2:$B$10,2,FALSE)/100000))</f>
        <v>265.21371932623282</v>
      </c>
      <c r="L886" s="13">
        <f t="shared" si="73"/>
        <v>4.4358727097396338E-3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69"/>
        <v>0.13702681388012619</v>
      </c>
      <c r="E887" s="7">
        <f t="shared" si="70"/>
        <v>102</v>
      </c>
      <c r="F887" s="6">
        <f t="shared" si="71"/>
        <v>0.11447811447811448</v>
      </c>
      <c r="G887">
        <v>41</v>
      </c>
      <c r="H887" s="7">
        <f t="shared" si="74"/>
        <v>0</v>
      </c>
      <c r="I887" s="6">
        <f t="shared" si="72"/>
        <v>8.6315789473684207E-2</v>
      </c>
      <c r="J887" s="10">
        <f>IF(B887="Pending","",C887/(VLOOKUP(B887,Population!$A$2:$B$10,2,FALSE)/100000))</f>
        <v>465.73393301696188</v>
      </c>
      <c r="K887" s="10">
        <f>IF(B887="Pending","",SUMIFS(E:E,A:A,"&lt;="&amp;A887,A:A,"&gt;="&amp;A887-30,B:B,B887)/(VLOOKUP(B887,Population!$A$2:$B$10,2,FALSE)/100000))</f>
        <v>179.48067874298746</v>
      </c>
      <c r="L887" s="13">
        <f t="shared" si="73"/>
        <v>9.8321342925659465E-3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69"/>
        <v>7.7287066246056788E-2</v>
      </c>
      <c r="E888" s="7">
        <f t="shared" si="70"/>
        <v>49</v>
      </c>
      <c r="F888" s="6">
        <f t="shared" si="71"/>
        <v>5.4994388327721661E-2</v>
      </c>
      <c r="G888">
        <v>94</v>
      </c>
      <c r="H888" s="7">
        <f t="shared" si="74"/>
        <v>0</v>
      </c>
      <c r="I888" s="6">
        <f t="shared" si="72"/>
        <v>0.19789473684210526</v>
      </c>
      <c r="J888" s="10">
        <f>IF(B888="Pending","",C888/(VLOOKUP(B888,Population!$A$2:$B$10,2,FALSE)/100000))</f>
        <v>298.46276448597655</v>
      </c>
      <c r="K888" s="10">
        <f>IF(B888="Pending","",SUMIFS(E:E,A:A,"&lt;="&amp;A888,A:A,"&gt;="&amp;A888-30,B:B,B888)/(VLOOKUP(B888,Population!$A$2:$B$10,2,FALSE)/100000))</f>
        <v>102.6600240089945</v>
      </c>
      <c r="L888" s="13">
        <f t="shared" si="73"/>
        <v>3.9965986394557826E-2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69"/>
        <v>3.8347791798107253E-2</v>
      </c>
      <c r="E889" s="7">
        <f t="shared" si="70"/>
        <v>25</v>
      </c>
      <c r="F889" s="6">
        <f t="shared" si="71"/>
        <v>2.8058361391694726E-2</v>
      </c>
      <c r="G889">
        <v>143</v>
      </c>
      <c r="H889" s="7">
        <f t="shared" si="74"/>
        <v>1</v>
      </c>
      <c r="I889" s="6">
        <f t="shared" si="72"/>
        <v>0.30105263157894735</v>
      </c>
      <c r="J889" s="10">
        <f>IF(B889="Pending","",C889/(VLOOKUP(B889,Population!$A$2:$B$10,2,FALSE)/100000))</f>
        <v>243.32929522077913</v>
      </c>
      <c r="K889" s="10">
        <f>IF(B889="Pending","",SUMIFS(E:E,A:A,"&lt;="&amp;A889,A:A,"&gt;="&amp;A889-30,B:B,B889)/(VLOOKUP(B889,Population!$A$2:$B$10,2,FALSE)/100000))</f>
        <v>87.156508485249077</v>
      </c>
      <c r="L889" s="13">
        <f t="shared" si="73"/>
        <v>0.12253641816623821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69"/>
        <v>2.4743690851735015E-2</v>
      </c>
      <c r="E890" s="7">
        <f t="shared" si="70"/>
        <v>7</v>
      </c>
      <c r="F890" s="6">
        <f t="shared" si="71"/>
        <v>7.8563411896745237E-3</v>
      </c>
      <c r="G890">
        <v>159</v>
      </c>
      <c r="H890" s="7">
        <f t="shared" si="74"/>
        <v>1</v>
      </c>
      <c r="I890" s="6">
        <f t="shared" si="72"/>
        <v>0.33473684210526317</v>
      </c>
      <c r="J890" s="10">
        <f>IF(B890="Pending","",C890/(VLOOKUP(B890,Population!$A$2:$B$10,2,FALSE)/100000))</f>
        <v>340.15602907362819</v>
      </c>
      <c r="K890" s="10">
        <f>IF(B890="Pending","",SUMIFS(E:E,A:A,"&lt;="&amp;A890,A:A,"&gt;="&amp;A890-30,B:B,B890)/(VLOOKUP(B890,Population!$A$2:$B$10,2,FALSE)/100000))</f>
        <v>125.58217275228237</v>
      </c>
      <c r="L890" s="13">
        <f t="shared" si="73"/>
        <v>0.21115537848605578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69"/>
        <v>1.8730283911671925E-3</v>
      </c>
      <c r="E891" s="7">
        <f t="shared" si="70"/>
        <v>-3</v>
      </c>
      <c r="F891" s="6">
        <f t="shared" si="71"/>
        <v>-3.3670033670033669E-3</v>
      </c>
      <c r="G891">
        <v>0</v>
      </c>
      <c r="H891" s="7">
        <f t="shared" si="74"/>
        <v>0</v>
      </c>
      <c r="I891" s="6">
        <f t="shared" si="7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3" t="str">
        <f t="shared" si="73"/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69"/>
        <v>4.2811296534017974E-2</v>
      </c>
      <c r="E892" s="7">
        <f t="shared" si="70"/>
        <v>45</v>
      </c>
      <c r="F892" s="6">
        <f t="shared" si="71"/>
        <v>6.1813186813186816E-2</v>
      </c>
      <c r="G892">
        <v>1</v>
      </c>
      <c r="H892" s="7">
        <f t="shared" si="74"/>
        <v>0</v>
      </c>
      <c r="I892" s="6">
        <f t="shared" si="72"/>
        <v>2.070393374741201E-3</v>
      </c>
      <c r="J892" s="10">
        <f>IF(B892="Pending","",C892/(VLOOKUP(B892,Population!$A$2:$B$10,2,FALSE)/100000))</f>
        <v>147.25134502071893</v>
      </c>
      <c r="K892" s="10">
        <f>IF(B892="Pending","",SUMIFS(E:E,A:A,"&lt;="&amp;A892,A:A,"&gt;="&amp;A892-30,B:B,B892)/(VLOOKUP(B892,Population!$A$2:$B$10,2,FALSE)/100000))</f>
        <v>100.66958520157097</v>
      </c>
      <c r="L892" s="13">
        <f t="shared" si="73"/>
        <v>7.4962518740629683E-4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69"/>
        <v>8.7933247753530161E-2</v>
      </c>
      <c r="E893" s="7">
        <f t="shared" si="70"/>
        <v>88</v>
      </c>
      <c r="F893" s="6">
        <f t="shared" si="71"/>
        <v>0.12087912087912088</v>
      </c>
      <c r="G893">
        <v>1</v>
      </c>
      <c r="H893" s="7">
        <f t="shared" si="74"/>
        <v>0</v>
      </c>
      <c r="I893" s="6">
        <f t="shared" si="72"/>
        <v>2.070393374741201E-3</v>
      </c>
      <c r="J893" s="10">
        <f>IF(B893="Pending","",C893/(VLOOKUP(B893,Population!$A$2:$B$10,2,FALSE)/100000))</f>
        <v>319.82258017450175</v>
      </c>
      <c r="K893" s="10">
        <f>IF(B893="Pending","",SUMIFS(E:E,A:A,"&lt;="&amp;A893,A:A,"&gt;="&amp;A893-30,B:B,B893)/(VLOOKUP(B893,Population!$A$2:$B$10,2,FALSE)/100000))</f>
        <v>189.20890600834574</v>
      </c>
      <c r="L893" s="13">
        <f t="shared" si="73"/>
        <v>3.6496350364963501E-4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69"/>
        <v>0.21302952503209244</v>
      </c>
      <c r="E894" s="7">
        <f t="shared" si="70"/>
        <v>158</v>
      </c>
      <c r="F894" s="6">
        <f t="shared" si="71"/>
        <v>0.21703296703296704</v>
      </c>
      <c r="G894">
        <v>3</v>
      </c>
      <c r="H894" s="7">
        <f t="shared" si="74"/>
        <v>0</v>
      </c>
      <c r="I894" s="6">
        <f t="shared" si="72"/>
        <v>6.2111801242236021E-3</v>
      </c>
      <c r="J894" s="10">
        <f>IF(B894="Pending","",C894/(VLOOKUP(B894,Population!$A$2:$B$10,2,FALSE)/100000))</f>
        <v>696.9409353581508</v>
      </c>
      <c r="K894" s="10">
        <f>IF(B894="Pending","",SUMIFS(E:E,A:A,"&lt;="&amp;A894,A:A,"&gt;="&amp;A894-30,B:B,B894)/(VLOOKUP(B894,Population!$A$2:$B$10,2,FALSE)/100000))</f>
        <v>347.8405120279532</v>
      </c>
      <c r="L894" s="13">
        <f t="shared" si="73"/>
        <v>4.5194335643266047E-4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69"/>
        <v>0.2087612323491656</v>
      </c>
      <c r="E895" s="7">
        <f t="shared" si="70"/>
        <v>178</v>
      </c>
      <c r="F895" s="6">
        <f t="shared" si="71"/>
        <v>0.2445054945054945</v>
      </c>
      <c r="G895">
        <v>10</v>
      </c>
      <c r="H895" s="7">
        <f t="shared" si="74"/>
        <v>0</v>
      </c>
      <c r="I895" s="6">
        <f t="shared" si="72"/>
        <v>2.0703933747412008E-2</v>
      </c>
      <c r="J895" s="10">
        <f>IF(B895="Pending","",C895/(VLOOKUP(B895,Population!$A$2:$B$10,2,FALSE)/100000))</f>
        <v>741.57928457264291</v>
      </c>
      <c r="K895" s="10">
        <f>IF(B895="Pending","",SUMIFS(E:E,A:A,"&lt;="&amp;A895,A:A,"&gt;="&amp;A895-30,B:B,B895)/(VLOOKUP(B895,Population!$A$2:$B$10,2,FALSE)/100000))</f>
        <v>368.33861159941722</v>
      </c>
      <c r="L895" s="13">
        <f t="shared" si="73"/>
        <v>1.5372790161414297E-3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69"/>
        <v>0.17037869062901156</v>
      </c>
      <c r="E896" s="7">
        <f t="shared" si="70"/>
        <v>124</v>
      </c>
      <c r="F896" s="6">
        <f t="shared" si="71"/>
        <v>0.17032967032967034</v>
      </c>
      <c r="G896">
        <v>24</v>
      </c>
      <c r="H896" s="7">
        <f t="shared" si="74"/>
        <v>1</v>
      </c>
      <c r="I896" s="6">
        <f t="shared" si="72"/>
        <v>4.9689440993788817E-2</v>
      </c>
      <c r="J896" s="10">
        <f>IF(B896="Pending","",C896/(VLOOKUP(B896,Population!$A$2:$B$10,2,FALSE)/100000))</f>
        <v>622.74198845774879</v>
      </c>
      <c r="K896" s="10">
        <f>IF(B896="Pending","",SUMIFS(E:E,A:A,"&lt;="&amp;A896,A:A,"&gt;="&amp;A896-30,B:B,B896)/(VLOOKUP(B896,Population!$A$2:$B$10,2,FALSE)/100000))</f>
        <v>275.41875850419933</v>
      </c>
      <c r="L896" s="13">
        <f t="shared" si="73"/>
        <v>4.5206253531738559E-3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69"/>
        <v>0.13626444159178433</v>
      </c>
      <c r="E897" s="7">
        <f t="shared" si="70"/>
        <v>76</v>
      </c>
      <c r="F897" s="6">
        <f t="shared" si="71"/>
        <v>0.1043956043956044</v>
      </c>
      <c r="G897">
        <v>42</v>
      </c>
      <c r="H897" s="7">
        <f t="shared" si="74"/>
        <v>1</v>
      </c>
      <c r="I897" s="6">
        <f t="shared" si="72"/>
        <v>8.6956521739130432E-2</v>
      </c>
      <c r="J897" s="10">
        <f>IF(B897="Pending","",C897/(VLOOKUP(B897,Population!$A$2:$B$10,2,FALSE)/100000))</f>
        <v>474.22212939808639</v>
      </c>
      <c r="K897" s="10">
        <f>IF(B897="Pending","",SUMIFS(E:E,A:A,"&lt;="&amp;A897,A:A,"&gt;="&amp;A897-30,B:B,B897)/(VLOOKUP(B897,Population!$A$2:$B$10,2,FALSE)/100000))</f>
        <v>185.06501846741148</v>
      </c>
      <c r="L897" s="13">
        <f t="shared" si="73"/>
        <v>9.8916627414036735E-3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75">C898/SUMIF(A:A,A898,C:C)</f>
        <v>7.6540436456996153E-2</v>
      </c>
      <c r="E898" s="7">
        <f t="shared" si="70"/>
        <v>33</v>
      </c>
      <c r="F898" s="6">
        <f t="shared" si="71"/>
        <v>4.5329670329670328E-2</v>
      </c>
      <c r="G898">
        <v>96</v>
      </c>
      <c r="H898" s="7">
        <f t="shared" si="74"/>
        <v>2</v>
      </c>
      <c r="I898" s="6">
        <f t="shared" si="72"/>
        <v>0.19875776397515527</v>
      </c>
      <c r="J898" s="10">
        <f>IF(B898="Pending","",C898/(VLOOKUP(B898,Population!$A$2:$B$10,2,FALSE)/100000))</f>
        <v>302.65037980401962</v>
      </c>
      <c r="K898" s="10">
        <f>IF(B898="Pending","",SUMIFS(E:E,A:A,"&lt;="&amp;A898,A:A,"&gt;="&amp;A898-30,B:B,B898)/(VLOOKUP(B898,Population!$A$2:$B$10,2,FALSE)/100000))</f>
        <v>105.8324598559968</v>
      </c>
      <c r="L898" s="13">
        <f t="shared" si="73"/>
        <v>4.0251572327044023E-2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75"/>
        <v>3.7901155327342749E-2</v>
      </c>
      <c r="E899" s="7">
        <f t="shared" si="70"/>
        <v>14</v>
      </c>
      <c r="F899" s="6">
        <f t="shared" si="71"/>
        <v>1.9230769230769232E-2</v>
      </c>
      <c r="G899">
        <v>146</v>
      </c>
      <c r="H899" s="7">
        <f t="shared" si="74"/>
        <v>3</v>
      </c>
      <c r="I899" s="6">
        <f t="shared" si="72"/>
        <v>0.3022774327122153</v>
      </c>
      <c r="J899" s="10">
        <f>IF(B899="Pending","",C899/(VLOOKUP(B899,Population!$A$2:$B$10,2,FALSE)/100000))</f>
        <v>246.24841272985446</v>
      </c>
      <c r="K899" s="10">
        <f>IF(B899="Pending","",SUMIFS(E:E,A:A,"&lt;="&amp;A899,A:A,"&gt;="&amp;A899-30,B:B,B899)/(VLOOKUP(B899,Population!$A$2:$B$10,2,FALSE)/100000))</f>
        <v>88.824575633292127</v>
      </c>
      <c r="L899" s="13">
        <f t="shared" si="73"/>
        <v>0.12362404741744284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75"/>
        <v>2.4518613607188704E-2</v>
      </c>
      <c r="E900" s="7">
        <f t="shared" si="70"/>
        <v>11</v>
      </c>
      <c r="F900" s="6">
        <f t="shared" si="71"/>
        <v>1.510989010989011E-2</v>
      </c>
      <c r="G900">
        <v>160</v>
      </c>
      <c r="H900" s="7">
        <f t="shared" si="74"/>
        <v>1</v>
      </c>
      <c r="I900" s="6">
        <f t="shared" si="72"/>
        <v>0.33126293995859213</v>
      </c>
      <c r="J900" s="10">
        <f>IF(B900="Pending","",C900/(VLOOKUP(B900,Population!$A$2:$B$10,2,FALSE)/100000))</f>
        <v>345.12510785159617</v>
      </c>
      <c r="K900" s="10">
        <f>IF(B900="Pending","",SUMIFS(E:E,A:A,"&lt;="&amp;A900,A:A,"&gt;="&amp;A900-30,B:B,B900)/(VLOOKUP(B900,Population!$A$2:$B$10,2,FALSE)/100000))</f>
        <v>128.74431379280747</v>
      </c>
      <c r="L900" s="13">
        <f t="shared" si="73"/>
        <v>0.20942408376963351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75"/>
        <v>1.8613607188703466E-3</v>
      </c>
      <c r="E901" s="7">
        <f t="shared" si="70"/>
        <v>1</v>
      </c>
      <c r="F901" s="6">
        <f t="shared" si="71"/>
        <v>1.3736263736263737E-3</v>
      </c>
      <c r="G901">
        <v>0</v>
      </c>
      <c r="H901" s="7">
        <f t="shared" si="74"/>
        <v>0</v>
      </c>
      <c r="I901" s="6">
        <f t="shared" si="7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3" t="str">
        <f t="shared" si="73"/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75"/>
        <v>4.3700911090166508E-2</v>
      </c>
      <c r="E902" s="7">
        <f t="shared" si="70"/>
        <v>57</v>
      </c>
      <c r="F902" s="6">
        <f t="shared" si="71"/>
        <v>8.5074626865671646E-2</v>
      </c>
      <c r="G902">
        <v>1</v>
      </c>
      <c r="H902" s="7">
        <f t="shared" si="74"/>
        <v>0</v>
      </c>
      <c r="I902" s="6">
        <f t="shared" si="72"/>
        <v>2.0283975659229209E-3</v>
      </c>
      <c r="J902" s="10">
        <f>IF(B902="Pending","",C902/(VLOOKUP(B902,Population!$A$2:$B$10,2,FALSE)/100000))</f>
        <v>153.54319409581711</v>
      </c>
      <c r="K902" s="10">
        <f>IF(B902="Pending","",SUMIFS(E:E,A:A,"&lt;="&amp;A902,A:A,"&gt;="&amp;A902-30,B:B,B902)/(VLOOKUP(B902,Population!$A$2:$B$10,2,FALSE)/100000))</f>
        <v>104.3122346661015</v>
      </c>
      <c r="L902" s="13">
        <f t="shared" si="73"/>
        <v>7.1890726096333576E-4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75"/>
        <v>8.8564247565190074E-2</v>
      </c>
      <c r="E903" s="7">
        <f t="shared" si="70"/>
        <v>79</v>
      </c>
      <c r="F903" s="6">
        <f t="shared" si="71"/>
        <v>0.11791044776119403</v>
      </c>
      <c r="G903">
        <v>1</v>
      </c>
      <c r="H903" s="7">
        <f t="shared" si="74"/>
        <v>0</v>
      </c>
      <c r="I903" s="6">
        <f t="shared" si="72"/>
        <v>2.0283975659229209E-3</v>
      </c>
      <c r="J903" s="10">
        <f>IF(B903="Pending","",C903/(VLOOKUP(B903,Population!$A$2:$B$10,2,FALSE)/100000))</f>
        <v>329.04374215763522</v>
      </c>
      <c r="K903" s="10">
        <f>IF(B903="Pending","",SUMIFS(E:E,A:A,"&lt;="&amp;A903,A:A,"&gt;="&amp;A903-30,B:B,B903)/(VLOOKUP(B903,Population!$A$2:$B$10,2,FALSE)/100000))</f>
        <v>193.87784878461585</v>
      </c>
      <c r="L903" s="13">
        <f t="shared" si="73"/>
        <v>3.5473572188719402E-4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75"/>
        <v>0.21297518064718818</v>
      </c>
      <c r="E904" s="7">
        <f t="shared" ref="E904:E967" si="76">C904-SUMIFS(C:C,A:A,A904-1,B:B,B904)</f>
        <v>141</v>
      </c>
      <c r="F904" s="6">
        <f t="shared" ref="F904:F967" si="77">E904/SUMIF(A:A,A904,E:E)</f>
        <v>0.21044776119402986</v>
      </c>
      <c r="G904">
        <v>3</v>
      </c>
      <c r="H904" s="7">
        <f t="shared" si="74"/>
        <v>0</v>
      </c>
      <c r="I904" s="6">
        <f t="shared" si="72"/>
        <v>6.0851926977687626E-3</v>
      </c>
      <c r="J904" s="10">
        <f>IF(B904="Pending","",C904/(VLOOKUP(B904,Population!$A$2:$B$10,2,FALSE)/100000))</f>
        <v>711.74489315952155</v>
      </c>
      <c r="K904" s="10">
        <f>IF(B904="Pending","",SUMIFS(E:E,A:A,"&lt;="&amp;A904,A:A,"&gt;="&amp;A904-30,B:B,B904)/(VLOOKUP(B904,Population!$A$2:$B$10,2,FALSE)/100000))</f>
        <v>357.07986157774491</v>
      </c>
      <c r="L904" s="13">
        <f t="shared" si="73"/>
        <v>4.4254314795692579E-4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75"/>
        <v>0.20879673264216148</v>
      </c>
      <c r="E905" s="7">
        <f t="shared" si="76"/>
        <v>141</v>
      </c>
      <c r="F905" s="6">
        <f t="shared" si="77"/>
        <v>0.21044776119402986</v>
      </c>
      <c r="G905">
        <v>11</v>
      </c>
      <c r="H905" s="7">
        <f t="shared" si="74"/>
        <v>1</v>
      </c>
      <c r="I905" s="6">
        <f t="shared" si="72"/>
        <v>2.231237322515213E-2</v>
      </c>
      <c r="J905" s="10">
        <f>IF(B905="Pending","",C905/(VLOOKUP(B905,Population!$A$2:$B$10,2,FALSE)/100000))</f>
        <v>757.65348582164245</v>
      </c>
      <c r="K905" s="10">
        <f>IF(B905="Pending","",SUMIFS(E:E,A:A,"&lt;="&amp;A905,A:A,"&gt;="&amp;A905-30,B:B,B905)/(VLOOKUP(B905,Population!$A$2:$B$10,2,FALSE)/100000))</f>
        <v>377.00272007405533</v>
      </c>
      <c r="L905" s="13">
        <f t="shared" si="73"/>
        <v>1.6551309058080049E-3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75"/>
        <v>0.17027961043041157</v>
      </c>
      <c r="E906" s="7">
        <f t="shared" si="76"/>
        <v>111</v>
      </c>
      <c r="F906" s="6">
        <f t="shared" si="77"/>
        <v>0.16567164179104477</v>
      </c>
      <c r="G906">
        <v>24</v>
      </c>
      <c r="H906" s="7">
        <f t="shared" si="74"/>
        <v>0</v>
      </c>
      <c r="I906" s="6">
        <f t="shared" si="72"/>
        <v>4.8681541582150101E-2</v>
      </c>
      <c r="J906" s="10">
        <f>IF(B906="Pending","",C906/(VLOOKUP(B906,Population!$A$2:$B$10,2,FALSE)/100000))</f>
        <v>635.76221085722329</v>
      </c>
      <c r="K906" s="10">
        <f>IF(B906="Pending","",SUMIFS(E:E,A:A,"&lt;="&amp;A906,A:A,"&gt;="&amp;A906-30,B:B,B906)/(VLOOKUP(B906,Population!$A$2:$B$10,2,FALSE)/100000))</f>
        <v>281.75292075259233</v>
      </c>
      <c r="L906" s="13">
        <f t="shared" si="73"/>
        <v>4.4280442804428043E-3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75"/>
        <v>0.13562676720075401</v>
      </c>
      <c r="E907" s="7">
        <f t="shared" si="76"/>
        <v>71</v>
      </c>
      <c r="F907" s="6">
        <f t="shared" si="77"/>
        <v>0.10597014925373134</v>
      </c>
      <c r="G907">
        <v>45</v>
      </c>
      <c r="H907" s="7">
        <f t="shared" si="74"/>
        <v>3</v>
      </c>
      <c r="I907" s="6">
        <f t="shared" si="72"/>
        <v>9.1277890466531439E-2</v>
      </c>
      <c r="J907" s="10">
        <f>IF(B907="Pending","",C907/(VLOOKUP(B907,Population!$A$2:$B$10,2,FALSE)/100000))</f>
        <v>482.1518918067685</v>
      </c>
      <c r="K907" s="10">
        <f>IF(B907="Pending","",SUMIFS(E:E,A:A,"&lt;="&amp;A907,A:A,"&gt;="&amp;A907-30,B:B,B907)/(VLOOKUP(B907,Population!$A$2:$B$10,2,FALSE)/100000))</f>
        <v>189.64417704143915</v>
      </c>
      <c r="L907" s="13">
        <f t="shared" si="73"/>
        <v>1.0423905489923557E-2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75"/>
        <v>7.646874018221804E-2</v>
      </c>
      <c r="E908" s="7">
        <f t="shared" si="76"/>
        <v>49</v>
      </c>
      <c r="F908" s="6">
        <f t="shared" si="77"/>
        <v>7.3134328358208961E-2</v>
      </c>
      <c r="G908">
        <v>96</v>
      </c>
      <c r="H908" s="7">
        <f t="shared" si="74"/>
        <v>0</v>
      </c>
      <c r="I908" s="6">
        <f t="shared" si="72"/>
        <v>0.1947261663286004</v>
      </c>
      <c r="J908" s="10">
        <f>IF(B908="Pending","",C908/(VLOOKUP(B908,Population!$A$2:$B$10,2,FALSE)/100000))</f>
        <v>308.86835406414411</v>
      </c>
      <c r="K908" s="10">
        <f>IF(B908="Pending","",SUMIFS(E:E,A:A,"&lt;="&amp;A908,A:A,"&gt;="&amp;A908-30,B:B,B908)/(VLOOKUP(B908,Population!$A$2:$B$10,2,FALSE)/100000))</f>
        <v>107.73592136419818</v>
      </c>
      <c r="L908" s="13">
        <f t="shared" si="73"/>
        <v>3.944124897288414E-2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75"/>
        <v>3.7637448947533771E-2</v>
      </c>
      <c r="E909" s="7">
        <f t="shared" si="76"/>
        <v>17</v>
      </c>
      <c r="F909" s="6">
        <f t="shared" si="77"/>
        <v>2.5373134328358207E-2</v>
      </c>
      <c r="G909">
        <v>149</v>
      </c>
      <c r="H909" s="7">
        <f t="shared" si="74"/>
        <v>3</v>
      </c>
      <c r="I909" s="6">
        <f t="shared" si="72"/>
        <v>0.30223123732251522</v>
      </c>
      <c r="J909" s="10">
        <f>IF(B909="Pending","",C909/(VLOOKUP(B909,Population!$A$2:$B$10,2,FALSE)/100000))</f>
        <v>249.79305541944592</v>
      </c>
      <c r="K909" s="10">
        <f>IF(B909="Pending","",SUMIFS(E:E,A:A,"&lt;="&amp;A909,A:A,"&gt;="&amp;A909-30,B:B,B909)/(VLOOKUP(B909,Population!$A$2:$B$10,2,FALSE)/100000))</f>
        <v>89.658609207313646</v>
      </c>
      <c r="L909" s="13">
        <f t="shared" si="73"/>
        <v>0.12437395659432388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75"/>
        <v>2.4191014765944079E-2</v>
      </c>
      <c r="E910" s="7">
        <f t="shared" si="76"/>
        <v>6</v>
      </c>
      <c r="F910" s="6">
        <f t="shared" si="77"/>
        <v>8.9552238805970154E-3</v>
      </c>
      <c r="G910">
        <v>163</v>
      </c>
      <c r="H910" s="7">
        <f t="shared" si="74"/>
        <v>3</v>
      </c>
      <c r="I910" s="6">
        <f t="shared" si="72"/>
        <v>0.33062880324543609</v>
      </c>
      <c r="J910" s="10">
        <f>IF(B910="Pending","",C910/(VLOOKUP(B910,Population!$A$2:$B$10,2,FALSE)/100000))</f>
        <v>347.83551445776055</v>
      </c>
      <c r="K910" s="10">
        <f>IF(B910="Pending","",SUMIFS(E:E,A:A,"&lt;="&amp;A910,A:A,"&gt;="&amp;A910-30,B:B,B910)/(VLOOKUP(B910,Population!$A$2:$B$10,2,FALSE)/100000))</f>
        <v>130.5512515302504</v>
      </c>
      <c r="L910" s="13">
        <f t="shared" si="73"/>
        <v>0.21168831168831168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75"/>
        <v>1.7593465284322966E-3</v>
      </c>
      <c r="E911" s="7">
        <f t="shared" si="76"/>
        <v>-2</v>
      </c>
      <c r="F911" s="6">
        <f t="shared" si="77"/>
        <v>-2.9850746268656717E-3</v>
      </c>
      <c r="G911">
        <v>0</v>
      </c>
      <c r="H911" s="7">
        <f t="shared" si="74"/>
        <v>0</v>
      </c>
      <c r="I911" s="6">
        <f t="shared" si="7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3" t="str">
        <f t="shared" si="73"/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75"/>
        <v>4.3462029057648635E-2</v>
      </c>
      <c r="E912" s="7">
        <f t="shared" si="76"/>
        <v>6</v>
      </c>
      <c r="F912" s="6">
        <f t="shared" si="77"/>
        <v>1.9169329073482427E-2</v>
      </c>
      <c r="G912" s="2">
        <v>2</v>
      </c>
      <c r="H912" s="7">
        <f t="shared" si="74"/>
        <v>1</v>
      </c>
      <c r="I912" s="6">
        <f t="shared" si="72"/>
        <v>4.0241448692152921E-3</v>
      </c>
      <c r="J912" s="10">
        <f>IF(B912="Pending","",C912/(VLOOKUP(B912,Population!$A$2:$B$10,2,FALSE)/100000))</f>
        <v>154.20549399845905</v>
      </c>
      <c r="K912" s="10">
        <f>IF(B912="Pending","",SUMIFS(E:E,A:A,"&lt;="&amp;A912,A:A,"&gt;="&amp;A912-30,B:B,B912)/(VLOOKUP(B912,Population!$A$2:$B$10,2,FALSE)/100000))</f>
        <v>104.64338461742246</v>
      </c>
      <c r="L912" s="13">
        <f t="shared" si="73"/>
        <v>1.4316392269148174E-3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75"/>
        <v>8.9070715241265599E-2</v>
      </c>
      <c r="E913" s="7">
        <f t="shared" si="76"/>
        <v>44</v>
      </c>
      <c r="F913" s="6">
        <f t="shared" si="77"/>
        <v>0.14057507987220447</v>
      </c>
      <c r="G913" s="2">
        <v>1</v>
      </c>
      <c r="H913" s="7">
        <f t="shared" si="74"/>
        <v>0</v>
      </c>
      <c r="I913" s="6">
        <f t="shared" si="72"/>
        <v>2.012072434607646E-3</v>
      </c>
      <c r="J913" s="10">
        <f>IF(B913="Pending","",C913/(VLOOKUP(B913,Population!$A$2:$B$10,2,FALSE)/100000))</f>
        <v>334.17957921153231</v>
      </c>
      <c r="K913" s="10">
        <f>IF(B913="Pending","",SUMIFS(E:E,A:A,"&lt;="&amp;A913,A:A,"&gt;="&amp;A913-30,B:B,B913)/(VLOOKUP(B913,Population!$A$2:$B$10,2,FALSE)/100000))</f>
        <v>198.19662085266569</v>
      </c>
      <c r="L913" s="13">
        <f t="shared" si="73"/>
        <v>3.4928396786587494E-4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75"/>
        <v>0.21342127368322808</v>
      </c>
      <c r="E914" s="7">
        <f t="shared" si="76"/>
        <v>81</v>
      </c>
      <c r="F914" s="6">
        <f t="shared" si="77"/>
        <v>0.25878594249201275</v>
      </c>
      <c r="G914" s="2">
        <v>4</v>
      </c>
      <c r="H914" s="7">
        <f t="shared" si="74"/>
        <v>1</v>
      </c>
      <c r="I914" s="6">
        <f t="shared" si="72"/>
        <v>8.0482897384305842E-3</v>
      </c>
      <c r="J914" s="10">
        <f>IF(B914="Pending","",C914/(VLOOKUP(B914,Population!$A$2:$B$10,2,FALSE)/100000))</f>
        <v>720.24929444967074</v>
      </c>
      <c r="K914" s="10">
        <f>IF(B914="Pending","",SUMIFS(E:E,A:A,"&lt;="&amp;A914,A:A,"&gt;="&amp;A914-30,B:B,B914)/(VLOOKUP(B914,Population!$A$2:$B$10,2,FALSE)/100000))</f>
        <v>362.32949200376294</v>
      </c>
      <c r="L914" s="13">
        <f t="shared" si="73"/>
        <v>5.8309037900874635E-4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75"/>
        <v>0.20850573997448901</v>
      </c>
      <c r="E915" s="7">
        <f t="shared" si="76"/>
        <v>56</v>
      </c>
      <c r="F915" s="6">
        <f t="shared" si="77"/>
        <v>0.17891373801916932</v>
      </c>
      <c r="G915" s="2">
        <v>10</v>
      </c>
      <c r="H915" s="7">
        <f t="shared" si="74"/>
        <v>-1</v>
      </c>
      <c r="I915" s="6">
        <f t="shared" si="72"/>
        <v>2.0120724346076459E-2</v>
      </c>
      <c r="J915" s="10">
        <f>IF(B915="Pending","",C915/(VLOOKUP(B915,Population!$A$2:$B$10,2,FALSE)/100000))</f>
        <v>764.03756575032321</v>
      </c>
      <c r="K915" s="10">
        <f>IF(B915="Pending","",SUMIFS(E:E,A:A,"&lt;="&amp;A915,A:A,"&gt;="&amp;A915-30,B:B,B915)/(VLOOKUP(B915,Population!$A$2:$B$10,2,FALSE)/100000))</f>
        <v>381.2207728840765</v>
      </c>
      <c r="L915" s="13">
        <f t="shared" si="73"/>
        <v>1.4920919128618322E-3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75"/>
        <v>0.17039479824534112</v>
      </c>
      <c r="E916" s="7">
        <f t="shared" si="76"/>
        <v>57</v>
      </c>
      <c r="F916" s="6">
        <f t="shared" si="77"/>
        <v>0.18210862619808307</v>
      </c>
      <c r="G916" s="2">
        <v>24</v>
      </c>
      <c r="H916" s="7">
        <f t="shared" si="74"/>
        <v>0</v>
      </c>
      <c r="I916" s="6">
        <f t="shared" si="72"/>
        <v>4.8289738430583498E-2</v>
      </c>
      <c r="J916" s="10">
        <f>IF(B916="Pending","",C916/(VLOOKUP(B916,Population!$A$2:$B$10,2,FALSE)/100000))</f>
        <v>642.4482710083048</v>
      </c>
      <c r="K916" s="10">
        <f>IF(B916="Pending","",SUMIFS(E:E,A:A,"&lt;="&amp;A916,A:A,"&gt;="&amp;A916-30,B:B,B916)/(VLOOKUP(B916,Population!$A$2:$B$10,2,FALSE)/100000))</f>
        <v>287.03138929291981</v>
      </c>
      <c r="L916" s="13">
        <f t="shared" si="73"/>
        <v>4.3819609275150629E-3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75"/>
        <v>0.13530162088168496</v>
      </c>
      <c r="E917" s="7">
        <f t="shared" si="76"/>
        <v>32</v>
      </c>
      <c r="F917" s="6">
        <f t="shared" si="77"/>
        <v>0.10223642172523961</v>
      </c>
      <c r="G917" s="2">
        <v>46</v>
      </c>
      <c r="H917" s="7">
        <f t="shared" si="74"/>
        <v>1</v>
      </c>
      <c r="I917" s="6">
        <f t="shared" si="72"/>
        <v>9.2555331991951706E-2</v>
      </c>
      <c r="J917" s="10">
        <f>IF(B917="Pending","",C917/(VLOOKUP(B917,Population!$A$2:$B$10,2,FALSE)/100000))</f>
        <v>485.72586923039984</v>
      </c>
      <c r="K917" s="10">
        <f>IF(B917="Pending","",SUMIFS(E:E,A:A,"&lt;="&amp;A917,A:A,"&gt;="&amp;A917-30,B:B,B917)/(VLOOKUP(B917,Population!$A$2:$B$10,2,FALSE)/100000))</f>
        <v>191.43116575325485</v>
      </c>
      <c r="L917" s="13">
        <f t="shared" si="73"/>
        <v>1.057714417107381E-2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75"/>
        <v>7.6284105403975982E-2</v>
      </c>
      <c r="E918" s="7">
        <f t="shared" si="76"/>
        <v>18</v>
      </c>
      <c r="F918" s="6">
        <f t="shared" si="77"/>
        <v>5.7507987220447282E-2</v>
      </c>
      <c r="G918" s="2">
        <v>96</v>
      </c>
      <c r="H918" s="7">
        <f t="shared" si="74"/>
        <v>0</v>
      </c>
      <c r="I918" s="6">
        <f t="shared" si="72"/>
        <v>0.19315895372233399</v>
      </c>
      <c r="J918" s="10">
        <f>IF(B918="Pending","",C918/(VLOOKUP(B918,Population!$A$2:$B$10,2,FALSE)/100000))</f>
        <v>311.15250787398577</v>
      </c>
      <c r="K918" s="10">
        <f>IF(B918="Pending","",SUMIFS(E:E,A:A,"&lt;="&amp;A918,A:A,"&gt;="&amp;A918-30,B:B,B918)/(VLOOKUP(B918,Population!$A$2:$B$10,2,FALSE)/100000))</f>
        <v>109.63938287239955</v>
      </c>
      <c r="L918" s="13">
        <f t="shared" si="73"/>
        <v>3.9151712887438822E-2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75"/>
        <v>3.7550944218025697E-2</v>
      </c>
      <c r="E919" s="7">
        <f t="shared" si="76"/>
        <v>9</v>
      </c>
      <c r="F919" s="6">
        <f t="shared" si="77"/>
        <v>2.8753993610223641E-2</v>
      </c>
      <c r="G919" s="2">
        <v>151</v>
      </c>
      <c r="H919" s="7">
        <f t="shared" si="74"/>
        <v>2</v>
      </c>
      <c r="I919" s="6">
        <f t="shared" si="72"/>
        <v>0.30382293762575452</v>
      </c>
      <c r="J919" s="10">
        <f>IF(B919="Pending","",C919/(VLOOKUP(B919,Population!$A$2:$B$10,2,FALSE)/100000))</f>
        <v>251.66963096099437</v>
      </c>
      <c r="K919" s="10">
        <f>IF(B919="Pending","",SUMIFS(E:E,A:A,"&lt;="&amp;A919,A:A,"&gt;="&amp;A919-30,B:B,B919)/(VLOOKUP(B919,Population!$A$2:$B$10,2,FALSE)/100000))</f>
        <v>90.284134387829795</v>
      </c>
      <c r="L919" s="13">
        <f t="shared" si="73"/>
        <v>0.12510356255178129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75"/>
        <v>2.4297669788134274E-2</v>
      </c>
      <c r="E920" s="7">
        <f t="shared" si="76"/>
        <v>11</v>
      </c>
      <c r="F920" s="6">
        <f t="shared" si="77"/>
        <v>3.5143769968051117E-2</v>
      </c>
      <c r="G920" s="2">
        <v>163</v>
      </c>
      <c r="H920" s="7">
        <f t="shared" si="74"/>
        <v>0</v>
      </c>
      <c r="I920" s="6">
        <f t="shared" si="72"/>
        <v>0.32796780684104626</v>
      </c>
      <c r="J920" s="10">
        <f>IF(B920="Pending","",C920/(VLOOKUP(B920,Population!$A$2:$B$10,2,FALSE)/100000))</f>
        <v>352.80459323572853</v>
      </c>
      <c r="K920" s="10">
        <f>IF(B920="Pending","",SUMIFS(E:E,A:A,"&lt;="&amp;A920,A:A,"&gt;="&amp;A920-30,B:B,B920)/(VLOOKUP(B920,Population!$A$2:$B$10,2,FALSE)/100000))</f>
        <v>135.06859587385767</v>
      </c>
      <c r="L920" s="13">
        <f t="shared" si="73"/>
        <v>0.2087067861715749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75"/>
        <v>1.7111035062066392E-3</v>
      </c>
      <c r="E921" s="7">
        <f t="shared" si="76"/>
        <v>-1</v>
      </c>
      <c r="F921" s="6">
        <f t="shared" si="77"/>
        <v>-3.1948881789137379E-3</v>
      </c>
      <c r="G921" s="2">
        <v>0</v>
      </c>
      <c r="H921" s="7">
        <f t="shared" si="74"/>
        <v>0</v>
      </c>
      <c r="I921" s="6">
        <f t="shared" si="7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3" t="str">
        <f t="shared" si="73"/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75"/>
        <v>4.3894118005422034E-2</v>
      </c>
      <c r="E922" s="7">
        <f t="shared" si="76"/>
        <v>44</v>
      </c>
      <c r="F922" s="6">
        <f t="shared" si="77"/>
        <v>6.4139941690962099E-2</v>
      </c>
      <c r="G922">
        <v>2</v>
      </c>
      <c r="H922" s="7">
        <f t="shared" si="74"/>
        <v>0</v>
      </c>
      <c r="I922" s="6">
        <f t="shared" si="72"/>
        <v>3.929273084479371E-3</v>
      </c>
      <c r="J922" s="10">
        <f>IF(B922="Pending","",C922/(VLOOKUP(B922,Population!$A$2:$B$10,2,FALSE)/100000))</f>
        <v>159.0623599511664</v>
      </c>
      <c r="K922" s="10">
        <f>IF(B922="Pending","",SUMIFS(E:E,A:A,"&lt;="&amp;A922,A:A,"&gt;="&amp;A922-30,B:B,B922)/(VLOOKUP(B922,Population!$A$2:$B$10,2,FALSE)/100000))</f>
        <v>106.85105095956217</v>
      </c>
      <c r="L922" s="13">
        <f t="shared" si="73"/>
        <v>1.3879250520471894E-3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75"/>
        <v>8.9676810137378535E-2</v>
      </c>
      <c r="E923" s="7">
        <f t="shared" si="76"/>
        <v>81</v>
      </c>
      <c r="F923" s="6">
        <f t="shared" si="77"/>
        <v>0.11807580174927114</v>
      </c>
      <c r="G923">
        <v>1</v>
      </c>
      <c r="H923" s="7">
        <f t="shared" si="74"/>
        <v>0</v>
      </c>
      <c r="I923" s="6">
        <f t="shared" si="72"/>
        <v>1.9646365422396855E-3</v>
      </c>
      <c r="J923" s="10">
        <f>IF(B923="Pending","",C923/(VLOOKUP(B923,Population!$A$2:$B$10,2,FALSE)/100000))</f>
        <v>343.63418833347924</v>
      </c>
      <c r="K923" s="10">
        <f>IF(B923="Pending","",SUMIFS(E:E,A:A,"&lt;="&amp;A923,A:A,"&gt;="&amp;A923-30,B:B,B923)/(VLOOKUP(B923,Population!$A$2:$B$10,2,FALSE)/100000))</f>
        <v>199.94747439376698</v>
      </c>
      <c r="L923" s="13">
        <f t="shared" si="73"/>
        <v>3.3967391304347825E-4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75"/>
        <v>0.21334795455237748</v>
      </c>
      <c r="E924" s="7">
        <f t="shared" si="76"/>
        <v>144</v>
      </c>
      <c r="F924" s="6">
        <f t="shared" si="77"/>
        <v>0.2099125364431487</v>
      </c>
      <c r="G924">
        <v>4</v>
      </c>
      <c r="H924" s="7">
        <f t="shared" si="74"/>
        <v>0</v>
      </c>
      <c r="I924" s="6">
        <f t="shared" si="72"/>
        <v>7.8585461689587421E-3</v>
      </c>
      <c r="J924" s="10">
        <f>IF(B924="Pending","",C924/(VLOOKUP(B924,Population!$A$2:$B$10,2,FALSE)/100000))</f>
        <v>735.36823007660257</v>
      </c>
      <c r="K924" s="10">
        <f>IF(B924="Pending","",SUMIFS(E:E,A:A,"&lt;="&amp;A924,A:A,"&gt;="&amp;A924-30,B:B,B924)/(VLOOKUP(B924,Population!$A$2:$B$10,2,FALSE)/100000))</f>
        <v>362.01451417820181</v>
      </c>
      <c r="L924" s="13">
        <f t="shared" si="73"/>
        <v>5.7110222729868647E-4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75"/>
        <v>0.20771269304578269</v>
      </c>
      <c r="E925" s="7">
        <f t="shared" si="76"/>
        <v>117</v>
      </c>
      <c r="F925" s="6">
        <f t="shared" si="77"/>
        <v>0.17055393586005832</v>
      </c>
      <c r="G925">
        <v>10</v>
      </c>
      <c r="H925" s="7">
        <f t="shared" si="74"/>
        <v>0</v>
      </c>
      <c r="I925" s="6">
        <f t="shared" si="72"/>
        <v>1.9646365422396856E-2</v>
      </c>
      <c r="J925" s="10">
        <f>IF(B925="Pending","",C925/(VLOOKUP(B925,Population!$A$2:$B$10,2,FALSE)/100000))</f>
        <v>777.375732744174</v>
      </c>
      <c r="K925" s="10">
        <f>IF(B925="Pending","",SUMIFS(E:E,A:A,"&lt;="&amp;A925,A:A,"&gt;="&amp;A925-30,B:B,B925)/(VLOOKUP(B925,Population!$A$2:$B$10,2,FALSE)/100000))</f>
        <v>377.68672863784252</v>
      </c>
      <c r="L925" s="13">
        <f t="shared" si="73"/>
        <v>1.4664906877841326E-3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75"/>
        <v>0.1704590453562399</v>
      </c>
      <c r="E926" s="7">
        <f t="shared" si="76"/>
        <v>119</v>
      </c>
      <c r="F926" s="6">
        <f t="shared" si="77"/>
        <v>0.17346938775510204</v>
      </c>
      <c r="G926">
        <v>25</v>
      </c>
      <c r="H926" s="7">
        <f t="shared" si="74"/>
        <v>1</v>
      </c>
      <c r="I926" s="6">
        <f t="shared" ref="I926:I989" si="78">G926/SUMIF(A:A,A926,G:G)</f>
        <v>4.9115913555992138E-2</v>
      </c>
      <c r="J926" s="10">
        <f>IF(B926="Pending","",C926/(VLOOKUP(B926,Population!$A$2:$B$10,2,FALSE)/100000))</f>
        <v>656.40688781494862</v>
      </c>
      <c r="K926" s="10">
        <f>IF(B926="Pending","",SUMIFS(E:E,A:A,"&lt;="&amp;A926,A:A,"&gt;="&amp;A926-30,B:B,B926)/(VLOOKUP(B926,Population!$A$2:$B$10,2,FALSE)/100000))</f>
        <v>288.90817810725849</v>
      </c>
      <c r="L926" s="13">
        <f t="shared" ref="L926:L989" si="79">IF(B926="Pending","",(G926/C926))</f>
        <v>4.4674767691208006E-3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75"/>
        <v>0.13500258917420574</v>
      </c>
      <c r="E927" s="7">
        <f t="shared" si="76"/>
        <v>83</v>
      </c>
      <c r="F927" s="6">
        <f t="shared" si="77"/>
        <v>0.12099125364431487</v>
      </c>
      <c r="G927">
        <v>46</v>
      </c>
      <c r="H927" s="7">
        <f t="shared" si="74"/>
        <v>0</v>
      </c>
      <c r="I927" s="6">
        <f t="shared" si="78"/>
        <v>9.0373280943025547E-2</v>
      </c>
      <c r="J927" s="10">
        <f>IF(B927="Pending","",C927/(VLOOKUP(B927,Population!$A$2:$B$10,2,FALSE)/100000))</f>
        <v>494.99587317294367</v>
      </c>
      <c r="K927" s="10">
        <f>IF(B927="Pending","",SUMIFS(E:E,A:A,"&lt;="&amp;A927,A:A,"&gt;="&amp;A927-30,B:B,B927)/(VLOOKUP(B927,Population!$A$2:$B$10,2,FALSE)/100000))</f>
        <v>191.98959972569725</v>
      </c>
      <c r="L927" s="13">
        <f t="shared" si="79"/>
        <v>1.0379061371841155E-2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75"/>
        <v>7.5938956410490727E-2</v>
      </c>
      <c r="E928" s="7">
        <f t="shared" si="76"/>
        <v>41</v>
      </c>
      <c r="F928" s="6">
        <f t="shared" si="77"/>
        <v>5.9766763848396499E-2</v>
      </c>
      <c r="G928">
        <v>101</v>
      </c>
      <c r="H928" s="7">
        <f t="shared" si="74"/>
        <v>5</v>
      </c>
      <c r="I928" s="6">
        <f t="shared" si="78"/>
        <v>0.19842829076620824</v>
      </c>
      <c r="J928" s="10">
        <f>IF(B928="Pending","",C928/(VLOOKUP(B928,Population!$A$2:$B$10,2,FALSE)/100000))</f>
        <v>316.35530266306955</v>
      </c>
      <c r="K928" s="10">
        <f>IF(B928="Pending","",SUMIFS(E:E,A:A,"&lt;="&amp;A928,A:A,"&gt;="&amp;A928-30,B:B,B928)/(VLOOKUP(B928,Population!$A$2:$B$10,2,FALSE)/100000))</f>
        <v>110.02007517403983</v>
      </c>
      <c r="L928" s="13">
        <f t="shared" si="79"/>
        <v>4.0513437625350986E-2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75"/>
        <v>3.7771482530689328E-2</v>
      </c>
      <c r="E929" s="7">
        <f t="shared" si="76"/>
        <v>33</v>
      </c>
      <c r="F929" s="6">
        <f t="shared" si="77"/>
        <v>4.8104956268221574E-2</v>
      </c>
      <c r="G929">
        <v>153</v>
      </c>
      <c r="H929" s="7">
        <f t="shared" si="74"/>
        <v>2</v>
      </c>
      <c r="I929" s="6">
        <f t="shared" si="78"/>
        <v>0.3005893909626719</v>
      </c>
      <c r="J929" s="10">
        <f>IF(B929="Pending","",C929/(VLOOKUP(B929,Population!$A$2:$B$10,2,FALSE)/100000))</f>
        <v>258.5504079466719</v>
      </c>
      <c r="K929" s="10">
        <f>IF(B929="Pending","",SUMIFS(E:E,A:A,"&lt;="&amp;A929,A:A,"&gt;="&amp;A929-30,B:B,B929)/(VLOOKUP(B929,Population!$A$2:$B$10,2,FALSE)/100000))</f>
        <v>94.662810651442783</v>
      </c>
      <c r="L929" s="13">
        <f t="shared" si="79"/>
        <v>0.12338709677419354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75"/>
        <v>2.4521002771939443E-2</v>
      </c>
      <c r="E930" s="7">
        <f t="shared" si="76"/>
        <v>24</v>
      </c>
      <c r="F930" s="6">
        <f t="shared" si="77"/>
        <v>3.4985422740524783E-2</v>
      </c>
      <c r="G930">
        <v>167</v>
      </c>
      <c r="H930" s="7">
        <f t="shared" si="74"/>
        <v>4</v>
      </c>
      <c r="I930" s="6">
        <f t="shared" si="78"/>
        <v>0.32809430255402749</v>
      </c>
      <c r="J930" s="10">
        <f>IF(B930="Pending","",C930/(VLOOKUP(B930,Population!$A$2:$B$10,2,FALSE)/100000))</f>
        <v>363.64621966038601</v>
      </c>
      <c r="K930" s="10">
        <f>IF(B930="Pending","",SUMIFS(E:E,A:A,"&lt;="&amp;A930,A:A,"&gt;="&amp;A930-30,B:B,B930)/(VLOOKUP(B930,Population!$A$2:$B$10,2,FALSE)/100000))</f>
        <v>141.84461238926858</v>
      </c>
      <c r="L930" s="13">
        <f t="shared" si="79"/>
        <v>0.20745341614906831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75"/>
        <v>1.6753480154741234E-3</v>
      </c>
      <c r="E931" s="7">
        <f t="shared" si="76"/>
        <v>0</v>
      </c>
      <c r="F931" s="6">
        <f t="shared" si="77"/>
        <v>0</v>
      </c>
      <c r="G931">
        <v>0</v>
      </c>
      <c r="H931" s="7">
        <f t="shared" si="74"/>
        <v>0</v>
      </c>
      <c r="I931" s="6">
        <f t="shared" si="78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3" t="str">
        <f t="shared" si="79"/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75"/>
        <v>4.4448364053267485E-2</v>
      </c>
      <c r="E932" s="7">
        <f t="shared" si="76"/>
        <v>71</v>
      </c>
      <c r="F932" s="6">
        <f t="shared" si="77"/>
        <v>5.9764309764309763E-2</v>
      </c>
      <c r="G932">
        <v>2</v>
      </c>
      <c r="H932" s="7">
        <f t="shared" si="74"/>
        <v>0</v>
      </c>
      <c r="I932" s="6">
        <f t="shared" si="78"/>
        <v>3.8834951456310678E-3</v>
      </c>
      <c r="J932" s="10">
        <f>IF(B932="Pending","",C932/(VLOOKUP(B932,Population!$A$2:$B$10,2,FALSE)/100000))</f>
        <v>166.89957546576238</v>
      </c>
      <c r="K932" s="10">
        <f>IF(B932="Pending","",SUMIFS(E:E,A:A,"&lt;="&amp;A932,A:A,"&gt;="&amp;A932-30,B:B,B932)/(VLOOKUP(B932,Population!$A$2:$B$10,2,FALSE)/100000))</f>
        <v>111.59753359516256</v>
      </c>
      <c r="L932" s="13">
        <f t="shared" si="79"/>
        <v>1.3227513227513227E-3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75"/>
        <v>9.095452273863068E-2</v>
      </c>
      <c r="E933" s="7">
        <f t="shared" si="76"/>
        <v>150</v>
      </c>
      <c r="F933" s="6">
        <f t="shared" si="77"/>
        <v>0.12626262626262627</v>
      </c>
      <c r="G933">
        <v>1</v>
      </c>
      <c r="H933" s="7">
        <f t="shared" si="74"/>
        <v>0</v>
      </c>
      <c r="I933" s="6">
        <f t="shared" si="78"/>
        <v>1.9417475728155339E-3</v>
      </c>
      <c r="J933" s="10">
        <f>IF(B933="Pending","",C933/(VLOOKUP(B933,Population!$A$2:$B$10,2,FALSE)/100000))</f>
        <v>361.14272374449212</v>
      </c>
      <c r="K933" s="10">
        <f>IF(B933="Pending","",SUMIFS(E:E,A:A,"&lt;="&amp;A933,A:A,"&gt;="&amp;A933-30,B:B,B933)/(VLOOKUP(B933,Population!$A$2:$B$10,2,FALSE)/100000))</f>
        <v>211.85327847325573</v>
      </c>
      <c r="L933" s="13">
        <f t="shared" si="79"/>
        <v>3.2320620555914673E-4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75"/>
        <v>0.21336390628215304</v>
      </c>
      <c r="E934" s="7">
        <f t="shared" si="76"/>
        <v>254</v>
      </c>
      <c r="F934" s="6">
        <f t="shared" si="77"/>
        <v>0.2138047138047138</v>
      </c>
      <c r="G934">
        <v>4</v>
      </c>
      <c r="H934" s="7">
        <f t="shared" si="74"/>
        <v>0</v>
      </c>
      <c r="I934" s="6">
        <f t="shared" si="78"/>
        <v>7.7669902912621356E-3</v>
      </c>
      <c r="J934" s="10">
        <f>IF(B934="Pending","",C934/(VLOOKUP(B934,Population!$A$2:$B$10,2,FALSE)/100000))</f>
        <v>762.036352640774</v>
      </c>
      <c r="K934" s="10">
        <f>IF(B934="Pending","",SUMIFS(E:E,A:A,"&lt;="&amp;A934,A:A,"&gt;="&amp;A934-30,B:B,B934)/(VLOOKUP(B934,Population!$A$2:$B$10,2,FALSE)/100000))</f>
        <v>378.70833893293911</v>
      </c>
      <c r="L934" s="13">
        <f t="shared" si="79"/>
        <v>5.5111600992008823E-4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75"/>
        <v>0.20774906664314902</v>
      </c>
      <c r="E935" s="7">
        <f t="shared" si="76"/>
        <v>248</v>
      </c>
      <c r="F935" s="6">
        <f t="shared" si="77"/>
        <v>0.20875420875420875</v>
      </c>
      <c r="G935">
        <v>11</v>
      </c>
      <c r="H935" s="7">
        <f t="shared" si="74"/>
        <v>1</v>
      </c>
      <c r="I935" s="6">
        <f t="shared" si="78"/>
        <v>2.1359223300970873E-2</v>
      </c>
      <c r="J935" s="10">
        <f>IF(B935="Pending","",C935/(VLOOKUP(B935,Population!$A$2:$B$10,2,FALSE)/100000))</f>
        <v>805.64808671404569</v>
      </c>
      <c r="K935" s="10">
        <f>IF(B935="Pending","",SUMIFS(E:E,A:A,"&lt;="&amp;A935,A:A,"&gt;="&amp;A935-30,B:B,B935)/(VLOOKUP(B935,Population!$A$2:$B$10,2,FALSE)/100000))</f>
        <v>398.43498840605486</v>
      </c>
      <c r="L935" s="13">
        <f t="shared" si="79"/>
        <v>1.5565303523418707E-3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75"/>
        <v>0.17026780727283417</v>
      </c>
      <c r="E936" s="7">
        <f t="shared" si="76"/>
        <v>196</v>
      </c>
      <c r="F936" s="6">
        <f t="shared" si="77"/>
        <v>0.16498316498316498</v>
      </c>
      <c r="G936">
        <v>25</v>
      </c>
      <c r="H936" s="7">
        <f t="shared" ref="H936:H999" si="80">G936-SUMIFS(G:G,A:A,A936-1,B:B,B936)</f>
        <v>0</v>
      </c>
      <c r="I936" s="6">
        <f t="shared" si="78"/>
        <v>4.8543689320388349E-2</v>
      </c>
      <c r="J936" s="10">
        <f>IF(B936="Pending","",C936/(VLOOKUP(B936,Population!$A$2:$B$10,2,FALSE)/100000))</f>
        <v>679.39755079059728</v>
      </c>
      <c r="K936" s="10">
        <f>IF(B936="Pending","",SUMIFS(E:E,A:A,"&lt;="&amp;A936,A:A,"&gt;="&amp;A936-30,B:B,B936)/(VLOOKUP(B936,Population!$A$2:$B$10,2,FALSE)/100000))</f>
        <v>305.0954816309295</v>
      </c>
      <c r="L936" s="13">
        <f t="shared" si="79"/>
        <v>4.3162983425414367E-3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75"/>
        <v>0.13446218067436869</v>
      </c>
      <c r="E937" s="7">
        <f t="shared" si="76"/>
        <v>142</v>
      </c>
      <c r="F937" s="6">
        <f t="shared" si="77"/>
        <v>0.11952861952861953</v>
      </c>
      <c r="G937">
        <v>46</v>
      </c>
      <c r="H937" s="7">
        <f t="shared" si="80"/>
        <v>0</v>
      </c>
      <c r="I937" s="6">
        <f t="shared" si="78"/>
        <v>8.9320388349514557E-2</v>
      </c>
      <c r="J937" s="10">
        <f>IF(B937="Pending","",C937/(VLOOKUP(B937,Population!$A$2:$B$10,2,FALSE)/100000))</f>
        <v>510.85539799030784</v>
      </c>
      <c r="K937" s="10">
        <f>IF(B937="Pending","",SUMIFS(E:E,A:A,"&lt;="&amp;A937,A:A,"&gt;="&amp;A937-30,B:B,B937)/(VLOOKUP(B937,Population!$A$2:$B$10,2,FALSE)/100000))</f>
        <v>204.27514711943004</v>
      </c>
      <c r="L937" s="13">
        <f t="shared" si="79"/>
        <v>1.0056843025797988E-2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75"/>
        <v>7.5344680600876027E-2</v>
      </c>
      <c r="E938" s="7">
        <f t="shared" si="76"/>
        <v>70</v>
      </c>
      <c r="F938" s="6">
        <f t="shared" si="77"/>
        <v>5.8922558922558925E-2</v>
      </c>
      <c r="G938">
        <v>103</v>
      </c>
      <c r="H938" s="7">
        <f t="shared" si="80"/>
        <v>2</v>
      </c>
      <c r="I938" s="6">
        <f t="shared" si="78"/>
        <v>0.2</v>
      </c>
      <c r="J938" s="10">
        <f>IF(B938="Pending","",C938/(VLOOKUP(B938,Population!$A$2:$B$10,2,FALSE)/100000))</f>
        <v>325.23812303467599</v>
      </c>
      <c r="K938" s="10">
        <f>IF(B938="Pending","",SUMIFS(E:E,A:A,"&lt;="&amp;A938,A:A,"&gt;="&amp;A938-30,B:B,B938)/(VLOOKUP(B938,Population!$A$2:$B$10,2,FALSE)/100000))</f>
        <v>114.84217766148333</v>
      </c>
      <c r="L938" s="13">
        <f t="shared" si="79"/>
        <v>4.0187280530628172E-2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75"/>
        <v>3.7628244701178822E-2</v>
      </c>
      <c r="E939" s="7">
        <f t="shared" si="76"/>
        <v>40</v>
      </c>
      <c r="F939" s="6">
        <f t="shared" si="77"/>
        <v>3.3670033670033669E-2</v>
      </c>
      <c r="G939">
        <v>156</v>
      </c>
      <c r="H939" s="7">
        <f t="shared" si="80"/>
        <v>3</v>
      </c>
      <c r="I939" s="6">
        <f t="shared" si="78"/>
        <v>0.30291262135922331</v>
      </c>
      <c r="J939" s="10">
        <f>IF(B939="Pending","",C939/(VLOOKUP(B939,Population!$A$2:$B$10,2,FALSE)/100000))</f>
        <v>266.89074368688716</v>
      </c>
      <c r="K939" s="10">
        <f>IF(B939="Pending","",SUMIFS(E:E,A:A,"&lt;="&amp;A939,A:A,"&gt;="&amp;A939-30,B:B,B939)/(VLOOKUP(B939,Population!$A$2:$B$10,2,FALSE)/100000))</f>
        <v>101.54358763712034</v>
      </c>
      <c r="L939" s="13">
        <f t="shared" si="79"/>
        <v>0.121875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75"/>
        <v>2.3988005997001498E-2</v>
      </c>
      <c r="E940" s="7">
        <f t="shared" si="76"/>
        <v>11</v>
      </c>
      <c r="F940" s="6">
        <f t="shared" si="77"/>
        <v>9.2592592592592587E-3</v>
      </c>
      <c r="G940">
        <v>167</v>
      </c>
      <c r="H940" s="7">
        <f t="shared" si="80"/>
        <v>0</v>
      </c>
      <c r="I940" s="6">
        <f t="shared" si="78"/>
        <v>0.32427184466019415</v>
      </c>
      <c r="J940" s="10">
        <f>IF(B940="Pending","",C940/(VLOOKUP(B940,Population!$A$2:$B$10,2,FALSE)/100000))</f>
        <v>368.61529843835405</v>
      </c>
      <c r="K940" s="10">
        <f>IF(B940="Pending","",SUMIFS(E:E,A:A,"&lt;="&amp;A940,A:A,"&gt;="&amp;A940-30,B:B,B940)/(VLOOKUP(B940,Population!$A$2:$B$10,2,FALSE)/100000))</f>
        <v>145.00675342979369</v>
      </c>
      <c r="L940" s="13">
        <f t="shared" si="79"/>
        <v>0.20465686274509803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75"/>
        <v>1.7932210365405534E-3</v>
      </c>
      <c r="E941" s="7">
        <f t="shared" si="76"/>
        <v>6</v>
      </c>
      <c r="F941" s="6">
        <f t="shared" si="77"/>
        <v>5.0505050505050509E-3</v>
      </c>
      <c r="G941">
        <v>0</v>
      </c>
      <c r="H941" s="7">
        <f t="shared" si="80"/>
        <v>0</v>
      </c>
      <c r="I941" s="6">
        <f t="shared" si="78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3" t="str">
        <f t="shared" si="79"/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75"/>
        <v>4.4765720257794808E-2</v>
      </c>
      <c r="E942" s="7">
        <f t="shared" si="76"/>
        <v>30</v>
      </c>
      <c r="F942" s="6">
        <f t="shared" si="77"/>
        <v>6.9930069930069935E-2</v>
      </c>
      <c r="G942">
        <v>2</v>
      </c>
      <c r="H942" s="7">
        <f t="shared" si="80"/>
        <v>0</v>
      </c>
      <c r="I942" s="6">
        <f t="shared" si="78"/>
        <v>3.8167938931297708E-3</v>
      </c>
      <c r="J942" s="10">
        <f>IF(B942="Pending","",C942/(VLOOKUP(B942,Population!$A$2:$B$10,2,FALSE)/100000))</f>
        <v>170.21107497897196</v>
      </c>
      <c r="K942" s="10">
        <f>IF(B942="Pending","",SUMIFS(E:E,A:A,"&lt;="&amp;A942,A:A,"&gt;="&amp;A942-30,B:B,B942)/(VLOOKUP(B942,Population!$A$2:$B$10,2,FALSE)/100000))</f>
        <v>114.02596657151624</v>
      </c>
      <c r="L942" s="13">
        <f t="shared" si="79"/>
        <v>1.2970168612191958E-3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75"/>
        <v>9.1302328281948564E-2</v>
      </c>
      <c r="E943" s="7">
        <f t="shared" si="76"/>
        <v>51</v>
      </c>
      <c r="F943" s="6">
        <f t="shared" si="77"/>
        <v>0.11888111888111888</v>
      </c>
      <c r="G943">
        <v>1</v>
      </c>
      <c r="H943" s="7">
        <f t="shared" si="80"/>
        <v>0</v>
      </c>
      <c r="I943" s="6">
        <f t="shared" si="78"/>
        <v>1.9083969465648854E-3</v>
      </c>
      <c r="J943" s="10">
        <f>IF(B943="Pending","",C943/(VLOOKUP(B943,Population!$A$2:$B$10,2,FALSE)/100000))</f>
        <v>367.09562578423652</v>
      </c>
      <c r="K943" s="10">
        <f>IF(B943="Pending","",SUMIFS(E:E,A:A,"&lt;="&amp;A943,A:A,"&gt;="&amp;A943-30,B:B,B943)/(VLOOKUP(B943,Population!$A$2:$B$10,2,FALSE)/100000))</f>
        <v>215.47170912486504</v>
      </c>
      <c r="L943" s="13">
        <f t="shared" si="79"/>
        <v>3.1796502384737679E-4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75"/>
        <v>0.21337746037275737</v>
      </c>
      <c r="E944" s="7">
        <f t="shared" si="76"/>
        <v>92</v>
      </c>
      <c r="F944" s="6">
        <f t="shared" si="77"/>
        <v>0.21445221445221446</v>
      </c>
      <c r="G944">
        <v>4</v>
      </c>
      <c r="H944" s="7">
        <f t="shared" si="80"/>
        <v>0</v>
      </c>
      <c r="I944" s="6">
        <f t="shared" si="78"/>
        <v>7.6335877862595417E-3</v>
      </c>
      <c r="J944" s="10">
        <f>IF(B944="Pending","",C944/(VLOOKUP(B944,Population!$A$2:$B$10,2,FALSE)/100000))</f>
        <v>771.69567262464716</v>
      </c>
      <c r="K944" s="10">
        <f>IF(B944="Pending","",SUMIFS(E:E,A:A,"&lt;="&amp;A944,A:A,"&gt;="&amp;A944-30,B:B,B944)/(VLOOKUP(B944,Population!$A$2:$B$10,2,FALSE)/100000))</f>
        <v>384.27294718451822</v>
      </c>
      <c r="L944" s="13">
        <f t="shared" si="79"/>
        <v>5.4421768707482992E-4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75"/>
        <v>0.2075712709748592</v>
      </c>
      <c r="E945" s="7">
        <f t="shared" si="76"/>
        <v>83</v>
      </c>
      <c r="F945" s="6">
        <f t="shared" si="77"/>
        <v>0.19347319347319347</v>
      </c>
      <c r="G945">
        <v>10</v>
      </c>
      <c r="H945" s="7">
        <f t="shared" si="80"/>
        <v>-1</v>
      </c>
      <c r="I945" s="6">
        <f t="shared" si="78"/>
        <v>1.9083969465648856E-2</v>
      </c>
      <c r="J945" s="10">
        <f>IF(B945="Pending","",C945/(VLOOKUP(B945,Population!$A$2:$B$10,2,FALSE)/100000))</f>
        <v>815.11020517976885</v>
      </c>
      <c r="K945" s="10">
        <f>IF(B945="Pending","",SUMIFS(E:E,A:A,"&lt;="&amp;A945,A:A,"&gt;="&amp;A945-30,B:B,B945)/(VLOOKUP(B945,Population!$A$2:$B$10,2,FALSE)/100000))</f>
        <v>403.33704977986326</v>
      </c>
      <c r="L945" s="13">
        <f t="shared" si="79"/>
        <v>1.3986013986013986E-3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75"/>
        <v>0.16991813272948963</v>
      </c>
      <c r="E946" s="7">
        <f t="shared" si="76"/>
        <v>61</v>
      </c>
      <c r="F946" s="6">
        <f t="shared" si="77"/>
        <v>0.14219114219114218</v>
      </c>
      <c r="G946">
        <v>25</v>
      </c>
      <c r="H946" s="7">
        <f t="shared" si="80"/>
        <v>0</v>
      </c>
      <c r="I946" s="6">
        <f t="shared" si="78"/>
        <v>4.7709923664122141E-2</v>
      </c>
      <c r="J946" s="10">
        <f>IF(B946="Pending","",C946/(VLOOKUP(B946,Population!$A$2:$B$10,2,FALSE)/100000))</f>
        <v>686.5528081452635</v>
      </c>
      <c r="K946" s="10">
        <f>IF(B946="Pending","",SUMIFS(E:E,A:A,"&lt;="&amp;A946,A:A,"&gt;="&amp;A946-30,B:B,B946)/(VLOOKUP(B946,Population!$A$2:$B$10,2,FALSE)/100000))</f>
        <v>309.78745366677617</v>
      </c>
      <c r="L946" s="13">
        <f t="shared" si="79"/>
        <v>4.271313856142149E-3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75"/>
        <v>0.13455843929628986</v>
      </c>
      <c r="E947" s="7">
        <f t="shared" si="76"/>
        <v>61</v>
      </c>
      <c r="F947" s="6">
        <f t="shared" si="77"/>
        <v>0.14219114219114218</v>
      </c>
      <c r="G947">
        <v>47</v>
      </c>
      <c r="H947" s="7">
        <f t="shared" si="80"/>
        <v>1</v>
      </c>
      <c r="I947" s="6">
        <f t="shared" si="78"/>
        <v>8.9694656488549615E-2</v>
      </c>
      <c r="J947" s="10">
        <f>IF(B947="Pending","",C947/(VLOOKUP(B947,Population!$A$2:$B$10,2,FALSE)/100000))</f>
        <v>517.66829245410509</v>
      </c>
      <c r="K947" s="10">
        <f>IF(B947="Pending","",SUMIFS(E:E,A:A,"&lt;="&amp;A947,A:A,"&gt;="&amp;A947-30,B:B,B947)/(VLOOKUP(B947,Population!$A$2:$B$10,2,FALSE)/100000))</f>
        <v>210.1945472273195</v>
      </c>
      <c r="L947" s="13">
        <f t="shared" si="79"/>
        <v>1.0140237324703344E-2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75"/>
        <v>7.5277245543749635E-2</v>
      </c>
      <c r="E948" s="7">
        <f t="shared" si="76"/>
        <v>30</v>
      </c>
      <c r="F948" s="6">
        <f t="shared" si="77"/>
        <v>6.9930069930069935E-2</v>
      </c>
      <c r="G948">
        <v>104</v>
      </c>
      <c r="H948" s="7">
        <f t="shared" si="80"/>
        <v>1</v>
      </c>
      <c r="I948" s="6">
        <f t="shared" si="78"/>
        <v>0.19847328244274809</v>
      </c>
      <c r="J948" s="10">
        <f>IF(B948="Pending","",C948/(VLOOKUP(B948,Population!$A$2:$B$10,2,FALSE)/100000))</f>
        <v>329.04504605107877</v>
      </c>
      <c r="K948" s="10">
        <f>IF(B948="Pending","",SUMIFS(E:E,A:A,"&lt;="&amp;A948,A:A,"&gt;="&amp;A948-30,B:B,B948)/(VLOOKUP(B948,Population!$A$2:$B$10,2,FALSE)/100000))</f>
        <v>117.63392120684536</v>
      </c>
      <c r="L948" s="13">
        <f t="shared" si="79"/>
        <v>4.010798303123795E-2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75"/>
        <v>3.7566045404401088E-2</v>
      </c>
      <c r="E949" s="7">
        <f t="shared" si="76"/>
        <v>14</v>
      </c>
      <c r="F949" s="6">
        <f t="shared" si="77"/>
        <v>3.2634032634032632E-2</v>
      </c>
      <c r="G949">
        <v>159</v>
      </c>
      <c r="H949" s="7">
        <f t="shared" si="80"/>
        <v>3</v>
      </c>
      <c r="I949" s="6">
        <f t="shared" si="78"/>
        <v>0.30343511450381677</v>
      </c>
      <c r="J949" s="10">
        <f>IF(B949="Pending","",C949/(VLOOKUP(B949,Population!$A$2:$B$10,2,FALSE)/100000))</f>
        <v>269.80986119596247</v>
      </c>
      <c r="K949" s="10">
        <f>IF(B949="Pending","",SUMIFS(E:E,A:A,"&lt;="&amp;A949,A:A,"&gt;="&amp;A949-30,B:B,B949)/(VLOOKUP(B949,Population!$A$2:$B$10,2,FALSE)/100000))</f>
        <v>103.00314639165801</v>
      </c>
      <c r="L949" s="13">
        <f t="shared" si="79"/>
        <v>0.12287480680061824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75"/>
        <v>2.3892469372350927E-2</v>
      </c>
      <c r="E950" s="7">
        <f t="shared" si="76"/>
        <v>7</v>
      </c>
      <c r="F950" s="6">
        <f t="shared" si="77"/>
        <v>1.6317016317016316E-2</v>
      </c>
      <c r="G950">
        <v>172</v>
      </c>
      <c r="H950" s="7">
        <f t="shared" si="80"/>
        <v>5</v>
      </c>
      <c r="I950" s="6">
        <f t="shared" si="78"/>
        <v>0.3282442748091603</v>
      </c>
      <c r="J950" s="10">
        <f>IF(B950="Pending","",C950/(VLOOKUP(B950,Population!$A$2:$B$10,2,FALSE)/100000))</f>
        <v>371.7774394788791</v>
      </c>
      <c r="K950" s="10">
        <f>IF(B950="Pending","",SUMIFS(E:E,A:A,"&lt;="&amp;A950,A:A,"&gt;="&amp;A950-30,B:B,B950)/(VLOOKUP(B950,Population!$A$2:$B$10,2,FALSE)/100000))</f>
        <v>147.26542560159731</v>
      </c>
      <c r="L950" s="13">
        <f t="shared" si="79"/>
        <v>0.20899149453219928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75"/>
        <v>1.7708877663589386E-3</v>
      </c>
      <c r="E951" s="7">
        <f t="shared" si="76"/>
        <v>0</v>
      </c>
      <c r="F951" s="6">
        <f t="shared" si="77"/>
        <v>0</v>
      </c>
      <c r="G951">
        <v>0</v>
      </c>
      <c r="H951" s="7">
        <f t="shared" si="80"/>
        <v>0</v>
      </c>
      <c r="I951" s="6">
        <f t="shared" si="78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3" t="str">
        <f t="shared" si="79"/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75"/>
        <v>4.5125633867016124E-2</v>
      </c>
      <c r="E952" s="7">
        <f t="shared" si="76"/>
        <v>42</v>
      </c>
      <c r="F952" s="6">
        <f t="shared" si="77"/>
        <v>6.402439024390244E-2</v>
      </c>
      <c r="G952" s="2">
        <v>2</v>
      </c>
      <c r="H952" s="7">
        <f t="shared" si="80"/>
        <v>0</v>
      </c>
      <c r="I952" s="6">
        <f t="shared" si="78"/>
        <v>3.8022813688212928E-3</v>
      </c>
      <c r="J952" s="10">
        <f>IF(B952="Pending","",C952/(VLOOKUP(B952,Population!$A$2:$B$10,2,FALSE)/100000))</f>
        <v>174.84717429746536</v>
      </c>
      <c r="K952" s="10">
        <f>IF(B952="Pending","",SUMIFS(E:E,A:A,"&lt;="&amp;A952,A:A,"&gt;="&amp;A952-30,B:B,B952)/(VLOOKUP(B952,Population!$A$2:$B$10,2,FALSE)/100000))</f>
        <v>116.01286627944198</v>
      </c>
      <c r="L952" s="13">
        <f t="shared" si="79"/>
        <v>1.2626262626262627E-3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75"/>
        <v>9.1818130021081426E-2</v>
      </c>
      <c r="E953" s="7">
        <f t="shared" si="76"/>
        <v>78</v>
      </c>
      <c r="F953" s="6">
        <f t="shared" si="77"/>
        <v>0.11890243902439024</v>
      </c>
      <c r="G953" s="2">
        <v>1</v>
      </c>
      <c r="H953" s="7">
        <f t="shared" si="80"/>
        <v>0</v>
      </c>
      <c r="I953" s="6">
        <f t="shared" si="78"/>
        <v>1.9011406844106464E-3</v>
      </c>
      <c r="J953" s="10">
        <f>IF(B953="Pending","",C953/(VLOOKUP(B953,Population!$A$2:$B$10,2,FALSE)/100000))</f>
        <v>376.20006419796317</v>
      </c>
      <c r="K953" s="10">
        <f>IF(B953="Pending","",SUMIFS(E:E,A:A,"&lt;="&amp;A953,A:A,"&gt;="&amp;A953-30,B:B,B953)/(VLOOKUP(B953,Population!$A$2:$B$10,2,FALSE)/100000))</f>
        <v>220.14065190113516</v>
      </c>
      <c r="L953" s="13">
        <f t="shared" si="79"/>
        <v>3.1026993484331366E-4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75"/>
        <v>0.21372001595350693</v>
      </c>
      <c r="E954" s="7">
        <f t="shared" si="76"/>
        <v>152</v>
      </c>
      <c r="F954" s="6">
        <f t="shared" si="77"/>
        <v>0.23170731707317074</v>
      </c>
      <c r="G954" s="2">
        <v>4</v>
      </c>
      <c r="H954" s="7">
        <f t="shared" si="80"/>
        <v>0</v>
      </c>
      <c r="I954" s="6">
        <f t="shared" si="78"/>
        <v>7.6045627376425855E-3</v>
      </c>
      <c r="J954" s="10">
        <f>IF(B954="Pending","",C954/(VLOOKUP(B954,Population!$A$2:$B$10,2,FALSE)/100000))</f>
        <v>787.65454911974189</v>
      </c>
      <c r="K954" s="10">
        <f>IF(B954="Pending","",SUMIFS(E:E,A:A,"&lt;="&amp;A954,A:A,"&gt;="&amp;A954-30,B:B,B954)/(VLOOKUP(B954,Population!$A$2:$B$10,2,FALSE)/100000))</f>
        <v>385.63785109528288</v>
      </c>
      <c r="L954" s="13">
        <f t="shared" si="79"/>
        <v>5.3319114902692613E-4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75"/>
        <v>0.20702524072702411</v>
      </c>
      <c r="E955" s="7">
        <f t="shared" si="76"/>
        <v>117</v>
      </c>
      <c r="F955" s="6">
        <f t="shared" si="77"/>
        <v>0.17835365853658536</v>
      </c>
      <c r="G955" s="2">
        <v>10</v>
      </c>
      <c r="H955" s="7">
        <f t="shared" si="80"/>
        <v>0</v>
      </c>
      <c r="I955" s="6">
        <f t="shared" si="78"/>
        <v>1.9011406844106463E-2</v>
      </c>
      <c r="J955" s="10">
        <f>IF(B955="Pending","",C955/(VLOOKUP(B955,Population!$A$2:$B$10,2,FALSE)/100000))</f>
        <v>828.44837217361965</v>
      </c>
      <c r="K955" s="10">
        <f>IF(B955="Pending","",SUMIFS(E:E,A:A,"&lt;="&amp;A955,A:A,"&gt;="&amp;A955-30,B:B,B955)/(VLOOKUP(B955,Population!$A$2:$B$10,2,FALSE)/100000))</f>
        <v>405.73107975311854</v>
      </c>
      <c r="L955" s="13">
        <f t="shared" si="79"/>
        <v>1.3760836658868859E-3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75"/>
        <v>0.16970542989003476</v>
      </c>
      <c r="E956" s="7">
        <f t="shared" si="76"/>
        <v>104</v>
      </c>
      <c r="F956" s="6">
        <f t="shared" si="77"/>
        <v>0.15853658536585366</v>
      </c>
      <c r="G956" s="2">
        <v>25</v>
      </c>
      <c r="H956" s="7">
        <f t="shared" si="80"/>
        <v>0</v>
      </c>
      <c r="I956" s="6">
        <f t="shared" si="78"/>
        <v>4.7528517110266157E-2</v>
      </c>
      <c r="J956" s="10">
        <f>IF(B956="Pending","",C956/(VLOOKUP(B956,Population!$A$2:$B$10,2,FALSE)/100000))</f>
        <v>698.75193543846478</v>
      </c>
      <c r="K956" s="10">
        <f>IF(B956="Pending","",SUMIFS(E:E,A:A,"&lt;="&amp;A956,A:A,"&gt;="&amp;A956-30,B:B,B956)/(VLOOKUP(B956,Population!$A$2:$B$10,2,FALSE)/100000))</f>
        <v>314.71402430441515</v>
      </c>
      <c r="L956" s="13">
        <f t="shared" si="79"/>
        <v>4.1967433271781094E-3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75"/>
        <v>0.13423736539228534</v>
      </c>
      <c r="E957" s="7">
        <f t="shared" si="76"/>
        <v>77</v>
      </c>
      <c r="F957" s="6">
        <f t="shared" si="77"/>
        <v>0.1173780487804878</v>
      </c>
      <c r="G957" s="2">
        <v>47</v>
      </c>
      <c r="H957" s="7">
        <f t="shared" si="80"/>
        <v>0</v>
      </c>
      <c r="I957" s="6">
        <f t="shared" si="78"/>
        <v>8.9353612167300381E-2</v>
      </c>
      <c r="J957" s="10">
        <f>IF(B957="Pending","",C957/(VLOOKUP(B957,Population!$A$2:$B$10,2,FALSE)/100000))</f>
        <v>526.26817562971814</v>
      </c>
      <c r="K957" s="10">
        <f>IF(B957="Pending","",SUMIFS(E:E,A:A,"&lt;="&amp;A957,A:A,"&gt;="&amp;A957-30,B:B,B957)/(VLOOKUP(B957,Population!$A$2:$B$10,2,FALSE)/100000))</f>
        <v>215.22045297930111</v>
      </c>
      <c r="L957" s="13">
        <f t="shared" si="79"/>
        <v>9.9745331069609512E-3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75"/>
        <v>7.4810552105293152E-2</v>
      </c>
      <c r="E958" s="7">
        <f t="shared" si="76"/>
        <v>33</v>
      </c>
      <c r="F958" s="6">
        <f t="shared" si="77"/>
        <v>5.0304878048780491E-2</v>
      </c>
      <c r="G958" s="2">
        <v>105</v>
      </c>
      <c r="H958" s="7">
        <f t="shared" si="80"/>
        <v>1</v>
      </c>
      <c r="I958" s="6">
        <f t="shared" si="78"/>
        <v>0.19961977186311788</v>
      </c>
      <c r="J958" s="10">
        <f>IF(B958="Pending","",C958/(VLOOKUP(B958,Population!$A$2:$B$10,2,FALSE)/100000))</f>
        <v>333.23266136912179</v>
      </c>
      <c r="K958" s="10">
        <f>IF(B958="Pending","",SUMIFS(E:E,A:A,"&lt;="&amp;A958,A:A,"&gt;="&amp;A958-30,B:B,B958)/(VLOOKUP(B958,Population!$A$2:$B$10,2,FALSE)/100000))</f>
        <v>119.41048528116664</v>
      </c>
      <c r="L958" s="13">
        <f t="shared" si="79"/>
        <v>3.9984767707539982E-2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75"/>
        <v>3.7804113725713635E-2</v>
      </c>
      <c r="E959" s="7">
        <f t="shared" si="76"/>
        <v>33</v>
      </c>
      <c r="F959" s="6">
        <f t="shared" si="77"/>
        <v>5.0304878048780491E-2</v>
      </c>
      <c r="G959" s="2">
        <v>159</v>
      </c>
      <c r="H959" s="7">
        <f t="shared" si="80"/>
        <v>0</v>
      </c>
      <c r="I959" s="6">
        <f t="shared" si="78"/>
        <v>0.30228136882129275</v>
      </c>
      <c r="J959" s="10">
        <f>IF(B959="Pending","",C959/(VLOOKUP(B959,Population!$A$2:$B$10,2,FALSE)/100000))</f>
        <v>276.69063818164</v>
      </c>
      <c r="K959" s="10">
        <f>IF(B959="Pending","",SUMIFS(E:E,A:A,"&lt;="&amp;A959,A:A,"&gt;="&amp;A959-30,B:B,B959)/(VLOOKUP(B959,Population!$A$2:$B$10,2,FALSE)/100000))</f>
        <v>107.59033104877638</v>
      </c>
      <c r="L959" s="13">
        <f t="shared" si="79"/>
        <v>0.11981914091936699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75"/>
        <v>2.3930260384023704E-2</v>
      </c>
      <c r="E960" s="7">
        <f t="shared" si="76"/>
        <v>17</v>
      </c>
      <c r="F960" s="6">
        <f t="shared" si="77"/>
        <v>2.5914634146341462E-2</v>
      </c>
      <c r="G960" s="2">
        <v>173</v>
      </c>
      <c r="H960" s="7">
        <f t="shared" si="80"/>
        <v>1</v>
      </c>
      <c r="I960" s="6">
        <f t="shared" si="78"/>
        <v>0.32889733840304181</v>
      </c>
      <c r="J960" s="10">
        <f>IF(B960="Pending","",C960/(VLOOKUP(B960,Population!$A$2:$B$10,2,FALSE)/100000))</f>
        <v>379.45692486301152</v>
      </c>
      <c r="K960" s="10">
        <f>IF(B960="Pending","",SUMIFS(E:E,A:A,"&lt;="&amp;A960,A:A,"&gt;="&amp;A960-30,B:B,B960)/(VLOOKUP(B960,Population!$A$2:$B$10,2,FALSE)/100000))</f>
        <v>143.6515501267115</v>
      </c>
      <c r="L960" s="13">
        <f t="shared" si="79"/>
        <v>0.20595238095238094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75"/>
        <v>1.8232579340208535E-3</v>
      </c>
      <c r="E961" s="7">
        <f t="shared" si="76"/>
        <v>3</v>
      </c>
      <c r="F961" s="6">
        <f t="shared" si="77"/>
        <v>4.5731707317073168E-3</v>
      </c>
      <c r="G961" s="2">
        <v>0</v>
      </c>
      <c r="H961" s="7">
        <f t="shared" si="80"/>
        <v>0</v>
      </c>
      <c r="I961" s="6">
        <f t="shared" si="78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3" t="str">
        <f t="shared" si="79"/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81">C962/SUMIF(A:A,A962,C:C)</f>
        <v>4.5143869715635811E-2</v>
      </c>
      <c r="E962" s="7">
        <f t="shared" si="76"/>
        <v>21</v>
      </c>
      <c r="F962" s="6">
        <f t="shared" si="77"/>
        <v>4.6563192904656318E-2</v>
      </c>
      <c r="G962">
        <v>2</v>
      </c>
      <c r="H962" s="7">
        <f t="shared" si="80"/>
        <v>0</v>
      </c>
      <c r="I962" s="6">
        <f t="shared" si="78"/>
        <v>3.766478342749529E-3</v>
      </c>
      <c r="J962" s="10">
        <f>IF(B962="Pending","",C962/(VLOOKUP(B962,Population!$A$2:$B$10,2,FALSE)/100000))</f>
        <v>177.16522395671205</v>
      </c>
      <c r="K962" s="10">
        <f>IF(B962="Pending","",SUMIFS(E:E,A:A,"&lt;="&amp;A962,A:A,"&gt;="&amp;A962-30,B:B,B962)/(VLOOKUP(B962,Population!$A$2:$B$10,2,FALSE)/100000))</f>
        <v>115.68171632812103</v>
      </c>
      <c r="L962" s="13">
        <f t="shared" si="79"/>
        <v>1.2461059190031153E-3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81"/>
        <v>9.2256630945349194E-2</v>
      </c>
      <c r="E963" s="7">
        <f t="shared" si="76"/>
        <v>57</v>
      </c>
      <c r="F963" s="6">
        <f t="shared" si="77"/>
        <v>0.12638580931263857</v>
      </c>
      <c r="G963">
        <v>1</v>
      </c>
      <c r="H963" s="7">
        <f t="shared" si="80"/>
        <v>0</v>
      </c>
      <c r="I963" s="6">
        <f t="shared" si="78"/>
        <v>1.8832391713747645E-3</v>
      </c>
      <c r="J963" s="10">
        <f>IF(B963="Pending","",C963/(VLOOKUP(B963,Population!$A$2:$B$10,2,FALSE)/100000))</f>
        <v>382.85330765414807</v>
      </c>
      <c r="K963" s="10">
        <f>IF(B963="Pending","",SUMIFS(E:E,A:A,"&lt;="&amp;A963,A:A,"&gt;="&amp;A963-30,B:B,B963)/(VLOOKUP(B963,Population!$A$2:$B$10,2,FALSE)/100000))</f>
        <v>220.84099331757565</v>
      </c>
      <c r="L963" s="13">
        <f t="shared" si="79"/>
        <v>3.048780487804878E-4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81"/>
        <v>0.21480606418586337</v>
      </c>
      <c r="E964" s="7">
        <f t="shared" si="76"/>
        <v>135</v>
      </c>
      <c r="F964" s="6">
        <f t="shared" si="77"/>
        <v>0.29933481152993346</v>
      </c>
      <c r="G964">
        <v>4</v>
      </c>
      <c r="H964" s="7">
        <f t="shared" si="80"/>
        <v>0</v>
      </c>
      <c r="I964" s="6">
        <f t="shared" si="78"/>
        <v>7.5329566854990581E-3</v>
      </c>
      <c r="J964" s="10">
        <f>IF(B964="Pending","",C964/(VLOOKUP(B964,Population!$A$2:$B$10,2,FALSE)/100000))</f>
        <v>801.8285512699905</v>
      </c>
      <c r="K964" s="10">
        <f>IF(B964="Pending","",SUMIFS(E:E,A:A,"&lt;="&amp;A964,A:A,"&gt;="&amp;A964-30,B:B,B964)/(VLOOKUP(B964,Population!$A$2:$B$10,2,FALSE)/100000))</f>
        <v>390.88748152130086</v>
      </c>
      <c r="L964" s="13">
        <f t="shared" si="79"/>
        <v>5.2376587665313608E-4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81"/>
        <v>0.2064804657834782</v>
      </c>
      <c r="E965" s="7">
        <f t="shared" si="76"/>
        <v>74</v>
      </c>
      <c r="F965" s="6">
        <f t="shared" si="77"/>
        <v>0.16407982261640799</v>
      </c>
      <c r="G965">
        <v>11</v>
      </c>
      <c r="H965" s="7">
        <f t="shared" si="80"/>
        <v>1</v>
      </c>
      <c r="I965" s="6">
        <f t="shared" si="78"/>
        <v>2.0715630885122412E-2</v>
      </c>
      <c r="J965" s="10">
        <f>IF(B965="Pending","",C965/(VLOOKUP(B965,Population!$A$2:$B$10,2,FALSE)/100000))</f>
        <v>836.88447779366197</v>
      </c>
      <c r="K965" s="10">
        <f>IF(B965="Pending","",SUMIFS(E:E,A:A,"&lt;="&amp;A965,A:A,"&gt;="&amp;A965-30,B:B,B965)/(VLOOKUP(B965,Population!$A$2:$B$10,2,FALSE)/100000))</f>
        <v>403.2230483525654</v>
      </c>
      <c r="L965" s="13">
        <f t="shared" si="79"/>
        <v>1.4984334559324344E-3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81"/>
        <v>0.16946530531881979</v>
      </c>
      <c r="E966" s="7">
        <f t="shared" si="76"/>
        <v>68</v>
      </c>
      <c r="F966" s="6">
        <f t="shared" si="77"/>
        <v>0.15077605321507762</v>
      </c>
      <c r="G966">
        <v>25</v>
      </c>
      <c r="H966" s="7">
        <f t="shared" si="80"/>
        <v>0</v>
      </c>
      <c r="I966" s="6">
        <f t="shared" si="78"/>
        <v>4.7080979284369114E-2</v>
      </c>
      <c r="J966" s="10">
        <f>IF(B966="Pending","",C966/(VLOOKUP(B966,Population!$A$2:$B$10,2,FALSE)/100000))</f>
        <v>706.72828789940411</v>
      </c>
      <c r="K966" s="10">
        <f>IF(B966="Pending","",SUMIFS(E:E,A:A,"&lt;="&amp;A966,A:A,"&gt;="&amp;A966-30,B:B,B966)/(VLOOKUP(B966,Population!$A$2:$B$10,2,FALSE)/100000))</f>
        <v>315.30052080889601</v>
      </c>
      <c r="L966" s="13">
        <f t="shared" si="79"/>
        <v>4.1493775933609959E-3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81"/>
        <v>0.13396900402216411</v>
      </c>
      <c r="E967" s="7">
        <f t="shared" si="76"/>
        <v>51</v>
      </c>
      <c r="F967" s="6">
        <f t="shared" si="77"/>
        <v>0.1130820399113082</v>
      </c>
      <c r="G967">
        <v>49</v>
      </c>
      <c r="H967" s="7">
        <f t="shared" si="80"/>
        <v>2</v>
      </c>
      <c r="I967" s="6">
        <f t="shared" si="78"/>
        <v>9.2278719397363471E-2</v>
      </c>
      <c r="J967" s="10">
        <f>IF(B967="Pending","",C967/(VLOOKUP(B967,Population!$A$2:$B$10,2,FALSE)/100000))</f>
        <v>531.96420214863053</v>
      </c>
      <c r="K967" s="10">
        <f>IF(B967="Pending","",SUMIFS(E:E,A:A,"&lt;="&amp;A967,A:A,"&gt;="&amp;A967-30,B:B,B967)/(VLOOKUP(B967,Population!$A$2:$B$10,2,FALSE)/100000))</f>
        <v>213.32177747299693</v>
      </c>
      <c r="L967" s="13">
        <f t="shared" si="79"/>
        <v>1.028763384421583E-2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81"/>
        <v>7.4705369448429107E-2</v>
      </c>
      <c r="E968" s="7">
        <f t="shared" ref="E968:E1021" si="82">C968-SUMIFS(C:C,A:A,A968-1,B:B,B968)</f>
        <v>30</v>
      </c>
      <c r="F968" s="6">
        <f t="shared" ref="F968:F1021" si="83">E968/SUMIF(A:A,A968,E:E)</f>
        <v>6.6518847006651879E-2</v>
      </c>
      <c r="G968">
        <v>107</v>
      </c>
      <c r="H968" s="7">
        <f t="shared" si="80"/>
        <v>2</v>
      </c>
      <c r="I968" s="6">
        <f t="shared" si="78"/>
        <v>0.20150659133709981</v>
      </c>
      <c r="J968" s="10">
        <f>IF(B968="Pending","",C968/(VLOOKUP(B968,Population!$A$2:$B$10,2,FALSE)/100000))</f>
        <v>337.03958438552456</v>
      </c>
      <c r="K968" s="10">
        <f>IF(B968="Pending","",SUMIFS(E:E,A:A,"&lt;="&amp;A968,A:A,"&gt;="&amp;A968-30,B:B,B968)/(VLOOKUP(B968,Population!$A$2:$B$10,2,FALSE)/100000))</f>
        <v>120.1718698844472</v>
      </c>
      <c r="L968" s="13">
        <f t="shared" si="79"/>
        <v>4.0286144578313254E-2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81"/>
        <v>3.7577700897251987E-2</v>
      </c>
      <c r="E969" s="7">
        <f t="shared" si="82"/>
        <v>9</v>
      </c>
      <c r="F969" s="6">
        <f t="shared" si="83"/>
        <v>1.9955654101995565E-2</v>
      </c>
      <c r="G969">
        <v>159</v>
      </c>
      <c r="H969" s="7">
        <f t="shared" si="80"/>
        <v>0</v>
      </c>
      <c r="I969" s="6">
        <f t="shared" si="78"/>
        <v>0.29943502824858759</v>
      </c>
      <c r="J969" s="10">
        <f>IF(B969="Pending","",C969/(VLOOKUP(B969,Population!$A$2:$B$10,2,FALSE)/100000))</f>
        <v>278.56721372318844</v>
      </c>
      <c r="K969" s="10">
        <f>IF(B969="Pending","",SUMIFS(E:E,A:A,"&lt;="&amp;A969,A:A,"&gt;="&amp;A969-30,B:B,B969)/(VLOOKUP(B969,Population!$A$2:$B$10,2,FALSE)/100000))</f>
        <v>105.71375550722796</v>
      </c>
      <c r="L969" s="13">
        <f t="shared" si="79"/>
        <v>0.11901197604790419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81"/>
        <v>2.3795460298708968E-2</v>
      </c>
      <c r="E970" s="7">
        <f t="shared" si="82"/>
        <v>6</v>
      </c>
      <c r="F970" s="6">
        <f t="shared" si="83"/>
        <v>1.3303769401330377E-2</v>
      </c>
      <c r="G970">
        <v>173</v>
      </c>
      <c r="H970" s="7">
        <f t="shared" si="80"/>
        <v>0</v>
      </c>
      <c r="I970" s="6">
        <f t="shared" si="78"/>
        <v>0.32580037664783429</v>
      </c>
      <c r="J970" s="10">
        <f>IF(B970="Pending","",C970/(VLOOKUP(B970,Population!$A$2:$B$10,2,FALSE)/100000))</f>
        <v>382.16733146917585</v>
      </c>
      <c r="K970" s="10">
        <f>IF(B970="Pending","",SUMIFS(E:E,A:A,"&lt;="&amp;A970,A:A,"&gt;="&amp;A970-30,B:B,B970)/(VLOOKUP(B970,Population!$A$2:$B$10,2,FALSE)/100000))</f>
        <v>137.3272680456613</v>
      </c>
      <c r="L970" s="13">
        <f t="shared" si="79"/>
        <v>0.2044917257683215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81"/>
        <v>1.8001293842994964E-3</v>
      </c>
      <c r="E971" s="7">
        <f t="shared" si="82"/>
        <v>0</v>
      </c>
      <c r="F971" s="6">
        <f t="shared" si="83"/>
        <v>0</v>
      </c>
      <c r="G971">
        <v>0</v>
      </c>
      <c r="H971" s="7">
        <f t="shared" si="80"/>
        <v>0</v>
      </c>
      <c r="I971" s="6">
        <f t="shared" si="78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3" t="str">
        <f t="shared" si="79"/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81"/>
        <v>4.5423243258132934E-2</v>
      </c>
      <c r="E972" s="7">
        <f t="shared" si="82"/>
        <v>44</v>
      </c>
      <c r="F972" s="6">
        <f t="shared" si="83"/>
        <v>5.8666666666666666E-2</v>
      </c>
      <c r="G972" s="2">
        <v>2</v>
      </c>
      <c r="H972" s="7">
        <f t="shared" si="80"/>
        <v>0</v>
      </c>
      <c r="I972" s="6">
        <f t="shared" si="78"/>
        <v>3.6900369003690036E-3</v>
      </c>
      <c r="J972" s="10">
        <f>IF(B972="Pending","",C972/(VLOOKUP(B972,Population!$A$2:$B$10,2,FALSE)/100000))</f>
        <v>182.02208990941944</v>
      </c>
      <c r="K972" s="10">
        <f>IF(B972="Pending","",SUMIFS(E:E,A:A,"&lt;="&amp;A972,A:A,"&gt;="&amp;A972-30,B:B,B972)/(VLOOKUP(B972,Population!$A$2:$B$10,2,FALSE)/100000))</f>
        <v>117.11669945051185</v>
      </c>
      <c r="L972" s="13">
        <f t="shared" si="79"/>
        <v>1.2128562765312311E-3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81"/>
        <v>9.3793901330468554E-2</v>
      </c>
      <c r="E973" s="7">
        <f t="shared" si="82"/>
        <v>125</v>
      </c>
      <c r="F973" s="6">
        <f t="shared" si="83"/>
        <v>0.16666666666666666</v>
      </c>
      <c r="G973" s="2">
        <v>1</v>
      </c>
      <c r="H973" s="7">
        <f t="shared" si="80"/>
        <v>0</v>
      </c>
      <c r="I973" s="6">
        <f t="shared" si="78"/>
        <v>1.8450184501845018E-3</v>
      </c>
      <c r="J973" s="10">
        <f>IF(B973="Pending","",C973/(VLOOKUP(B973,Population!$A$2:$B$10,2,FALSE)/100000))</f>
        <v>397.44375382999215</v>
      </c>
      <c r="K973" s="10">
        <f>IF(B973="Pending","",SUMIFS(E:E,A:A,"&lt;="&amp;A973,A:A,"&gt;="&amp;A973-30,B:B,B973)/(VLOOKUP(B973,Population!$A$2:$B$10,2,FALSE)/100000))</f>
        <v>230.52904957833613</v>
      </c>
      <c r="L973" s="13">
        <f t="shared" si="79"/>
        <v>2.9368575624082231E-4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81"/>
        <v>0.21469300057846458</v>
      </c>
      <c r="E974" s="7">
        <f t="shared" si="82"/>
        <v>157</v>
      </c>
      <c r="F974" s="6">
        <f t="shared" si="83"/>
        <v>0.20933333333333334</v>
      </c>
      <c r="G974" s="2">
        <v>4</v>
      </c>
      <c r="H974" s="7">
        <f t="shared" si="80"/>
        <v>0</v>
      </c>
      <c r="I974" s="6">
        <f t="shared" si="78"/>
        <v>7.3800738007380072E-3</v>
      </c>
      <c r="J974" s="10">
        <f>IF(B974="Pending","",C974/(VLOOKUP(B974,Population!$A$2:$B$10,2,FALSE)/100000))</f>
        <v>818.31239080768705</v>
      </c>
      <c r="K974" s="10">
        <f>IF(B974="Pending","",SUMIFS(E:E,A:A,"&lt;="&amp;A974,A:A,"&gt;="&amp;A974-30,B:B,B974)/(VLOOKUP(B974,Population!$A$2:$B$10,2,FALSE)/100000))</f>
        <v>398.7619271603279</v>
      </c>
      <c r="L974" s="13">
        <f t="shared" si="79"/>
        <v>5.1321529381575571E-4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81"/>
        <v>0.20626394512850177</v>
      </c>
      <c r="E975" s="7">
        <f t="shared" si="82"/>
        <v>147</v>
      </c>
      <c r="F975" s="6">
        <f t="shared" si="83"/>
        <v>0.19600000000000001</v>
      </c>
      <c r="G975" s="2">
        <v>11</v>
      </c>
      <c r="H975" s="7">
        <f t="shared" si="80"/>
        <v>0</v>
      </c>
      <c r="I975" s="6">
        <f t="shared" si="78"/>
        <v>2.0295202952029519E-2</v>
      </c>
      <c r="J975" s="10">
        <f>IF(B975="Pending","",C975/(VLOOKUP(B975,Population!$A$2:$B$10,2,FALSE)/100000))</f>
        <v>853.64268760644882</v>
      </c>
      <c r="K975" s="10">
        <f>IF(B975="Pending","",SUMIFS(E:E,A:A,"&lt;="&amp;A975,A:A,"&gt;="&amp;A975-30,B:B,B975)/(VLOOKUP(B975,Population!$A$2:$B$10,2,FALSE)/100000))</f>
        <v>409.9491325631397</v>
      </c>
      <c r="L975" s="13">
        <f t="shared" si="79"/>
        <v>1.469017094017094E-3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81"/>
        <v>0.16902184392474451</v>
      </c>
      <c r="E976" s="7">
        <f t="shared" si="82"/>
        <v>111</v>
      </c>
      <c r="F976" s="6">
        <f t="shared" si="83"/>
        <v>0.14799999999999999</v>
      </c>
      <c r="G976" s="2">
        <v>26</v>
      </c>
      <c r="H976" s="7">
        <f t="shared" si="80"/>
        <v>1</v>
      </c>
      <c r="I976" s="6">
        <f t="shared" si="78"/>
        <v>4.797047970479705E-2</v>
      </c>
      <c r="J976" s="10">
        <f>IF(B976="Pending","",C976/(VLOOKUP(B976,Population!$A$2:$B$10,2,FALSE)/100000))</f>
        <v>719.74851029887861</v>
      </c>
      <c r="K976" s="10">
        <f>IF(B976="Pending","",SUMIFS(E:E,A:A,"&lt;="&amp;A976,A:A,"&gt;="&amp;A976-30,B:B,B976)/(VLOOKUP(B976,Population!$A$2:$B$10,2,FALSE)/100000))</f>
        <v>319.99249284474263</v>
      </c>
      <c r="L976" s="13">
        <f t="shared" si="79"/>
        <v>4.2372881355932203E-3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81"/>
        <v>0.13357022835578328</v>
      </c>
      <c r="E977" s="7">
        <f t="shared" si="82"/>
        <v>86</v>
      </c>
      <c r="F977" s="6">
        <f t="shared" si="83"/>
        <v>0.11466666666666667</v>
      </c>
      <c r="G977" s="2">
        <v>50</v>
      </c>
      <c r="H977" s="7">
        <f t="shared" si="80"/>
        <v>1</v>
      </c>
      <c r="I977" s="6">
        <f t="shared" si="78"/>
        <v>9.2250922509225092E-2</v>
      </c>
      <c r="J977" s="10">
        <f>IF(B977="Pending","",C977/(VLOOKUP(B977,Population!$A$2:$B$10,2,FALSE)/100000))</f>
        <v>541.5692664746399</v>
      </c>
      <c r="K977" s="10">
        <f>IF(B977="Pending","",SUMIFS(E:E,A:A,"&lt;="&amp;A977,A:A,"&gt;="&amp;A977-30,B:B,B977)/(VLOOKUP(B977,Population!$A$2:$B$10,2,FALSE)/100000))</f>
        <v>219.35286437537485</v>
      </c>
      <c r="L977" s="13">
        <f t="shared" si="79"/>
        <v>1.031140441328109E-2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81"/>
        <v>7.4153651213398342E-2</v>
      </c>
      <c r="E978" s="7">
        <f t="shared" si="82"/>
        <v>36</v>
      </c>
      <c r="F978" s="6">
        <f t="shared" si="83"/>
        <v>4.8000000000000001E-2</v>
      </c>
      <c r="G978" s="2">
        <v>108</v>
      </c>
      <c r="H978" s="7">
        <f t="shared" si="80"/>
        <v>1</v>
      </c>
      <c r="I978" s="6">
        <f t="shared" si="78"/>
        <v>0.19926199261992619</v>
      </c>
      <c r="J978" s="10">
        <f>IF(B978="Pending","",C978/(VLOOKUP(B978,Population!$A$2:$B$10,2,FALSE)/100000))</f>
        <v>341.60789200520787</v>
      </c>
      <c r="K978" s="10">
        <f>IF(B978="Pending","",SUMIFS(E:E,A:A,"&lt;="&amp;A978,A:A,"&gt;="&amp;A978-30,B:B,B978)/(VLOOKUP(B978,Population!$A$2:$B$10,2,FALSE)/100000))</f>
        <v>121.18704935548794</v>
      </c>
      <c r="L978" s="13">
        <f t="shared" si="79"/>
        <v>4.0118870728083213E-2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81"/>
        <v>3.7682836129245514E-2</v>
      </c>
      <c r="E979" s="7">
        <f t="shared" si="82"/>
        <v>32</v>
      </c>
      <c r="F979" s="6">
        <f t="shared" si="83"/>
        <v>4.2666666666666665E-2</v>
      </c>
      <c r="G979" s="2">
        <v>164</v>
      </c>
      <c r="H979" s="7">
        <f t="shared" si="80"/>
        <v>5</v>
      </c>
      <c r="I979" s="6">
        <f t="shared" si="78"/>
        <v>0.30258302583025831</v>
      </c>
      <c r="J979" s="10">
        <f>IF(B979="Pending","",C979/(VLOOKUP(B979,Population!$A$2:$B$10,2,FALSE)/100000))</f>
        <v>285.23948231536065</v>
      </c>
      <c r="K979" s="10">
        <f>IF(B979="Pending","",SUMIFS(E:E,A:A,"&lt;="&amp;A979,A:A,"&gt;="&amp;A979-30,B:B,B979)/(VLOOKUP(B979,Population!$A$2:$B$10,2,FALSE)/100000))</f>
        <v>109.67541498383018</v>
      </c>
      <c r="L979" s="13">
        <f t="shared" si="79"/>
        <v>0.11988304093567251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81"/>
        <v>2.3606864446464478E-2</v>
      </c>
      <c r="E980" s="7">
        <f t="shared" si="82"/>
        <v>11</v>
      </c>
      <c r="F980" s="6">
        <f t="shared" si="83"/>
        <v>1.4666666666666666E-2</v>
      </c>
      <c r="G980" s="2">
        <v>176</v>
      </c>
      <c r="H980" s="7">
        <f t="shared" si="80"/>
        <v>3</v>
      </c>
      <c r="I980" s="6">
        <f t="shared" si="78"/>
        <v>0.32472324723247231</v>
      </c>
      <c r="J980" s="10">
        <f>IF(B980="Pending","",C980/(VLOOKUP(B980,Population!$A$2:$B$10,2,FALSE)/100000))</f>
        <v>387.13641024714389</v>
      </c>
      <c r="K980" s="10">
        <f>IF(B980="Pending","",SUMIFS(E:E,A:A,"&lt;="&amp;A980,A:A,"&gt;="&amp;A980-30,B:B,B980)/(VLOOKUP(B980,Population!$A$2:$B$10,2,FALSE)/100000))</f>
        <v>138.68247134874349</v>
      </c>
      <c r="L980" s="13">
        <f t="shared" si="79"/>
        <v>0.20536756126021002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81"/>
        <v>1.7904856347960225E-3</v>
      </c>
      <c r="E981" s="7">
        <f t="shared" si="82"/>
        <v>1</v>
      </c>
      <c r="F981" s="6">
        <f t="shared" si="83"/>
        <v>1.3333333333333333E-3</v>
      </c>
      <c r="G981" s="2">
        <v>0</v>
      </c>
      <c r="H981" s="7">
        <f t="shared" si="80"/>
        <v>0</v>
      </c>
      <c r="I981" s="6">
        <f t="shared" si="78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3" t="str">
        <f t="shared" si="79"/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81"/>
        <v>4.5655968846515377E-2</v>
      </c>
      <c r="E982" s="7">
        <f t="shared" si="82"/>
        <v>51</v>
      </c>
      <c r="F982" s="6">
        <f t="shared" si="83"/>
        <v>5.4721030042918457E-2</v>
      </c>
      <c r="G982">
        <v>3</v>
      </c>
      <c r="H982" s="7">
        <f t="shared" si="80"/>
        <v>1</v>
      </c>
      <c r="I982" s="6">
        <f t="shared" si="78"/>
        <v>5.3956834532374104E-3</v>
      </c>
      <c r="J982" s="10">
        <f>IF(B982="Pending","",C982/(VLOOKUP(B982,Population!$A$2:$B$10,2,FALSE)/100000))</f>
        <v>187.65163908187571</v>
      </c>
      <c r="K982" s="10">
        <f>IF(B982="Pending","",SUMIFS(E:E,A:A,"&lt;="&amp;A982,A:A,"&gt;="&amp;A982-30,B:B,B982)/(VLOOKUP(B982,Population!$A$2:$B$10,2,FALSE)/100000))</f>
        <v>120.75934891504237</v>
      </c>
      <c r="L982" s="13">
        <f t="shared" si="79"/>
        <v>1.7647058823529412E-3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81"/>
        <v>9.4615281321337452E-2</v>
      </c>
      <c r="E983" s="7">
        <f t="shared" si="82"/>
        <v>118</v>
      </c>
      <c r="F983" s="6">
        <f t="shared" si="83"/>
        <v>0.12660944206008584</v>
      </c>
      <c r="G983">
        <v>1</v>
      </c>
      <c r="H983" s="7">
        <f t="shared" si="80"/>
        <v>0</v>
      </c>
      <c r="I983" s="6">
        <f t="shared" si="78"/>
        <v>1.7985611510791368E-3</v>
      </c>
      <c r="J983" s="10">
        <f>IF(B983="Pending","",C983/(VLOOKUP(B983,Population!$A$2:$B$10,2,FALSE)/100000))</f>
        <v>411.21713501998892</v>
      </c>
      <c r="K983" s="10">
        <f>IF(B983="Pending","",SUMIFS(E:E,A:A,"&lt;="&amp;A983,A:A,"&gt;="&amp;A983-30,B:B,B983)/(VLOOKUP(B983,Population!$A$2:$B$10,2,FALSE)/100000))</f>
        <v>239.16659371443581</v>
      </c>
      <c r="L983" s="13">
        <f t="shared" si="79"/>
        <v>2.838489923360772E-4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81"/>
        <v>0.2154693165032899</v>
      </c>
      <c r="E984" s="7">
        <f t="shared" si="82"/>
        <v>229</v>
      </c>
      <c r="F984" s="6">
        <f t="shared" si="83"/>
        <v>0.24570815450643776</v>
      </c>
      <c r="G984">
        <v>4</v>
      </c>
      <c r="H984" s="7">
        <f t="shared" si="80"/>
        <v>0</v>
      </c>
      <c r="I984" s="6">
        <f t="shared" si="78"/>
        <v>7.1942446043165471E-3</v>
      </c>
      <c r="J984" s="10">
        <f>IF(B984="Pending","",C984/(VLOOKUP(B984,Population!$A$2:$B$10,2,FALSE)/100000))</f>
        <v>842.35569815884958</v>
      </c>
      <c r="K984" s="10">
        <f>IF(B984="Pending","",SUMIFS(E:E,A:A,"&lt;="&amp;A984,A:A,"&gt;="&amp;A984-30,B:B,B984)/(VLOOKUP(B984,Population!$A$2:$B$10,2,FALSE)/100000))</f>
        <v>414.72080365542263</v>
      </c>
      <c r="L984" s="13">
        <f t="shared" si="79"/>
        <v>4.9856662096472645E-4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81"/>
        <v>0.20580099368873372</v>
      </c>
      <c r="E985" s="7">
        <f t="shared" si="82"/>
        <v>175</v>
      </c>
      <c r="F985" s="6">
        <f t="shared" si="83"/>
        <v>0.18776824034334763</v>
      </c>
      <c r="G985">
        <v>12</v>
      </c>
      <c r="H985" s="7">
        <f t="shared" si="80"/>
        <v>1</v>
      </c>
      <c r="I985" s="6">
        <f t="shared" si="78"/>
        <v>2.1582733812949641E-2</v>
      </c>
      <c r="J985" s="10">
        <f>IF(B985="Pending","",C985/(VLOOKUP(B985,Population!$A$2:$B$10,2,FALSE)/100000))</f>
        <v>873.5929373835761</v>
      </c>
      <c r="K985" s="10">
        <f>IF(B985="Pending","",SUMIFS(E:E,A:A,"&lt;="&amp;A985,A:A,"&gt;="&amp;A985-30,B:B,B985)/(VLOOKUP(B985,Population!$A$2:$B$10,2,FALSE)/100000))</f>
        <v>420.89326958373522</v>
      </c>
      <c r="L985" s="13">
        <f t="shared" si="79"/>
        <v>1.565966331723868E-3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81"/>
        <v>0.16935678796830939</v>
      </c>
      <c r="E986" s="7">
        <f t="shared" si="82"/>
        <v>170</v>
      </c>
      <c r="F986" s="6">
        <f t="shared" si="83"/>
        <v>0.18240343347639484</v>
      </c>
      <c r="G986">
        <v>26</v>
      </c>
      <c r="H986" s="7">
        <f t="shared" si="80"/>
        <v>0</v>
      </c>
      <c r="I986" s="6">
        <f t="shared" si="78"/>
        <v>4.6762589928057555E-2</v>
      </c>
      <c r="J986" s="10">
        <f>IF(B986="Pending","",C986/(VLOOKUP(B986,Population!$A$2:$B$10,2,FALSE)/100000))</f>
        <v>739.68939145122692</v>
      </c>
      <c r="K986" s="10">
        <f>IF(B986="Pending","",SUMIFS(E:E,A:A,"&lt;="&amp;A986,A:A,"&gt;="&amp;A986-30,B:B,B986)/(VLOOKUP(B986,Population!$A$2:$B$10,2,FALSE)/100000))</f>
        <v>331.60512363346317</v>
      </c>
      <c r="L986" s="13">
        <f t="shared" si="79"/>
        <v>4.1230574056454168E-3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81"/>
        <v>0.13267087417752116</v>
      </c>
      <c r="E987" s="7">
        <f t="shared" si="82"/>
        <v>91</v>
      </c>
      <c r="F987" s="6">
        <f t="shared" si="83"/>
        <v>9.7639484978540775E-2</v>
      </c>
      <c r="G987">
        <v>51</v>
      </c>
      <c r="H987" s="7">
        <f t="shared" si="80"/>
        <v>1</v>
      </c>
      <c r="I987" s="6">
        <f t="shared" si="78"/>
        <v>9.172661870503597E-2</v>
      </c>
      <c r="J987" s="10">
        <f>IF(B987="Pending","",C987/(VLOOKUP(B987,Population!$A$2:$B$10,2,FALSE)/100000))</f>
        <v>551.73276477309162</v>
      </c>
      <c r="K987" s="10">
        <f>IF(B987="Pending","",SUMIFS(E:E,A:A,"&lt;="&amp;A987,A:A,"&gt;="&amp;A987-30,B:B,B987)/(VLOOKUP(B987,Population!$A$2:$B$10,2,FALSE)/100000))</f>
        <v>225.83069845570671</v>
      </c>
      <c r="L987" s="13">
        <f t="shared" si="79"/>
        <v>1.0323886639676113E-2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81"/>
        <v>7.3828387270041623E-2</v>
      </c>
      <c r="E988" s="7">
        <f t="shared" si="82"/>
        <v>57</v>
      </c>
      <c r="F988" s="6">
        <f t="shared" si="83"/>
        <v>6.1158798283261803E-2</v>
      </c>
      <c r="G988">
        <v>109</v>
      </c>
      <c r="H988" s="7">
        <f t="shared" si="80"/>
        <v>1</v>
      </c>
      <c r="I988" s="6">
        <f t="shared" si="78"/>
        <v>0.1960431654676259</v>
      </c>
      <c r="J988" s="10">
        <f>IF(B988="Pending","",C988/(VLOOKUP(B988,Population!$A$2:$B$10,2,FALSE)/100000))</f>
        <v>348.84104573637313</v>
      </c>
      <c r="K988" s="10">
        <f>IF(B988="Pending","",SUMIFS(E:E,A:A,"&lt;="&amp;A988,A:A,"&gt;="&amp;A988-30,B:B,B988)/(VLOOKUP(B988,Population!$A$2:$B$10,2,FALSE)/100000))</f>
        <v>126.5167415784518</v>
      </c>
      <c r="L988" s="13">
        <f t="shared" si="79"/>
        <v>3.9650782102582757E-2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81"/>
        <v>3.7625889619981201E-2</v>
      </c>
      <c r="E989" s="7">
        <f t="shared" si="82"/>
        <v>33</v>
      </c>
      <c r="F989" s="6">
        <f t="shared" si="83"/>
        <v>3.5407725321888413E-2</v>
      </c>
      <c r="G989">
        <v>169</v>
      </c>
      <c r="H989" s="7">
        <f t="shared" si="80"/>
        <v>5</v>
      </c>
      <c r="I989" s="6">
        <f t="shared" si="78"/>
        <v>0.3039568345323741</v>
      </c>
      <c r="J989" s="10">
        <f>IF(B989="Pending","",C989/(VLOOKUP(B989,Population!$A$2:$B$10,2,FALSE)/100000))</f>
        <v>292.12025930103817</v>
      </c>
      <c r="K989" s="10">
        <f>IF(B989="Pending","",SUMIFS(E:E,A:A,"&lt;="&amp;A989,A:A,"&gt;="&amp;A989-30,B:B,B989)/(VLOOKUP(B989,Population!$A$2:$B$10,2,FALSE)/100000))</f>
        <v>114.47110803445393</v>
      </c>
      <c r="L989" s="13">
        <f t="shared" si="79"/>
        <v>0.1206281227694504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81"/>
        <v>2.3257687659460187E-2</v>
      </c>
      <c r="E990" s="7">
        <f t="shared" si="82"/>
        <v>9</v>
      </c>
      <c r="F990" s="6">
        <f t="shared" si="83"/>
        <v>9.6566523605150223E-3</v>
      </c>
      <c r="G990">
        <v>181</v>
      </c>
      <c r="H990" s="7">
        <f t="shared" si="80"/>
        <v>5</v>
      </c>
      <c r="I990" s="6">
        <f t="shared" ref="I990:I1021" si="84">G990/SUMIF(A:A,A990,G:G)</f>
        <v>0.32553956834532372</v>
      </c>
      <c r="J990" s="10">
        <f>IF(B990="Pending","",C990/(VLOOKUP(B990,Population!$A$2:$B$10,2,FALSE)/100000))</f>
        <v>391.20202015639046</v>
      </c>
      <c r="K990" s="10">
        <f>IF(B990="Pending","",SUMIFS(E:E,A:A,"&lt;="&amp;A990,A:A,"&gt;="&amp;A990-30,B:B,B990)/(VLOOKUP(B990,Population!$A$2:$B$10,2,FALSE)/100000))</f>
        <v>136.42379917693984</v>
      </c>
      <c r="L990" s="13">
        <f t="shared" ref="L990:L1053" si="85">IF(B990="Pending","",(G990/C990))</f>
        <v>0.20900692840646651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81"/>
        <v>1.7188129448099906E-3</v>
      </c>
      <c r="E991" s="7">
        <f t="shared" si="82"/>
        <v>-1</v>
      </c>
      <c r="F991" s="6">
        <f t="shared" si="83"/>
        <v>-1.0729613733905579E-3</v>
      </c>
      <c r="G991">
        <v>0</v>
      </c>
      <c r="H991" s="7">
        <f t="shared" si="80"/>
        <v>0</v>
      </c>
      <c r="I991" s="6">
        <f t="shared" si="84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3" t="str">
        <f t="shared" si="85"/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81"/>
        <v>4.601146342745964E-2</v>
      </c>
      <c r="E992" s="7">
        <f t="shared" si="82"/>
        <v>50</v>
      </c>
      <c r="F992" s="6">
        <f t="shared" si="83"/>
        <v>6.2578222778473094E-2</v>
      </c>
      <c r="G992">
        <v>3</v>
      </c>
      <c r="H992" s="7">
        <f t="shared" si="80"/>
        <v>0</v>
      </c>
      <c r="I992" s="6">
        <f t="shared" si="84"/>
        <v>5.2910052910052907E-3</v>
      </c>
      <c r="J992" s="10">
        <f>IF(B992="Pending","",C992/(VLOOKUP(B992,Population!$A$2:$B$10,2,FALSE)/100000))</f>
        <v>193.170804937225</v>
      </c>
      <c r="K992" s="10">
        <f>IF(B992="Pending","",SUMIFS(E:E,A:A,"&lt;="&amp;A992,A:A,"&gt;="&amp;A992-30,B:B,B992)/(VLOOKUP(B992,Population!$A$2:$B$10,2,FALSE)/100000))</f>
        <v>123.07739857428906</v>
      </c>
      <c r="L992" s="13">
        <f t="shared" si="85"/>
        <v>1.7142857142857142E-3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81"/>
        <v>9.4704737866119784E-2</v>
      </c>
      <c r="E993" s="7">
        <f t="shared" si="82"/>
        <v>79</v>
      </c>
      <c r="F993" s="6">
        <f t="shared" si="83"/>
        <v>9.8873591989987478E-2</v>
      </c>
      <c r="G993">
        <v>1</v>
      </c>
      <c r="H993" s="7">
        <f t="shared" si="80"/>
        <v>0</v>
      </c>
      <c r="I993" s="6">
        <f t="shared" si="84"/>
        <v>1.7636684303350969E-3</v>
      </c>
      <c r="J993" s="10">
        <f>IF(B993="Pending","",C993/(VLOOKUP(B993,Population!$A$2:$B$10,2,FALSE)/100000))</f>
        <v>420.43829700312239</v>
      </c>
      <c r="K993" s="10">
        <f>IF(B993="Pending","",SUMIFS(E:E,A:A,"&lt;="&amp;A993,A:A,"&gt;="&amp;A993-30,B:B,B993)/(VLOOKUP(B993,Population!$A$2:$B$10,2,FALSE)/100000))</f>
        <v>241.3843415331641</v>
      </c>
      <c r="L993" s="13">
        <f t="shared" si="85"/>
        <v>2.7762354247640202E-4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81"/>
        <v>0.21604353999053477</v>
      </c>
      <c r="E994" s="7">
        <f t="shared" si="82"/>
        <v>194</v>
      </c>
      <c r="F994" s="6">
        <f t="shared" si="83"/>
        <v>0.2428035043804756</v>
      </c>
      <c r="G994">
        <v>4</v>
      </c>
      <c r="H994" s="7">
        <f t="shared" si="80"/>
        <v>0</v>
      </c>
      <c r="I994" s="6">
        <f t="shared" si="84"/>
        <v>7.0546737213403876E-3</v>
      </c>
      <c r="J994" s="10">
        <f>IF(B994="Pending","",C994/(VLOOKUP(B994,Population!$A$2:$B$10,2,FALSE)/100000))</f>
        <v>862.72426421179944</v>
      </c>
      <c r="K994" s="10">
        <f>IF(B994="Pending","",SUMIFS(E:E,A:A,"&lt;="&amp;A994,A:A,"&gt;="&amp;A994-30,B:B,B994)/(VLOOKUP(B994,Population!$A$2:$B$10,2,FALSE)/100000))</f>
        <v>424.48511624781611</v>
      </c>
      <c r="L994" s="13">
        <f t="shared" si="85"/>
        <v>4.8679566751855908E-4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81"/>
        <v>0.20521112688647</v>
      </c>
      <c r="E995" s="7">
        <f t="shared" si="82"/>
        <v>142</v>
      </c>
      <c r="F995" s="6">
        <f t="shared" si="83"/>
        <v>0.17772215269086358</v>
      </c>
      <c r="G995">
        <v>13</v>
      </c>
      <c r="H995" s="7">
        <f t="shared" si="80"/>
        <v>1</v>
      </c>
      <c r="I995" s="6">
        <f t="shared" si="84"/>
        <v>2.292768959435626E-2</v>
      </c>
      <c r="J995" s="10">
        <f>IF(B995="Pending","",C995/(VLOOKUP(B995,Population!$A$2:$B$10,2,FALSE)/100000))</f>
        <v>889.78114005987356</v>
      </c>
      <c r="K995" s="10">
        <f>IF(B995="Pending","",SUMIFS(E:E,A:A,"&lt;="&amp;A995,A:A,"&gt;="&amp;A995-30,B:B,B995)/(VLOOKUP(B995,Population!$A$2:$B$10,2,FALSE)/100000))</f>
        <v>422.60329099320325</v>
      </c>
      <c r="L995" s="13">
        <f t="shared" si="85"/>
        <v>1.6655989750160153E-3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81"/>
        <v>0.16874375558710628</v>
      </c>
      <c r="E996" s="7">
        <f t="shared" si="82"/>
        <v>112</v>
      </c>
      <c r="F996" s="6">
        <f t="shared" si="83"/>
        <v>0.14017521902377972</v>
      </c>
      <c r="G996">
        <v>26</v>
      </c>
      <c r="H996" s="7">
        <f t="shared" si="80"/>
        <v>0</v>
      </c>
      <c r="I996" s="6">
        <f t="shared" si="84"/>
        <v>4.585537918871252E-2</v>
      </c>
      <c r="J996" s="10">
        <f>IF(B996="Pending","",C996/(VLOOKUP(B996,Population!$A$2:$B$10,2,FALSE)/100000))</f>
        <v>752.82691315159764</v>
      </c>
      <c r="K996" s="10">
        <f>IF(B996="Pending","",SUMIFS(E:E,A:A,"&lt;="&amp;A996,A:A,"&gt;="&amp;A996-30,B:B,B996)/(VLOOKUP(B996,Population!$A$2:$B$10,2,FALSE)/100000))</f>
        <v>338.29118378454467</v>
      </c>
      <c r="L996" s="13">
        <f t="shared" si="85"/>
        <v>4.0511062636335304E-3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81"/>
        <v>0.13214492296366409</v>
      </c>
      <c r="E997" s="7">
        <f t="shared" si="82"/>
        <v>86</v>
      </c>
      <c r="F997" s="6">
        <f t="shared" si="83"/>
        <v>0.10763454317897372</v>
      </c>
      <c r="G997">
        <v>50</v>
      </c>
      <c r="H997" s="7">
        <f t="shared" si="80"/>
        <v>-1</v>
      </c>
      <c r="I997" s="6">
        <f t="shared" si="84"/>
        <v>8.8183421516754845E-2</v>
      </c>
      <c r="J997" s="10">
        <f>IF(B997="Pending","",C997/(VLOOKUP(B997,Population!$A$2:$B$10,2,FALSE)/100000))</f>
        <v>561.33782909910087</v>
      </c>
      <c r="K997" s="10">
        <f>IF(B997="Pending","",SUMIFS(E:E,A:A,"&lt;="&amp;A997,A:A,"&gt;="&amp;A997-30,B:B,B997)/(VLOOKUP(B997,Population!$A$2:$B$10,2,FALSE)/100000))</f>
        <v>228.51118152343022</v>
      </c>
      <c r="L997" s="13">
        <f t="shared" si="85"/>
        <v>9.9482690011937925E-3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81"/>
        <v>7.3381711100594202E-2</v>
      </c>
      <c r="E998" s="7">
        <f t="shared" si="82"/>
        <v>42</v>
      </c>
      <c r="F998" s="6">
        <f t="shared" si="83"/>
        <v>5.2565707133917394E-2</v>
      </c>
      <c r="G998">
        <v>110</v>
      </c>
      <c r="H998" s="7">
        <f t="shared" si="80"/>
        <v>1</v>
      </c>
      <c r="I998" s="6">
        <f t="shared" si="84"/>
        <v>0.19400352733686066</v>
      </c>
      <c r="J998" s="10">
        <f>IF(B998="Pending","",C998/(VLOOKUP(B998,Population!$A$2:$B$10,2,FALSE)/100000))</f>
        <v>354.17073795933698</v>
      </c>
      <c r="K998" s="10">
        <f>IF(B998="Pending","",SUMIFS(E:E,A:A,"&lt;="&amp;A998,A:A,"&gt;="&amp;A998-30,B:B,B998)/(VLOOKUP(B998,Population!$A$2:$B$10,2,FALSE)/100000))</f>
        <v>129.68917742545412</v>
      </c>
      <c r="L998" s="13">
        <f t="shared" si="85"/>
        <v>3.9412396990326046E-2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81"/>
        <v>3.762423095125414E-2</v>
      </c>
      <c r="E999" s="7">
        <f t="shared" si="82"/>
        <v>30</v>
      </c>
      <c r="F999" s="6">
        <f t="shared" si="83"/>
        <v>3.7546933667083858E-2</v>
      </c>
      <c r="G999">
        <v>175</v>
      </c>
      <c r="H999" s="7">
        <f t="shared" si="80"/>
        <v>6</v>
      </c>
      <c r="I999" s="6">
        <f t="shared" si="84"/>
        <v>0.30864197530864196</v>
      </c>
      <c r="J999" s="10">
        <f>IF(B999="Pending","",C999/(VLOOKUP(B999,Population!$A$2:$B$10,2,FALSE)/100000))</f>
        <v>298.37551110619961</v>
      </c>
      <c r="K999" s="10">
        <f>IF(B999="Pending","",SUMIFS(E:E,A:A,"&lt;="&amp;A999,A:A,"&gt;="&amp;A999-30,B:B,B999)/(VLOOKUP(B999,Population!$A$2:$B$10,2,FALSE)/100000))</f>
        <v>119.47530947858307</v>
      </c>
      <c r="L999" s="13">
        <f t="shared" si="85"/>
        <v>0.1222921034241789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81"/>
        <v>2.3242362097071041E-2</v>
      </c>
      <c r="E1000" s="7">
        <f t="shared" si="82"/>
        <v>18</v>
      </c>
      <c r="F1000" s="6">
        <f t="shared" si="83"/>
        <v>2.2528160200250311E-2</v>
      </c>
      <c r="G1000">
        <v>185</v>
      </c>
      <c r="H1000" s="7">
        <f t="shared" ref="H1000:H1021" si="86">G1000-SUMIFS(G:G,A:A,A1000-1,B:B,B1000)</f>
        <v>4</v>
      </c>
      <c r="I1000" s="6">
        <f t="shared" si="84"/>
        <v>0.32627865961199293</v>
      </c>
      <c r="J1000" s="10">
        <f>IF(B1000="Pending","",C1000/(VLOOKUP(B1000,Population!$A$2:$B$10,2,FALSE)/100000))</f>
        <v>399.33323997488355</v>
      </c>
      <c r="K1000" s="10">
        <f>IF(B1000="Pending","",SUMIFS(E:E,A:A,"&lt;="&amp;A1000,A:A,"&gt;="&amp;A1000-30,B:B,B1000)/(VLOOKUP(B1000,Population!$A$2:$B$10,2,FALSE)/100000))</f>
        <v>144.10328456107223</v>
      </c>
      <c r="L1000" s="13">
        <f t="shared" si="85"/>
        <v>0.20927601809954752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81"/>
        <v>2.8921491297260347E-3</v>
      </c>
      <c r="E1001" s="7">
        <f t="shared" si="82"/>
        <v>46</v>
      </c>
      <c r="F1001" s="6">
        <f t="shared" si="83"/>
        <v>5.7571964956195244E-2</v>
      </c>
      <c r="G1001">
        <v>0</v>
      </c>
      <c r="H1001" s="7">
        <f t="shared" si="86"/>
        <v>0</v>
      </c>
      <c r="I1001" s="6">
        <f t="shared" si="84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3" t="str">
        <f t="shared" si="85"/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81"/>
        <v>4.558361220971504E-2</v>
      </c>
      <c r="E1002" s="7">
        <f t="shared" si="82"/>
        <v>48</v>
      </c>
      <c r="F1002" s="6">
        <f t="shared" si="83"/>
        <v>3.4042553191489362E-2</v>
      </c>
      <c r="G1002" s="2">
        <v>3</v>
      </c>
      <c r="H1002" s="7">
        <f t="shared" si="86"/>
        <v>0</v>
      </c>
      <c r="I1002" s="6">
        <f t="shared" si="84"/>
        <v>5.1993067590987872E-3</v>
      </c>
      <c r="J1002" s="10">
        <f>IF(B1002="Pending","",C1002/(VLOOKUP(B1002,Population!$A$2:$B$10,2,FALSE)/100000))</f>
        <v>198.4692041583603</v>
      </c>
      <c r="K1002" s="10">
        <f>IF(B1002="Pending","",SUMIFS(E:E,A:A,"&lt;="&amp;A1002,A:A,"&gt;="&amp;A1002-30,B:B,B1002)/(VLOOKUP(B1002,Population!$A$2:$B$10,2,FALSE)/100000))</f>
        <v>125.28506491642878</v>
      </c>
      <c r="L1002" s="13">
        <f t="shared" si="85"/>
        <v>1.6685205784204673E-3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81"/>
        <v>9.4640502991582998E-2</v>
      </c>
      <c r="E1003" s="7">
        <f t="shared" si="82"/>
        <v>131</v>
      </c>
      <c r="F1003" s="6">
        <f t="shared" si="83"/>
        <v>9.2907801418439712E-2</v>
      </c>
      <c r="G1003" s="2">
        <v>2</v>
      </c>
      <c r="H1003" s="7">
        <f t="shared" si="86"/>
        <v>1</v>
      </c>
      <c r="I1003" s="6">
        <f t="shared" si="84"/>
        <v>3.4662045060658577E-3</v>
      </c>
      <c r="J1003" s="10">
        <f>IF(B1003="Pending","",C1003/(VLOOKUP(B1003,Population!$A$2:$B$10,2,FALSE)/100000))</f>
        <v>435.72908459540696</v>
      </c>
      <c r="K1003" s="10">
        <f>IF(B1003="Pending","",SUMIFS(E:E,A:A,"&lt;="&amp;A1003,A:A,"&gt;="&amp;A1003-30,B:B,B1003)/(VLOOKUP(B1003,Population!$A$2:$B$10,2,FALSE)/100000))</f>
        <v>252.23963348799208</v>
      </c>
      <c r="L1003" s="13">
        <f t="shared" si="85"/>
        <v>5.3576212161800165E-4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81"/>
        <v>0.21503904269343879</v>
      </c>
      <c r="E1004" s="7">
        <f t="shared" si="82"/>
        <v>265</v>
      </c>
      <c r="F1004" s="6">
        <f t="shared" si="83"/>
        <v>0.18794326241134751</v>
      </c>
      <c r="G1004" s="2">
        <v>4</v>
      </c>
      <c r="H1004" s="7">
        <f t="shared" si="86"/>
        <v>0</v>
      </c>
      <c r="I1004" s="6">
        <f t="shared" si="84"/>
        <v>6.9324090121317154E-3</v>
      </c>
      <c r="J1004" s="10">
        <f>IF(B1004="Pending","",C1004/(VLOOKUP(B1004,Population!$A$2:$B$10,2,FALSE)/100000))</f>
        <v>890.54730546969483</v>
      </c>
      <c r="K1004" s="10">
        <f>IF(B1004="Pending","",SUMIFS(E:E,A:A,"&lt;="&amp;A1004,A:A,"&gt;="&amp;A1004-30,B:B,B1004)/(VLOOKUP(B1004,Population!$A$2:$B$10,2,FALSE)/100000))</f>
        <v>444.85368230076602</v>
      </c>
      <c r="L1004" s="13">
        <f t="shared" si="85"/>
        <v>4.7158688988446123E-4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81"/>
        <v>0.20360511104350471</v>
      </c>
      <c r="E1005" s="7">
        <f t="shared" si="82"/>
        <v>226</v>
      </c>
      <c r="F1005" s="6">
        <f t="shared" si="83"/>
        <v>0.16028368794326242</v>
      </c>
      <c r="G1005" s="2">
        <v>12</v>
      </c>
      <c r="H1005" s="7">
        <f t="shared" si="86"/>
        <v>-1</v>
      </c>
      <c r="I1005" s="6">
        <f t="shared" si="84"/>
        <v>2.0797227036395149E-2</v>
      </c>
      <c r="J1005" s="10">
        <f>IF(B1005="Pending","",C1005/(VLOOKUP(B1005,Population!$A$2:$B$10,2,FALSE)/100000))</f>
        <v>915.54546262919212</v>
      </c>
      <c r="K1005" s="10">
        <f>IF(B1005="Pending","",SUMIFS(E:E,A:A,"&lt;="&amp;A1005,A:A,"&gt;="&amp;A1005-30,B:B,B1005)/(VLOOKUP(B1005,Population!$A$2:$B$10,2,FALSE)/100000))</f>
        <v>438.6774922422029</v>
      </c>
      <c r="L1005" s="13">
        <f t="shared" si="85"/>
        <v>1.4942099364960778E-3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81"/>
        <v>0.16679342865835109</v>
      </c>
      <c r="E1006" s="7">
        <f t="shared" si="82"/>
        <v>161</v>
      </c>
      <c r="F1006" s="6">
        <f t="shared" si="83"/>
        <v>0.11418439716312057</v>
      </c>
      <c r="G1006" s="2">
        <v>26</v>
      </c>
      <c r="H1006" s="7">
        <f t="shared" si="86"/>
        <v>0</v>
      </c>
      <c r="I1006" s="6">
        <f t="shared" si="84"/>
        <v>4.5060658578856154E-2</v>
      </c>
      <c r="J1006" s="10">
        <f>IF(B1006="Pending","",C1006/(VLOOKUP(B1006,Population!$A$2:$B$10,2,FALSE)/100000))</f>
        <v>771.71210059588043</v>
      </c>
      <c r="K1006" s="10">
        <f>IF(B1006="Pending","",SUMIFS(E:E,A:A,"&lt;="&amp;A1006,A:A,"&gt;="&amp;A1006-30,B:B,B1006)/(VLOOKUP(B1006,Population!$A$2:$B$10,2,FALSE)/100000))</f>
        <v>350.95950828133067</v>
      </c>
      <c r="L1006" s="13">
        <f t="shared" si="85"/>
        <v>3.9519683842529256E-3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81"/>
        <v>0.13086908021498833</v>
      </c>
      <c r="E1007" s="7">
        <f t="shared" si="82"/>
        <v>136</v>
      </c>
      <c r="F1007" s="6">
        <f t="shared" si="83"/>
        <v>9.6453900709219859E-2</v>
      </c>
      <c r="G1007" s="2">
        <v>50</v>
      </c>
      <c r="H1007" s="7">
        <f t="shared" si="86"/>
        <v>0</v>
      </c>
      <c r="I1007" s="6">
        <f t="shared" si="84"/>
        <v>8.6655112651646451E-2</v>
      </c>
      <c r="J1007" s="10">
        <f>IF(B1007="Pending","",C1007/(VLOOKUP(B1007,Population!$A$2:$B$10,2,FALSE)/100000))</f>
        <v>576.52723314953414</v>
      </c>
      <c r="K1007" s="10">
        <f>IF(B1007="Pending","",SUMIFS(E:E,A:A,"&lt;="&amp;A1007,A:A,"&gt;="&amp;A1007-30,B:B,B1007)/(VLOOKUP(B1007,Population!$A$2:$B$10,2,FALSE)/100000))</f>
        <v>237.89287226046255</v>
      </c>
      <c r="L1007" s="13">
        <f t="shared" si="85"/>
        <v>9.6861681518791171E-3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81"/>
        <v>7.2913497616874559E-2</v>
      </c>
      <c r="E1008" s="7">
        <f t="shared" si="82"/>
        <v>85</v>
      </c>
      <c r="F1008" s="6">
        <f t="shared" si="83"/>
        <v>6.0283687943262408E-2</v>
      </c>
      <c r="G1008" s="2">
        <v>111</v>
      </c>
      <c r="H1008" s="7">
        <f t="shared" si="86"/>
        <v>1</v>
      </c>
      <c r="I1008" s="6">
        <f t="shared" si="84"/>
        <v>0.1923743500866551</v>
      </c>
      <c r="J1008" s="10">
        <f>IF(B1008="Pending","",C1008/(VLOOKUP(B1008,Population!$A$2:$B$10,2,FALSE)/100000))</f>
        <v>364.95701983914483</v>
      </c>
      <c r="K1008" s="10">
        <f>IF(B1008="Pending","",SUMIFS(E:E,A:A,"&lt;="&amp;A1008,A:A,"&gt;="&amp;A1008-30,B:B,B1008)/(VLOOKUP(B1008,Population!$A$2:$B$10,2,FALSE)/100000))</f>
        <v>137.81061319378</v>
      </c>
      <c r="L1008" s="13">
        <f t="shared" si="85"/>
        <v>3.8595271210013909E-2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81"/>
        <v>3.7115911165196226E-2</v>
      </c>
      <c r="E1009" s="7">
        <f t="shared" si="82"/>
        <v>33</v>
      </c>
      <c r="F1009" s="6">
        <f t="shared" si="83"/>
        <v>2.3404255319148935E-2</v>
      </c>
      <c r="G1009" s="2">
        <v>177</v>
      </c>
      <c r="H1009" s="7">
        <f t="shared" si="86"/>
        <v>2</v>
      </c>
      <c r="I1009" s="6">
        <f t="shared" si="84"/>
        <v>0.30675909878682844</v>
      </c>
      <c r="J1009" s="10">
        <f>IF(B1009="Pending","",C1009/(VLOOKUP(B1009,Population!$A$2:$B$10,2,FALSE)/100000))</f>
        <v>305.25628809187714</v>
      </c>
      <c r="K1009" s="10">
        <f>IF(B1009="Pending","",SUMIFS(E:E,A:A,"&lt;="&amp;A1009,A:A,"&gt;="&amp;A1009-30,B:B,B1009)/(VLOOKUP(B1009,Population!$A$2:$B$10,2,FALSE)/100000))</f>
        <v>124.47951092271221</v>
      </c>
      <c r="L1009" s="13">
        <f t="shared" si="85"/>
        <v>0.12090163934426229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81"/>
        <v>2.2766453706520636E-2</v>
      </c>
      <c r="E1010" s="7">
        <f t="shared" si="82"/>
        <v>14</v>
      </c>
      <c r="F1010" s="6">
        <f t="shared" si="83"/>
        <v>9.9290780141843976E-3</v>
      </c>
      <c r="G1010" s="2">
        <v>192</v>
      </c>
      <c r="H1010" s="7">
        <f t="shared" si="86"/>
        <v>7</v>
      </c>
      <c r="I1010" s="6">
        <f t="shared" si="84"/>
        <v>0.33275563258232238</v>
      </c>
      <c r="J1010" s="10">
        <f>IF(B1010="Pending","",C1010/(VLOOKUP(B1010,Population!$A$2:$B$10,2,FALSE)/100000))</f>
        <v>405.65752205593373</v>
      </c>
      <c r="K1010" s="10">
        <f>IF(B1010="Pending","",SUMIFS(E:E,A:A,"&lt;="&amp;A1010,A:A,"&gt;="&amp;A1010-30,B:B,B1010)/(VLOOKUP(B1010,Population!$A$2:$B$10,2,FALSE)/100000))</f>
        <v>148.16889447031878</v>
      </c>
      <c r="L1010" s="13">
        <f t="shared" si="85"/>
        <v>0.21380846325167038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81"/>
        <v>1.0673359699827604E-2</v>
      </c>
      <c r="E1011" s="7">
        <f t="shared" si="82"/>
        <v>311</v>
      </c>
      <c r="F1011" s="6">
        <f t="shared" si="83"/>
        <v>0.22056737588652484</v>
      </c>
      <c r="G1011" s="2">
        <v>0</v>
      </c>
      <c r="H1011" s="7">
        <f t="shared" si="86"/>
        <v>0</v>
      </c>
      <c r="I1011" s="6">
        <f t="shared" si="84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3" t="str">
        <f t="shared" si="85"/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81"/>
        <v>4.5728368017524647E-2</v>
      </c>
      <c r="E1012" s="7">
        <f t="shared" si="82"/>
        <v>39</v>
      </c>
      <c r="F1012" s="6">
        <f t="shared" si="83"/>
        <v>5.3571428571428568E-2</v>
      </c>
      <c r="G1012">
        <v>3</v>
      </c>
      <c r="H1012" s="7">
        <f t="shared" si="86"/>
        <v>0</v>
      </c>
      <c r="I1012" s="6">
        <f t="shared" si="84"/>
        <v>5.1369863013698627E-3</v>
      </c>
      <c r="J1012" s="10">
        <f>IF(B1012="Pending","",C1012/(VLOOKUP(B1012,Population!$A$2:$B$10,2,FALSE)/100000))</f>
        <v>202.77415352553274</v>
      </c>
      <c r="K1012" s="10">
        <f>IF(B1012="Pending","",SUMIFS(E:E,A:A,"&lt;="&amp;A1012,A:A,"&gt;="&amp;A1012-30,B:B,B1012)/(VLOOKUP(B1012,Population!$A$2:$B$10,2,FALSE)/100000))</f>
        <v>126.38889808749865</v>
      </c>
      <c r="L1012" s="13">
        <f t="shared" si="85"/>
        <v>1.633097441480675E-3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81"/>
        <v>9.4891964552424574E-2</v>
      </c>
      <c r="E1013" s="7">
        <f t="shared" si="82"/>
        <v>79</v>
      </c>
      <c r="F1013" s="6">
        <f t="shared" si="83"/>
        <v>0.10851648351648352</v>
      </c>
      <c r="G1013">
        <v>1</v>
      </c>
      <c r="H1013" s="7">
        <f t="shared" si="86"/>
        <v>-1</v>
      </c>
      <c r="I1013" s="6">
        <f t="shared" si="84"/>
        <v>1.7123287671232876E-3</v>
      </c>
      <c r="J1013" s="10">
        <f>IF(B1013="Pending","",C1013/(VLOOKUP(B1013,Population!$A$2:$B$10,2,FALSE)/100000))</f>
        <v>444.95024657854037</v>
      </c>
      <c r="K1013" s="10">
        <f>IF(B1013="Pending","",SUMIFS(E:E,A:A,"&lt;="&amp;A1013,A:A,"&gt;="&amp;A1013-30,B:B,B1013)/(VLOOKUP(B1013,Population!$A$2:$B$10,2,FALSE)/100000))</f>
        <v>255.62461700078791</v>
      </c>
      <c r="L1013" s="13">
        <f t="shared" si="85"/>
        <v>2.6232948583420777E-4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81"/>
        <v>0.21636961067410138</v>
      </c>
      <c r="E1014" s="7">
        <f t="shared" si="82"/>
        <v>210</v>
      </c>
      <c r="F1014" s="6">
        <f t="shared" si="83"/>
        <v>0.28846153846153844</v>
      </c>
      <c r="G1014">
        <v>5</v>
      </c>
      <c r="H1014" s="7">
        <f t="shared" si="86"/>
        <v>1</v>
      </c>
      <c r="I1014" s="6">
        <f t="shared" si="84"/>
        <v>8.5616438356164379E-3</v>
      </c>
      <c r="J1014" s="10">
        <f>IF(B1014="Pending","",C1014/(VLOOKUP(B1014,Population!$A$2:$B$10,2,FALSE)/100000))</f>
        <v>912.59575325897049</v>
      </c>
      <c r="K1014" s="10">
        <f>IF(B1014="Pending","",SUMIFS(E:E,A:A,"&lt;="&amp;A1014,A:A,"&gt;="&amp;A1014-30,B:B,B1014)/(VLOOKUP(B1014,Population!$A$2:$B$10,2,FALSE)/100000))</f>
        <v>460.18260314473861</v>
      </c>
      <c r="L1014" s="13">
        <f t="shared" si="85"/>
        <v>5.7524160147261845E-4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81"/>
        <v>0.2035995220551628</v>
      </c>
      <c r="E1015" s="7">
        <f t="shared" si="82"/>
        <v>148</v>
      </c>
      <c r="F1015" s="6">
        <f t="shared" si="83"/>
        <v>0.2032967032967033</v>
      </c>
      <c r="G1015">
        <v>11</v>
      </c>
      <c r="H1015" s="7">
        <f t="shared" si="86"/>
        <v>-1</v>
      </c>
      <c r="I1015" s="6">
        <f t="shared" si="84"/>
        <v>1.8835616438356163E-2</v>
      </c>
      <c r="J1015" s="10">
        <f>IF(B1015="Pending","",C1015/(VLOOKUP(B1015,Population!$A$2:$B$10,2,FALSE)/100000))</f>
        <v>932.41767386927688</v>
      </c>
      <c r="K1015" s="10">
        <f>IF(B1015="Pending","",SUMIFS(E:E,A:A,"&lt;="&amp;A1015,A:A,"&gt;="&amp;A1015-30,B:B,B1015)/(VLOOKUP(B1015,Population!$A$2:$B$10,2,FALSE)/100000))</f>
        <v>448.25361213522393</v>
      </c>
      <c r="L1015" s="13">
        <f t="shared" si="85"/>
        <v>1.3449076904267026E-3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81"/>
        <v>0.16653390421188888</v>
      </c>
      <c r="E1016" s="7">
        <f t="shared" si="82"/>
        <v>111</v>
      </c>
      <c r="F1016" s="6">
        <f t="shared" si="83"/>
        <v>0.15247252747252749</v>
      </c>
      <c r="G1016">
        <v>26</v>
      </c>
      <c r="H1016" s="7">
        <f t="shared" si="86"/>
        <v>0</v>
      </c>
      <c r="I1016" s="6">
        <f t="shared" si="84"/>
        <v>4.4520547945205477E-2</v>
      </c>
      <c r="J1016" s="10">
        <f>IF(B1016="Pending","",C1016/(VLOOKUP(B1016,Population!$A$2:$B$10,2,FALSE)/100000))</f>
        <v>784.73232299535493</v>
      </c>
      <c r="K1016" s="10">
        <f>IF(B1016="Pending","",SUMIFS(E:E,A:A,"&lt;="&amp;A1016,A:A,"&gt;="&amp;A1016-30,B:B,B1016)/(VLOOKUP(B1016,Population!$A$2:$B$10,2,FALSE)/100000))</f>
        <v>358.81856144137379</v>
      </c>
      <c r="L1016" s="13">
        <f t="shared" si="85"/>
        <v>3.8863976083707025E-3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81"/>
        <v>0.13126057950811509</v>
      </c>
      <c r="E1017" s="7">
        <f t="shared" si="82"/>
        <v>111</v>
      </c>
      <c r="F1017" s="6">
        <f t="shared" si="83"/>
        <v>0.15247252747252749</v>
      </c>
      <c r="G1017">
        <v>51</v>
      </c>
      <c r="H1017" s="7">
        <f t="shared" si="86"/>
        <v>1</v>
      </c>
      <c r="I1017" s="6">
        <f t="shared" si="84"/>
        <v>8.7328767123287673E-2</v>
      </c>
      <c r="J1017" s="10">
        <f>IF(B1017="Pending","",C1017/(VLOOKUP(B1017,Population!$A$2:$B$10,2,FALSE)/100000))</f>
        <v>588.92446733775546</v>
      </c>
      <c r="K1017" s="10">
        <f>IF(B1017="Pending","",SUMIFS(E:E,A:A,"&lt;="&amp;A1017,A:A,"&gt;="&amp;A1017-30,B:B,B1017)/(VLOOKUP(B1017,Population!$A$2:$B$10,2,FALSE)/100000))</f>
        <v>245.26420069670223</v>
      </c>
      <c r="L1017" s="13">
        <f t="shared" si="85"/>
        <v>9.6719135217143946E-3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81"/>
        <v>7.2836801752464403E-2</v>
      </c>
      <c r="E1018" s="7">
        <f t="shared" si="82"/>
        <v>50</v>
      </c>
      <c r="F1018" s="6">
        <f t="shared" si="83"/>
        <v>6.8681318681318687E-2</v>
      </c>
      <c r="G1018">
        <v>112</v>
      </c>
      <c r="H1018" s="7">
        <f t="shared" si="86"/>
        <v>1</v>
      </c>
      <c r="I1018" s="6">
        <f t="shared" si="84"/>
        <v>0.19178082191780821</v>
      </c>
      <c r="J1018" s="10">
        <f>IF(B1018="Pending","",C1018/(VLOOKUP(B1018,Population!$A$2:$B$10,2,FALSE)/100000))</f>
        <v>371.30189153314944</v>
      </c>
      <c r="K1018" s="10">
        <f>IF(B1018="Pending","",SUMIFS(E:E,A:A,"&lt;="&amp;A1018,A:A,"&gt;="&amp;A1018-30,B:B,B1018)/(VLOOKUP(B1018,Population!$A$2:$B$10,2,FALSE)/100000))</f>
        <v>141.36374134242257</v>
      </c>
      <c r="L1018" s="13">
        <f t="shared" si="85"/>
        <v>3.8277511961722487E-2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81"/>
        <v>3.71900826446281E-2</v>
      </c>
      <c r="E1019" s="7">
        <f t="shared" si="82"/>
        <v>30</v>
      </c>
      <c r="F1019" s="6">
        <f t="shared" si="83"/>
        <v>4.1208791208791208E-2</v>
      </c>
      <c r="G1019">
        <v>180</v>
      </c>
      <c r="H1019" s="7">
        <f t="shared" si="86"/>
        <v>3</v>
      </c>
      <c r="I1019" s="6">
        <f t="shared" si="84"/>
        <v>0.30821917808219179</v>
      </c>
      <c r="J1019" s="10">
        <f>IF(B1019="Pending","",C1019/(VLOOKUP(B1019,Population!$A$2:$B$10,2,FALSE)/100000))</f>
        <v>311.51153989703857</v>
      </c>
      <c r="K1019" s="10">
        <f>IF(B1019="Pending","",SUMIFS(E:E,A:A,"&lt;="&amp;A1019,A:A,"&gt;="&amp;A1019-30,B:B,B1019)/(VLOOKUP(B1019,Population!$A$2:$B$10,2,FALSE)/100000))</f>
        <v>127.81564521879829</v>
      </c>
      <c r="L1019" s="13">
        <f t="shared" si="85"/>
        <v>0.12048192771084337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81"/>
        <v>2.2777058647814399E-2</v>
      </c>
      <c r="E1020" s="7">
        <f t="shared" si="82"/>
        <v>17</v>
      </c>
      <c r="F1020" s="6">
        <f t="shared" si="83"/>
        <v>2.3351648351648352E-2</v>
      </c>
      <c r="G1020">
        <v>195</v>
      </c>
      <c r="H1020" s="7">
        <f t="shared" si="86"/>
        <v>3</v>
      </c>
      <c r="I1020" s="6">
        <f t="shared" si="84"/>
        <v>0.3339041095890411</v>
      </c>
      <c r="J1020" s="10">
        <f>IF(B1020="Pending","",C1020/(VLOOKUP(B1020,Population!$A$2:$B$10,2,FALSE)/100000))</f>
        <v>413.33700744006609</v>
      </c>
      <c r="K1020" s="10">
        <f>IF(B1020="Pending","",SUMIFS(E:E,A:A,"&lt;="&amp;A1020,A:A,"&gt;="&amp;A1020-30,B:B,B1020)/(VLOOKUP(B1020,Population!$A$2:$B$10,2,FALSE)/100000))</f>
        <v>151.78276994520459</v>
      </c>
      <c r="L1020" s="13">
        <f t="shared" si="85"/>
        <v>0.21311475409836064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81"/>
        <v>8.8121079358757341E-3</v>
      </c>
      <c r="E1021" s="7">
        <f t="shared" si="82"/>
        <v>-67</v>
      </c>
      <c r="F1021" s="6">
        <f t="shared" si="83"/>
        <v>-9.2032967032967039E-2</v>
      </c>
      <c r="G1021">
        <v>0</v>
      </c>
      <c r="H1021" s="7">
        <f t="shared" si="86"/>
        <v>0</v>
      </c>
      <c r="I1021" s="6">
        <f t="shared" si="84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3" t="str">
        <f t="shared" si="85"/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87">C1022/SUMIF(A:A,A1022,C:C)</f>
        <v>4.6338983852282668E-2</v>
      </c>
      <c r="E1022" s="7">
        <f>C1022-SUMIFS(C:C,A:A,A1022-2,B:B,B1022)</f>
        <v>123</v>
      </c>
      <c r="F1022" s="6">
        <f t="shared" ref="F1022:F1031" si="88">E1022/SUMIF(A:A,A1022,E:E)</f>
        <v>5.7882352941176468E-2</v>
      </c>
      <c r="G1022">
        <v>3</v>
      </c>
      <c r="H1022" s="7">
        <f t="shared" ref="H1022:H1031" si="89">G1022-SUMIFS(G:G,A:A,A1022-1,B:B,B1022)</f>
        <v>3</v>
      </c>
      <c r="I1022" s="6">
        <f t="shared" ref="I1022:I1031" si="90">G1022/SUMIF(A:A,A1022,G:G)</f>
        <v>5.0675675675675678E-3</v>
      </c>
      <c r="J1022" s="10">
        <f>IF(B1022="Pending","",C1022/(VLOOKUP(B1022,Population!$A$2:$B$10,2,FALSE)/100000))</f>
        <v>216.35130152969199</v>
      </c>
      <c r="K1022" s="10">
        <f>IF(B1022="Pending","",SUMIFS(E:E,A:A,"&lt;="&amp;A1022,A:A,"&gt;="&amp;A1022-30,B:B,B1022)/(VLOOKUP(B1022,Population!$A$2:$B$10,2,FALSE)/100000))</f>
        <v>133.78458033366667</v>
      </c>
      <c r="L1022" s="13">
        <f t="shared" si="85"/>
        <v>1.5306122448979591E-3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87"/>
        <v>9.5656902380783504E-2</v>
      </c>
      <c r="E1023" s="7">
        <f t="shared" ref="E1023:E1031" si="91">C1023-SUMIFS(C:C,A:A,A1023-2,B:B,B1023)</f>
        <v>234</v>
      </c>
      <c r="F1023" s="6">
        <f t="shared" si="88"/>
        <v>0.11011764705882353</v>
      </c>
      <c r="G1023">
        <v>1</v>
      </c>
      <c r="H1023" s="7">
        <f t="shared" si="89"/>
        <v>1</v>
      </c>
      <c r="I1023" s="6">
        <f t="shared" si="90"/>
        <v>1.6891891891891893E-3</v>
      </c>
      <c r="J1023" s="10">
        <f>IF(B1023="Pending","",C1023/(VLOOKUP(B1023,Population!$A$2:$B$10,2,FALSE)/100000))</f>
        <v>472.26356181972045</v>
      </c>
      <c r="K1023" s="10">
        <f>IF(B1023="Pending","",SUMIFS(E:E,A:A,"&lt;="&amp;A1023,A:A,"&gt;="&amp;A1023-30,B:B,B1023)/(VLOOKUP(B1023,Population!$A$2:$B$10,2,FALSE)/100000))</f>
        <v>271.38229887069946</v>
      </c>
      <c r="L1023" s="13">
        <f t="shared" si="85"/>
        <v>2.4715768660405336E-4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87"/>
        <v>0.21942454547603849</v>
      </c>
      <c r="E1024" s="7">
        <f t="shared" si="91"/>
        <v>589</v>
      </c>
      <c r="F1024" s="6">
        <f t="shared" si="88"/>
        <v>0.2771764705882353</v>
      </c>
      <c r="G1024">
        <v>5</v>
      </c>
      <c r="H1024" s="7">
        <f t="shared" si="89"/>
        <v>5</v>
      </c>
      <c r="I1024" s="6">
        <f t="shared" si="90"/>
        <v>8.4459459459459464E-3</v>
      </c>
      <c r="J1024" s="10">
        <f>IF(B1024="Pending","",C1024/(VLOOKUP(B1024,Population!$A$2:$B$10,2,FALSE)/100000))</f>
        <v>974.43639967746265</v>
      </c>
      <c r="K1024" s="10">
        <f>IF(B1024="Pending","",SUMIFS(E:E,A:A,"&lt;="&amp;A1024,A:A,"&gt;="&amp;A1024-30,B:B,B1024)/(VLOOKUP(B1024,Population!$A$2:$B$10,2,FALSE)/100000))</f>
        <v>505.01444698293238</v>
      </c>
      <c r="L1024" s="13">
        <f t="shared" si="85"/>
        <v>5.3873505010235969E-4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87"/>
        <v>0.2025912003215358</v>
      </c>
      <c r="E1025" s="7">
        <f t="shared" si="91"/>
        <v>390</v>
      </c>
      <c r="F1025" s="6">
        <f t="shared" si="88"/>
        <v>0.18352941176470589</v>
      </c>
      <c r="G1025">
        <v>11</v>
      </c>
      <c r="H1025" s="7">
        <f t="shared" si="89"/>
        <v>11</v>
      </c>
      <c r="I1025" s="6">
        <f t="shared" si="90"/>
        <v>1.8581081081081082E-2</v>
      </c>
      <c r="J1025" s="10">
        <f>IF(B1025="Pending","",C1025/(VLOOKUP(B1025,Population!$A$2:$B$10,2,FALSE)/100000))</f>
        <v>976.87823051544603</v>
      </c>
      <c r="K1025" s="10">
        <f>IF(B1025="Pending","",SUMIFS(E:E,A:A,"&lt;="&amp;A1025,A:A,"&gt;="&amp;A1025-30,B:B,B1025)/(VLOOKUP(B1025,Population!$A$2:$B$10,2,FALSE)/100000))</f>
        <v>471.28190044939362</v>
      </c>
      <c r="L1025" s="13">
        <f t="shared" si="85"/>
        <v>1.2836970474967907E-3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87"/>
        <v>0.16670213017471688</v>
      </c>
      <c r="E1026" s="7">
        <f t="shared" si="91"/>
        <v>361</v>
      </c>
      <c r="F1026" s="6">
        <f t="shared" si="88"/>
        <v>0.16988235294117648</v>
      </c>
      <c r="G1026">
        <v>26</v>
      </c>
      <c r="H1026" s="7">
        <f t="shared" si="89"/>
        <v>26</v>
      </c>
      <c r="I1026" s="6">
        <f t="shared" si="90"/>
        <v>4.3918918918918921E-2</v>
      </c>
      <c r="J1026" s="10">
        <f>IF(B1026="Pending","",C1026/(VLOOKUP(B1026,Population!$A$2:$B$10,2,FALSE)/100000))</f>
        <v>827.0773706188711</v>
      </c>
      <c r="K1026" s="10">
        <f>IF(B1026="Pending","",SUMIFS(E:E,A:A,"&lt;="&amp;A1026,A:A,"&gt;="&amp;A1026-30,B:B,B1026)/(VLOOKUP(B1026,Population!$A$2:$B$10,2,FALSE)/100000))</f>
        <v>385.68010134659596</v>
      </c>
      <c r="L1026" s="13">
        <f t="shared" si="85"/>
        <v>3.6874202240816906E-3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87"/>
        <v>0.13022200156039435</v>
      </c>
      <c r="E1027" s="7">
        <f t="shared" si="91"/>
        <v>235</v>
      </c>
      <c r="F1027" s="6">
        <f t="shared" si="88"/>
        <v>0.11058823529411765</v>
      </c>
      <c r="G1027">
        <v>52</v>
      </c>
      <c r="H1027" s="7">
        <f t="shared" si="89"/>
        <v>52</v>
      </c>
      <c r="I1027" s="6">
        <f t="shared" si="90"/>
        <v>8.7837837837837843E-2</v>
      </c>
      <c r="J1027" s="10">
        <f>IF(B1027="Pending","",C1027/(VLOOKUP(B1027,Population!$A$2:$B$10,2,FALSE)/100000))</f>
        <v>615.17086404254826</v>
      </c>
      <c r="K1027" s="10">
        <f>IF(B1027="Pending","",SUMIFS(E:E,A:A,"&lt;="&amp;A1027,A:A,"&gt;="&amp;A1027-30,B:B,B1027)/(VLOOKUP(B1027,Population!$A$2:$B$10,2,FALSE)/100000))</f>
        <v>262.1289066644627</v>
      </c>
      <c r="L1027" s="13">
        <f t="shared" si="85"/>
        <v>9.44081336238199E-3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87"/>
        <v>7.2771118519043901E-2</v>
      </c>
      <c r="E1028" s="7">
        <f t="shared" si="91"/>
        <v>152</v>
      </c>
      <c r="F1028" s="6">
        <f t="shared" si="88"/>
        <v>7.1529411764705883E-2</v>
      </c>
      <c r="G1028">
        <v>113</v>
      </c>
      <c r="H1028" s="7">
        <f t="shared" si="89"/>
        <v>113</v>
      </c>
      <c r="I1028" s="6">
        <f t="shared" si="90"/>
        <v>0.19087837837837837</v>
      </c>
      <c r="J1028" s="10">
        <f>IF(B1028="Pending","",C1028/(VLOOKUP(B1028,Population!$A$2:$B$10,2,FALSE)/100000))</f>
        <v>390.59030148292345</v>
      </c>
      <c r="K1028" s="10">
        <f>IF(B1028="Pending","",SUMIFS(E:E,A:A,"&lt;="&amp;A1028,A:A,"&gt;="&amp;A1028-30,B:B,B1028)/(VLOOKUP(B1028,Population!$A$2:$B$10,2,FALSE)/100000))</f>
        <v>154.56107446595215</v>
      </c>
      <c r="L1028" s="13">
        <f t="shared" si="85"/>
        <v>3.6712150747238464E-2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87"/>
        <v>3.7331252807527721E-2</v>
      </c>
      <c r="E1029" s="7">
        <f t="shared" si="91"/>
        <v>85</v>
      </c>
      <c r="F1029" s="6">
        <f t="shared" si="88"/>
        <v>0.04</v>
      </c>
      <c r="G1029">
        <v>183</v>
      </c>
      <c r="H1029" s="7">
        <f t="shared" si="89"/>
        <v>183</v>
      </c>
      <c r="I1029" s="6">
        <f t="shared" si="90"/>
        <v>0.3091216216216216</v>
      </c>
      <c r="J1029" s="10">
        <f>IF(B1029="Pending","",C1029/(VLOOKUP(B1029,Population!$A$2:$B$10,2,FALSE)/100000))</f>
        <v>329.23475334499591</v>
      </c>
      <c r="K1029" s="10">
        <f>IF(B1029="Pending","",SUMIFS(E:E,A:A,"&lt;="&amp;A1029,A:A,"&gt;="&amp;A1029-30,B:B,B1029)/(VLOOKUP(B1029,Population!$A$2:$B$10,2,FALSE)/100000))</f>
        <v>142.20272437066956</v>
      </c>
      <c r="L1029" s="13">
        <f t="shared" si="85"/>
        <v>0.11589613679544016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87"/>
        <v>2.2507506442537295E-2</v>
      </c>
      <c r="E1030" s="7">
        <f t="shared" si="91"/>
        <v>37</v>
      </c>
      <c r="F1030" s="6">
        <f t="shared" si="88"/>
        <v>1.7411764705882352E-2</v>
      </c>
      <c r="G1030">
        <v>198</v>
      </c>
      <c r="H1030" s="7">
        <f t="shared" si="89"/>
        <v>198</v>
      </c>
      <c r="I1030" s="6">
        <f t="shared" si="90"/>
        <v>0.33445945945945948</v>
      </c>
      <c r="J1030" s="10">
        <f>IF(B1030="Pending","",C1030/(VLOOKUP(B1030,Population!$A$2:$B$10,2,FALSE)/100000))</f>
        <v>430.05118151141306</v>
      </c>
      <c r="K1030" s="10">
        <f>IF(B1030="Pending","",SUMIFS(E:E,A:A,"&lt;="&amp;A1030,A:A,"&gt;="&amp;A1030-30,B:B,B1030)/(VLOOKUP(B1030,Population!$A$2:$B$10,2,FALSE)/100000))</f>
        <v>164.88306854166572</v>
      </c>
      <c r="L1030" s="13">
        <f t="shared" si="85"/>
        <v>0.20798319327731093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87"/>
        <v>6.4543584651393718E-3</v>
      </c>
      <c r="E1031" s="7">
        <f t="shared" si="91"/>
        <v>-81</v>
      </c>
      <c r="F1031" s="6">
        <f t="shared" si="88"/>
        <v>-3.8117647058823527E-2</v>
      </c>
      <c r="G1031">
        <v>0</v>
      </c>
      <c r="H1031" s="7">
        <f t="shared" si="89"/>
        <v>0</v>
      </c>
      <c r="I1031" s="6">
        <f t="shared" si="90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3" t="str">
        <f t="shared" si="85"/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92">C1032/SUMIF(A:A,A1032,C:C)</f>
        <v>4.6427175986577487E-2</v>
      </c>
      <c r="E1032" s="7">
        <f t="shared" ref="E1032:E1041" si="93">C1032-SUMIFS(C:C,A:A,A1032-1,B:B,B1032)</f>
        <v>60</v>
      </c>
      <c r="F1032" s="6">
        <f t="shared" ref="F1032:F1041" si="94">E1032/SUMIF(A:A,A1032,E:E)</f>
        <v>4.9504950495049507E-2</v>
      </c>
      <c r="G1032" s="2">
        <v>3</v>
      </c>
      <c r="H1032" s="7">
        <f t="shared" ref="H1032:H1041" si="95">G1032-SUMIFS(G:G,A:A,A1032-1,B:B,B1032)</f>
        <v>0</v>
      </c>
      <c r="I1032" s="6">
        <f t="shared" ref="I1032:I1041" si="96">G1032/SUMIF(A:A,A1032,G:G)</f>
        <v>4.9668874172185433E-3</v>
      </c>
      <c r="J1032" s="10">
        <f>IF(B1032="Pending","",C1032/(VLOOKUP(B1032,Population!$A$2:$B$10,2,FALSE)/100000))</f>
        <v>222.97430055611113</v>
      </c>
      <c r="K1032" s="10">
        <f>IF(B1032="Pending","",SUMIFS(E:E,A:A,"&lt;="&amp;A1032,A:A,"&gt;="&amp;A1032-30,B:B,B1032)/(VLOOKUP(B1032,Population!$A$2:$B$10,2,FALSE)/100000))</f>
        <v>137.4272297981972</v>
      </c>
      <c r="L1032" s="13">
        <f t="shared" si="85"/>
        <v>1.4851485148514852E-3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92"/>
        <v>9.5635385782251947E-2</v>
      </c>
      <c r="E1033" s="7">
        <f t="shared" si="93"/>
        <v>115</v>
      </c>
      <c r="F1033" s="6">
        <f t="shared" si="94"/>
        <v>9.4884488448844881E-2</v>
      </c>
      <c r="G1033" s="2">
        <v>1</v>
      </c>
      <c r="H1033" s="7">
        <f t="shared" si="95"/>
        <v>0</v>
      </c>
      <c r="I1033" s="6">
        <f t="shared" si="96"/>
        <v>1.6556291390728477E-3</v>
      </c>
      <c r="J1033" s="10">
        <f>IF(B1033="Pending","",C1033/(VLOOKUP(B1033,Population!$A$2:$B$10,2,FALSE)/100000))</f>
        <v>485.686772301497</v>
      </c>
      <c r="K1033" s="10">
        <f>IF(B1033="Pending","",SUMIFS(E:E,A:A,"&lt;="&amp;A1033,A:A,"&gt;="&amp;A1033-30,B:B,B1033)/(VLOOKUP(B1033,Population!$A$2:$B$10,2,FALSE)/100000))</f>
        <v>277.56864804925738</v>
      </c>
      <c r="L1033" s="13">
        <f t="shared" si="85"/>
        <v>2.4032684450853159E-4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92"/>
        <v>0.22034521593233583</v>
      </c>
      <c r="E1034" s="7">
        <f t="shared" si="93"/>
        <v>306</v>
      </c>
      <c r="F1034" s="6">
        <f t="shared" si="94"/>
        <v>0.25247524752475248</v>
      </c>
      <c r="G1034" s="2">
        <v>5</v>
      </c>
      <c r="H1034" s="7">
        <f t="shared" si="95"/>
        <v>0</v>
      </c>
      <c r="I1034" s="6">
        <f t="shared" si="96"/>
        <v>8.2781456953642391E-3</v>
      </c>
      <c r="J1034" s="10">
        <f>IF(B1034="Pending","",C1034/(VLOOKUP(B1034,Population!$A$2:$B$10,2,FALSE)/100000))</f>
        <v>1006.5641378846929</v>
      </c>
      <c r="K1034" s="10">
        <f>IF(B1034="Pending","",SUMIFS(E:E,A:A,"&lt;="&amp;A1034,A:A,"&gt;="&amp;A1034-30,B:B,B1034)/(VLOOKUP(B1034,Population!$A$2:$B$10,2,FALSE)/100000))</f>
        <v>523.91311651659726</v>
      </c>
      <c r="L1034" s="13">
        <f t="shared" si="85"/>
        <v>5.2153958485449048E-4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92"/>
        <v>0.20264772805626421</v>
      </c>
      <c r="E1035" s="7">
        <f t="shared" si="93"/>
        <v>248</v>
      </c>
      <c r="F1035" s="6">
        <f t="shared" si="94"/>
        <v>0.20462046204620463</v>
      </c>
      <c r="G1035" s="2">
        <v>11</v>
      </c>
      <c r="H1035" s="7">
        <f t="shared" si="95"/>
        <v>0</v>
      </c>
      <c r="I1035" s="6">
        <f t="shared" si="96"/>
        <v>1.8211920529801324E-2</v>
      </c>
      <c r="J1035" s="10">
        <f>IF(B1035="Pending","",C1035/(VLOOKUP(B1035,Population!$A$2:$B$10,2,FALSE)/100000))</f>
        <v>1005.1505844853177</v>
      </c>
      <c r="K1035" s="10">
        <f>IF(B1035="Pending","",SUMIFS(E:E,A:A,"&lt;="&amp;A1035,A:A,"&gt;="&amp;A1035-30,B:B,B1035)/(VLOOKUP(B1035,Population!$A$2:$B$10,2,FALSE)/100000))</f>
        <v>483.02404746107419</v>
      </c>
      <c r="L1035" s="13">
        <f t="shared" si="85"/>
        <v>1.24758988318022E-3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92"/>
        <v>0.16677009354386449</v>
      </c>
      <c r="E1036" s="7">
        <f t="shared" si="93"/>
        <v>205</v>
      </c>
      <c r="F1036" s="6">
        <f t="shared" si="94"/>
        <v>0.16914191419141913</v>
      </c>
      <c r="G1036" s="2">
        <v>26</v>
      </c>
      <c r="H1036" s="7">
        <f t="shared" si="95"/>
        <v>0</v>
      </c>
      <c r="I1036" s="6">
        <f t="shared" si="96"/>
        <v>4.3046357615894038E-2</v>
      </c>
      <c r="J1036" s="10">
        <f>IF(B1036="Pending","",C1036/(VLOOKUP(B1036,Population!$A$2:$B$10,2,FALSE)/100000))</f>
        <v>851.12372730258528</v>
      </c>
      <c r="K1036" s="10">
        <f>IF(B1036="Pending","",SUMIFS(E:E,A:A,"&lt;="&amp;A1036,A:A,"&gt;="&amp;A1036-30,B:B,B1036)/(VLOOKUP(B1036,Population!$A$2:$B$10,2,FALSE)/100000))</f>
        <v>398.34842584338196</v>
      </c>
      <c r="L1036" s="13">
        <f t="shared" si="85"/>
        <v>3.583241455347299E-3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92"/>
        <v>0.12995012526144017</v>
      </c>
      <c r="E1037" s="7">
        <f t="shared" si="93"/>
        <v>146</v>
      </c>
      <c r="F1037" s="6">
        <f t="shared" si="94"/>
        <v>0.12046204620462046</v>
      </c>
      <c r="G1037" s="2">
        <v>55</v>
      </c>
      <c r="H1037" s="7">
        <f t="shared" si="95"/>
        <v>3</v>
      </c>
      <c r="I1037" s="6">
        <f t="shared" si="96"/>
        <v>9.1059602649006616E-2</v>
      </c>
      <c r="J1037" s="10">
        <f>IF(B1037="Pending","",C1037/(VLOOKUP(B1037,Population!$A$2:$B$10,2,FALSE)/100000))</f>
        <v>631.47713603786633</v>
      </c>
      <c r="K1037" s="10">
        <f>IF(B1037="Pending","",SUMIFS(E:E,A:A,"&lt;="&amp;A1037,A:A,"&gt;="&amp;A1037-30,B:B,B1037)/(VLOOKUP(B1037,Population!$A$2:$B$10,2,FALSE)/100000))</f>
        <v>270.1703558676333</v>
      </c>
      <c r="L1037" s="13">
        <f t="shared" si="85"/>
        <v>9.727626459143969E-3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92"/>
        <v>7.2835505297754483E-2</v>
      </c>
      <c r="E1038" s="7">
        <f t="shared" si="93"/>
        <v>91</v>
      </c>
      <c r="F1038" s="6">
        <f t="shared" si="94"/>
        <v>7.5082508250825089E-2</v>
      </c>
      <c r="G1038" s="2">
        <v>114</v>
      </c>
      <c r="H1038" s="7">
        <f t="shared" si="95"/>
        <v>1</v>
      </c>
      <c r="I1038" s="6">
        <f t="shared" si="96"/>
        <v>0.18874172185430463</v>
      </c>
      <c r="J1038" s="10">
        <f>IF(B1038="Pending","",C1038/(VLOOKUP(B1038,Population!$A$2:$B$10,2,FALSE)/100000))</f>
        <v>402.13796796601179</v>
      </c>
      <c r="K1038" s="10">
        <f>IF(B1038="Pending","",SUMIFS(E:E,A:A,"&lt;="&amp;A1038,A:A,"&gt;="&amp;A1038-30,B:B,B1038)/(VLOOKUP(B1038,Population!$A$2:$B$10,2,FALSE)/100000))</f>
        <v>161.66733076323732</v>
      </c>
      <c r="L1038" s="13">
        <f t="shared" si="85"/>
        <v>3.5973493215525405E-2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92"/>
        <v>3.7394562044634441E-2</v>
      </c>
      <c r="E1039" s="7">
        <f t="shared" si="93"/>
        <v>48</v>
      </c>
      <c r="F1039" s="6">
        <f t="shared" si="94"/>
        <v>3.9603960396039604E-2</v>
      </c>
      <c r="G1039" s="2">
        <v>189</v>
      </c>
      <c r="H1039" s="7">
        <f t="shared" si="95"/>
        <v>6</v>
      </c>
      <c r="I1039" s="6">
        <f t="shared" si="96"/>
        <v>0.3129139072847682</v>
      </c>
      <c r="J1039" s="10">
        <f>IF(B1039="Pending","",C1039/(VLOOKUP(B1039,Population!$A$2:$B$10,2,FALSE)/100000))</f>
        <v>339.24315623325418</v>
      </c>
      <c r="K1039" s="10">
        <f>IF(B1039="Pending","",SUMIFS(E:E,A:A,"&lt;="&amp;A1039,A:A,"&gt;="&amp;A1039-30,B:B,B1039)/(VLOOKUP(B1039,Population!$A$2:$B$10,2,FALSE)/100000))</f>
        <v>148.24946778232558</v>
      </c>
      <c r="L1039" s="13">
        <f t="shared" si="85"/>
        <v>0.11616472034419176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92"/>
        <v>2.2340205474729365E-2</v>
      </c>
      <c r="E1040" s="7">
        <f t="shared" si="93"/>
        <v>20</v>
      </c>
      <c r="F1040" s="6">
        <f t="shared" si="94"/>
        <v>1.65016501650165E-2</v>
      </c>
      <c r="G1040" s="2">
        <v>200</v>
      </c>
      <c r="H1040" s="7">
        <f t="shared" si="95"/>
        <v>2</v>
      </c>
      <c r="I1040" s="6">
        <f t="shared" si="96"/>
        <v>0.33112582781456956</v>
      </c>
      <c r="J1040" s="10">
        <f>IF(B1040="Pending","",C1040/(VLOOKUP(B1040,Population!$A$2:$B$10,2,FALSE)/100000))</f>
        <v>439.08587019862762</v>
      </c>
      <c r="K1040" s="10">
        <f>IF(B1040="Pending","",SUMIFS(E:E,A:A,"&lt;="&amp;A1040,A:A,"&gt;="&amp;A1040-30,B:B,B1040)/(VLOOKUP(B1040,Population!$A$2:$B$10,2,FALSE)/100000))</f>
        <v>168.94867845091227</v>
      </c>
      <c r="L1040" s="13">
        <f t="shared" si="85"/>
        <v>0.20576131687242799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92"/>
        <v>5.6540026201475557E-3</v>
      </c>
      <c r="E1041" s="7">
        <f t="shared" si="93"/>
        <v>-27</v>
      </c>
      <c r="F1041" s="6">
        <f t="shared" si="94"/>
        <v>-2.2277227722772276E-2</v>
      </c>
      <c r="G1041" s="2">
        <v>0</v>
      </c>
      <c r="H1041" s="7">
        <f t="shared" si="95"/>
        <v>0</v>
      </c>
      <c r="I1041" s="6">
        <f t="shared" si="96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3" t="str">
        <f t="shared" si="85"/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97">C1042/SUMIF(A:A,A1042,C:C)</f>
        <v>4.6320203023281471E-2</v>
      </c>
      <c r="E1042" s="7">
        <f t="shared" ref="E1042:E1051" si="98">C1042-SUMIFS(C:C,A:A,A1042-1,B:B,B1042)</f>
        <v>79</v>
      </c>
      <c r="F1042" s="6">
        <f t="shared" ref="F1042:F1051" si="99">E1042/SUMIF(A:A,A1042,E:E)</f>
        <v>4.3743078626799554E-2</v>
      </c>
      <c r="G1042" s="2">
        <v>3</v>
      </c>
      <c r="H1042" s="7">
        <f t="shared" ref="H1042:H1051" si="100">G1042-SUMIFS(G:G,A:A,A1042-1,B:B,B1042)</f>
        <v>0</v>
      </c>
      <c r="I1042" s="6">
        <f t="shared" ref="I1042:I1051" si="101">G1042/SUMIF(A:A,A1042,G:G)</f>
        <v>4.9261083743842365E-3</v>
      </c>
      <c r="J1042" s="10">
        <f>IF(B1042="Pending","",C1042/(VLOOKUP(B1042,Population!$A$2:$B$10,2,FALSE)/100000))</f>
        <v>231.69458260756301</v>
      </c>
      <c r="K1042" s="10">
        <f>IF(B1042="Pending","",SUMIFS(E:E,A:A,"&lt;="&amp;A1042,A:A,"&gt;="&amp;A1042-30,B:B,B1042)/(VLOOKUP(B1042,Population!$A$2:$B$10,2,FALSE)/100000))</f>
        <v>142.61524570222554</v>
      </c>
      <c r="L1042" s="13">
        <f t="shared" si="85"/>
        <v>1.4292520247737017E-3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97"/>
        <v>9.6722939424031776E-2</v>
      </c>
      <c r="E1043" s="7">
        <f t="shared" si="98"/>
        <v>222</v>
      </c>
      <c r="F1043" s="6">
        <f t="shared" si="99"/>
        <v>0.12292358803986711</v>
      </c>
      <c r="G1043" s="2">
        <v>0</v>
      </c>
      <c r="H1043" s="7">
        <f t="shared" si="100"/>
        <v>-1</v>
      </c>
      <c r="I1043" s="6">
        <f t="shared" si="101"/>
        <v>0</v>
      </c>
      <c r="J1043" s="10">
        <f>IF(B1043="Pending","",C1043/(VLOOKUP(B1043,Population!$A$2:$B$10,2,FALSE)/100000))</f>
        <v>511.59940470979603</v>
      </c>
      <c r="K1043" s="10">
        <f>IF(B1043="Pending","",SUMIFS(E:E,A:A,"&lt;="&amp;A1043,A:A,"&gt;="&amp;A1043-30,B:B,B1043)/(VLOOKUP(B1043,Population!$A$2:$B$10,2,FALSE)/100000))</f>
        <v>297.29493127899855</v>
      </c>
      <c r="L1043" s="13">
        <f t="shared" si="85"/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97"/>
        <v>0.22363455809334656</v>
      </c>
      <c r="E1044" s="7">
        <f t="shared" si="98"/>
        <v>547</v>
      </c>
      <c r="F1044" s="6">
        <f t="shared" si="99"/>
        <v>0.3028792912513843</v>
      </c>
      <c r="G1044" s="2">
        <v>5</v>
      </c>
      <c r="H1044" s="7">
        <f t="shared" si="100"/>
        <v>0</v>
      </c>
      <c r="I1044" s="6">
        <f t="shared" si="101"/>
        <v>8.2101806239737278E-3</v>
      </c>
      <c r="J1044" s="10">
        <f>IF(B1044="Pending","",C1044/(VLOOKUP(B1044,Population!$A$2:$B$10,2,FALSE)/100000))</f>
        <v>1063.9950947453299</v>
      </c>
      <c r="K1044" s="10">
        <f>IF(B1044="Pending","",SUMIFS(E:E,A:A,"&lt;="&amp;A1044,A:A,"&gt;="&amp;A1044-30,B:B,B1044)/(VLOOKUP(B1044,Population!$A$2:$B$10,2,FALSE)/100000))</f>
        <v>571.15979035075929</v>
      </c>
      <c r="L1044" s="13">
        <f t="shared" si="85"/>
        <v>4.9338859285573313E-4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97"/>
        <v>0.20267019750634449</v>
      </c>
      <c r="E1045" s="7">
        <f t="shared" si="98"/>
        <v>367</v>
      </c>
      <c r="F1045" s="6">
        <f t="shared" si="99"/>
        <v>0.20321151716500555</v>
      </c>
      <c r="G1045" s="2">
        <v>11</v>
      </c>
      <c r="H1045" s="7">
        <f t="shared" si="100"/>
        <v>0</v>
      </c>
      <c r="I1045" s="6">
        <f t="shared" si="101"/>
        <v>1.8062397372742199E-2</v>
      </c>
      <c r="J1045" s="10">
        <f>IF(B1045="Pending","",C1045/(VLOOKUP(B1045,Population!$A$2:$B$10,2,FALSE)/100000))</f>
        <v>1046.9891083036359</v>
      </c>
      <c r="K1045" s="10">
        <f>IF(B1045="Pending","",SUMIFS(E:E,A:A,"&lt;="&amp;A1045,A:A,"&gt;="&amp;A1045-30,B:B,B1045)/(VLOOKUP(B1045,Population!$A$2:$B$10,2,FALSE)/100000))</f>
        <v>515.62845566826502</v>
      </c>
      <c r="L1045" s="13">
        <f t="shared" si="85"/>
        <v>1.1977351916376306E-3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97"/>
        <v>0.16561844863731656</v>
      </c>
      <c r="E1046" s="7">
        <f t="shared" si="98"/>
        <v>249</v>
      </c>
      <c r="F1046" s="6">
        <f t="shared" si="99"/>
        <v>0.13787375415282391</v>
      </c>
      <c r="G1046" s="2">
        <v>27</v>
      </c>
      <c r="H1046" s="7">
        <f t="shared" si="100"/>
        <v>1</v>
      </c>
      <c r="I1046" s="6">
        <f t="shared" si="101"/>
        <v>4.4334975369458129E-2</v>
      </c>
      <c r="J1046" s="10">
        <f>IF(B1046="Pending","",C1046/(VLOOKUP(B1046,Population!$A$2:$B$10,2,FALSE)/100000))</f>
        <v>880.33125322573073</v>
      </c>
      <c r="K1046" s="10">
        <f>IF(B1046="Pending","",SUMIFS(E:E,A:A,"&lt;="&amp;A1046,A:A,"&gt;="&amp;A1046-30,B:B,B1046)/(VLOOKUP(B1046,Population!$A$2:$B$10,2,FALSE)/100000))</f>
        <v>419.57959930558815</v>
      </c>
      <c r="L1046" s="13">
        <f t="shared" si="85"/>
        <v>3.597601598934044E-3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97"/>
        <v>0.1282798190444665</v>
      </c>
      <c r="E1047" s="7">
        <f t="shared" si="98"/>
        <v>159</v>
      </c>
      <c r="F1047" s="6">
        <f t="shared" si="99"/>
        <v>8.8039867109634545E-2</v>
      </c>
      <c r="G1047" s="2">
        <v>55</v>
      </c>
      <c r="H1047" s="7">
        <f t="shared" si="100"/>
        <v>0</v>
      </c>
      <c r="I1047" s="6">
        <f t="shared" si="101"/>
        <v>9.0311986863711002E-2</v>
      </c>
      <c r="J1047" s="10">
        <f>IF(B1047="Pending","",C1047/(VLOOKUP(B1047,Population!$A$2:$B$10,2,FALSE)/100000))</f>
        <v>649.23533636153468</v>
      </c>
      <c r="K1047" s="10">
        <f>IF(B1047="Pending","",SUMIFS(E:E,A:A,"&lt;="&amp;A1047,A:A,"&gt;="&amp;A1047-30,B:B,B1047)/(VLOOKUP(B1047,Population!$A$2:$B$10,2,FALSE)/100000))</f>
        <v>281.67409569994675</v>
      </c>
      <c r="L1047" s="13">
        <f t="shared" si="85"/>
        <v>9.4615516944778939E-3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97"/>
        <v>7.2316010151164067E-2</v>
      </c>
      <c r="E1048" s="7">
        <f t="shared" si="98"/>
        <v>108</v>
      </c>
      <c r="F1048" s="6">
        <f t="shared" si="99"/>
        <v>5.9800664451827246E-2</v>
      </c>
      <c r="G1048" s="2">
        <v>115</v>
      </c>
      <c r="H1048" s="7">
        <f t="shared" si="100"/>
        <v>1</v>
      </c>
      <c r="I1048" s="6">
        <f t="shared" si="101"/>
        <v>0.18883415435139572</v>
      </c>
      <c r="J1048" s="10">
        <f>IF(B1048="Pending","",C1048/(VLOOKUP(B1048,Population!$A$2:$B$10,2,FALSE)/100000))</f>
        <v>415.84289082506177</v>
      </c>
      <c r="K1048" s="10">
        <f>IF(B1048="Pending","",SUMIFS(E:E,A:A,"&lt;="&amp;A1048,A:A,"&gt;="&amp;A1048-30,B:B,B1048)/(VLOOKUP(B1048,Population!$A$2:$B$10,2,FALSE)/100000))</f>
        <v>172.19981777528494</v>
      </c>
      <c r="L1048" s="13">
        <f t="shared" si="85"/>
        <v>3.5093072932560268E-2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97"/>
        <v>3.6853139137151054E-2</v>
      </c>
      <c r="E1049" s="7">
        <f t="shared" si="98"/>
        <v>43</v>
      </c>
      <c r="F1049" s="6">
        <f t="shared" si="99"/>
        <v>2.3809523809523808E-2</v>
      </c>
      <c r="G1049" s="2">
        <v>190</v>
      </c>
      <c r="H1049" s="7">
        <f t="shared" si="100"/>
        <v>1</v>
      </c>
      <c r="I1049" s="6">
        <f t="shared" si="101"/>
        <v>0.31198686371100165</v>
      </c>
      <c r="J1049" s="10">
        <f>IF(B1049="Pending","",C1049/(VLOOKUP(B1049,Population!$A$2:$B$10,2,FALSE)/100000))</f>
        <v>348.20901715398554</v>
      </c>
      <c r="K1049" s="10">
        <f>IF(B1049="Pending","",SUMIFS(E:E,A:A,"&lt;="&amp;A1049,A:A,"&gt;="&amp;A1049-30,B:B,B1049)/(VLOOKUP(B1049,Population!$A$2:$B$10,2,FALSE)/100000))</f>
        <v>155.33875316150852</v>
      </c>
      <c r="L1049" s="13">
        <f t="shared" si="85"/>
        <v>0.11377245508982035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97"/>
        <v>2.2266357718194858E-2</v>
      </c>
      <c r="E1050" s="7">
        <f t="shared" si="98"/>
        <v>37</v>
      </c>
      <c r="F1050" s="6">
        <f t="shared" si="99"/>
        <v>2.0487264673311186E-2</v>
      </c>
      <c r="G1050" s="2">
        <v>203</v>
      </c>
      <c r="H1050" s="7">
        <f t="shared" si="100"/>
        <v>3</v>
      </c>
      <c r="I1050" s="6">
        <f t="shared" si="101"/>
        <v>0.33333333333333331</v>
      </c>
      <c r="J1050" s="10">
        <f>IF(B1050="Pending","",C1050/(VLOOKUP(B1050,Population!$A$2:$B$10,2,FALSE)/100000))</f>
        <v>455.80004426997453</v>
      </c>
      <c r="K1050" s="10">
        <f>IF(B1050="Pending","",SUMIFS(E:E,A:A,"&lt;="&amp;A1050,A:A,"&gt;="&amp;A1050-30,B:B,B1050)/(VLOOKUP(B1050,Population!$A$2:$B$10,2,FALSE)/100000))</f>
        <v>177.98336713812682</v>
      </c>
      <c r="L1050" s="13">
        <f t="shared" si="85"/>
        <v>0.20118929633300298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97"/>
        <v>5.3183272647026368E-3</v>
      </c>
      <c r="E1051" s="7">
        <f t="shared" si="98"/>
        <v>-5</v>
      </c>
      <c r="F1051" s="6">
        <f t="shared" si="99"/>
        <v>-2.7685492801771874E-3</v>
      </c>
      <c r="G1051" s="2">
        <v>0</v>
      </c>
      <c r="H1051" s="7">
        <f t="shared" si="100"/>
        <v>0</v>
      </c>
      <c r="I1051" s="6">
        <f t="shared" si="101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3" t="str">
        <f t="shared" si="85"/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102">C1052/SUMIF(A:A,A1052,C:C)</f>
        <v>4.5894647046278526E-2</v>
      </c>
      <c r="E1052" s="7">
        <f t="shared" ref="E1052:E1061" si="103">C1052-SUMIFS(C:C,A:A,A1052-1,B:B,B1052)</f>
        <v>53</v>
      </c>
      <c r="F1052" s="6">
        <f t="shared" ref="F1052:F1061" si="104">E1052/SUMIF(A:A,A1052,E:E)</f>
        <v>3.3650793650793653E-2</v>
      </c>
      <c r="G1052" s="2">
        <v>3</v>
      </c>
      <c r="H1052" s="7">
        <f t="shared" ref="H1052:H1061" si="105">G1052-SUMIFS(G:G,A:A,A1052-1,B:B,B1052)</f>
        <v>0</v>
      </c>
      <c r="I1052" s="6">
        <f t="shared" ref="I1052:I1061" si="106">G1052/SUMIF(A:A,A1052,G:G)</f>
        <v>4.8387096774193551E-3</v>
      </c>
      <c r="J1052" s="10">
        <f>IF(B1052="Pending","",C1052/(VLOOKUP(B1052,Population!$A$2:$B$10,2,FALSE)/100000))</f>
        <v>237.54489841423324</v>
      </c>
      <c r="K1052" s="10">
        <f>IF(B1052="Pending","",SUMIFS(E:E,A:A,"&lt;="&amp;A1052,A:A,"&gt;="&amp;A1052-30,B:B,B1052)/(VLOOKUP(B1052,Population!$A$2:$B$10,2,FALSE)/100000))</f>
        <v>143.71907887329539</v>
      </c>
      <c r="L1052" s="13">
        <f t="shared" si="85"/>
        <v>1.3940520446096654E-3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102"/>
        <v>9.7398165920238852E-2</v>
      </c>
      <c r="E1053" s="7">
        <f t="shared" si="103"/>
        <v>184</v>
      </c>
      <c r="F1053" s="6">
        <f t="shared" si="104"/>
        <v>0.11682539682539683</v>
      </c>
      <c r="G1053" s="2">
        <v>0</v>
      </c>
      <c r="H1053" s="7">
        <f t="shared" si="105"/>
        <v>0</v>
      </c>
      <c r="I1053" s="6">
        <f t="shared" si="106"/>
        <v>0</v>
      </c>
      <c r="J1053" s="10">
        <f>IF(B1053="Pending","",C1053/(VLOOKUP(B1053,Population!$A$2:$B$10,2,FALSE)/100000))</f>
        <v>533.07654148063853</v>
      </c>
      <c r="K1053" s="10">
        <f>IF(B1053="Pending","",SUMIFS(E:E,A:A,"&lt;="&amp;A1053,A:A,"&gt;="&amp;A1053-30,B:B,B1053)/(VLOOKUP(B1053,Population!$A$2:$B$10,2,FALSE)/100000))</f>
        <v>312.58571887128312</v>
      </c>
      <c r="L1053" s="13">
        <f t="shared" si="85"/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102"/>
        <v>0.2254425250586479</v>
      </c>
      <c r="E1054" s="7">
        <f t="shared" si="103"/>
        <v>437</v>
      </c>
      <c r="F1054" s="6">
        <f t="shared" si="104"/>
        <v>0.27746031746031746</v>
      </c>
      <c r="G1054" s="2">
        <v>5</v>
      </c>
      <c r="H1054" s="7">
        <f t="shared" si="105"/>
        <v>0</v>
      </c>
      <c r="I1054" s="6">
        <f t="shared" si="106"/>
        <v>8.0645161290322578E-3</v>
      </c>
      <c r="J1054" s="10">
        <f>IF(B1054="Pending","",C1054/(VLOOKUP(B1054,Population!$A$2:$B$10,2,FALSE)/100000))</f>
        <v>1109.8768646687272</v>
      </c>
      <c r="K1054" s="10">
        <f>IF(B1054="Pending","",SUMIFS(E:E,A:A,"&lt;="&amp;A1054,A:A,"&gt;="&amp;A1054-30,B:B,B1054)/(VLOOKUP(B1054,Population!$A$2:$B$10,2,FALSE)/100000))</f>
        <v>606.85727724768174</v>
      </c>
      <c r="L1054" s="13">
        <f t="shared" ref="L1054:L1117" si="107">IF(B1054="Pending","",(G1054/C1054))</f>
        <v>4.7299214833033769E-4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102"/>
        <v>0.20236724248240562</v>
      </c>
      <c r="E1055" s="7">
        <f t="shared" si="103"/>
        <v>305</v>
      </c>
      <c r="F1055" s="6">
        <f t="shared" si="104"/>
        <v>0.19365079365079366</v>
      </c>
      <c r="G1055" s="2">
        <v>11</v>
      </c>
      <c r="H1055" s="7">
        <f t="shared" si="105"/>
        <v>0</v>
      </c>
      <c r="I1055" s="6">
        <f t="shared" si="106"/>
        <v>1.7741935483870968E-2</v>
      </c>
      <c r="J1055" s="10">
        <f>IF(B1055="Pending","",C1055/(VLOOKUP(B1055,Population!$A$2:$B$10,2,FALSE)/100000))</f>
        <v>1081.7595436294862</v>
      </c>
      <c r="K1055" s="10">
        <f>IF(B1055="Pending","",SUMIFS(E:E,A:A,"&lt;="&amp;A1055,A:A,"&gt;="&amp;A1055-30,B:B,B1055)/(VLOOKUP(B1055,Population!$A$2:$B$10,2,FALSE)/100000))</f>
        <v>536.94672257296656</v>
      </c>
      <c r="L1055" s="13">
        <f t="shared" si="107"/>
        <v>1.1592370112762146E-3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102"/>
        <v>0.16485391341437405</v>
      </c>
      <c r="E1056" s="7">
        <f t="shared" si="103"/>
        <v>225</v>
      </c>
      <c r="F1056" s="6">
        <f t="shared" si="104"/>
        <v>0.14285714285714285</v>
      </c>
      <c r="G1056" s="2">
        <v>27</v>
      </c>
      <c r="H1056" s="7">
        <f t="shared" si="105"/>
        <v>0</v>
      </c>
      <c r="I1056" s="6">
        <f t="shared" si="106"/>
        <v>4.3548387096774194E-2</v>
      </c>
      <c r="J1056" s="10">
        <f>IF(B1056="Pending","",C1056/(VLOOKUP(B1056,Population!$A$2:$B$10,2,FALSE)/100000))</f>
        <v>906.72359592736825</v>
      </c>
      <c r="K1056" s="10">
        <f>IF(B1056="Pending","",SUMIFS(E:E,A:A,"&lt;="&amp;A1056,A:A,"&gt;="&amp;A1056-30,B:B,B1056)/(VLOOKUP(B1056,Population!$A$2:$B$10,2,FALSE)/100000))</f>
        <v>434.82850842208978</v>
      </c>
      <c r="L1056" s="13">
        <f t="shared" si="107"/>
        <v>3.4928848641655884E-3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102"/>
        <v>0.12802303262955855</v>
      </c>
      <c r="E1057" s="7">
        <f t="shared" si="103"/>
        <v>190</v>
      </c>
      <c r="F1057" s="6">
        <f t="shared" si="104"/>
        <v>0.12063492063492064</v>
      </c>
      <c r="G1057" s="2">
        <v>58</v>
      </c>
      <c r="H1057" s="7">
        <f t="shared" si="105"/>
        <v>3</v>
      </c>
      <c r="I1057" s="6">
        <f t="shared" si="106"/>
        <v>9.3548387096774197E-2</v>
      </c>
      <c r="J1057" s="10">
        <f>IF(B1057="Pending","",C1057/(VLOOKUP(B1057,Population!$A$2:$B$10,2,FALSE)/100000))</f>
        <v>670.45582731434592</v>
      </c>
      <c r="K1057" s="10">
        <f>IF(B1057="Pending","",SUMIFS(E:E,A:A,"&lt;="&amp;A1057,A:A,"&gt;="&amp;A1057-30,B:B,B1057)/(VLOOKUP(B1057,Population!$A$2:$B$10,2,FALSE)/100000))</f>
        <v>295.52325821651829</v>
      </c>
      <c r="L1057" s="13">
        <f t="shared" si="107"/>
        <v>9.6618357487922701E-3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102"/>
        <v>7.2062273405843466E-2</v>
      </c>
      <c r="E1058" s="7">
        <f t="shared" si="103"/>
        <v>102</v>
      </c>
      <c r="F1058" s="6">
        <f t="shared" si="104"/>
        <v>6.4761904761904757E-2</v>
      </c>
      <c r="G1058" s="2">
        <v>115</v>
      </c>
      <c r="H1058" s="7">
        <f t="shared" si="105"/>
        <v>0</v>
      </c>
      <c r="I1058" s="6">
        <f t="shared" si="106"/>
        <v>0.18548387096774194</v>
      </c>
      <c r="J1058" s="10">
        <f>IF(B1058="Pending","",C1058/(VLOOKUP(B1058,Population!$A$2:$B$10,2,FALSE)/100000))</f>
        <v>428.78642908083117</v>
      </c>
      <c r="K1058" s="10">
        <f>IF(B1058="Pending","",SUMIFS(E:E,A:A,"&lt;="&amp;A1058,A:A,"&gt;="&amp;A1058-30,B:B,B1058)/(VLOOKUP(B1058,Population!$A$2:$B$10,2,FALSE)/100000))</f>
        <v>181.08263814689141</v>
      </c>
      <c r="L1058" s="13">
        <f t="shared" si="107"/>
        <v>3.4033737792246228E-2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102"/>
        <v>3.6724248240563022E-2</v>
      </c>
      <c r="E1059" s="7">
        <f t="shared" si="103"/>
        <v>52</v>
      </c>
      <c r="F1059" s="6">
        <f t="shared" si="104"/>
        <v>3.3015873015873019E-2</v>
      </c>
      <c r="G1059" s="2">
        <v>192</v>
      </c>
      <c r="H1059" s="7">
        <f t="shared" si="105"/>
        <v>2</v>
      </c>
      <c r="I1059" s="6">
        <f t="shared" si="106"/>
        <v>0.30967741935483872</v>
      </c>
      <c r="J1059" s="10">
        <f>IF(B1059="Pending","",C1059/(VLOOKUP(B1059,Population!$A$2:$B$10,2,FALSE)/100000))</f>
        <v>359.05145361626535</v>
      </c>
      <c r="K1059" s="10">
        <f>IF(B1059="Pending","",SUMIFS(E:E,A:A,"&lt;="&amp;A1059,A:A,"&gt;="&amp;A1059-30,B:B,B1059)/(VLOOKUP(B1059,Population!$A$2:$B$10,2,FALSE)/100000))</f>
        <v>162.01102175368069</v>
      </c>
      <c r="L1059" s="13">
        <f t="shared" si="107"/>
        <v>0.11149825783972125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102"/>
        <v>2.2094263169119215E-2</v>
      </c>
      <c r="E1060" s="7">
        <f t="shared" si="103"/>
        <v>27</v>
      </c>
      <c r="F1060" s="6">
        <f t="shared" si="104"/>
        <v>1.7142857142857144E-2</v>
      </c>
      <c r="G1060" s="2">
        <v>209</v>
      </c>
      <c r="H1060" s="7">
        <f t="shared" si="105"/>
        <v>6</v>
      </c>
      <c r="I1060" s="6">
        <f t="shared" si="106"/>
        <v>0.33709677419354839</v>
      </c>
      <c r="J1060" s="10">
        <f>IF(B1060="Pending","",C1060/(VLOOKUP(B1060,Population!$A$2:$B$10,2,FALSE)/100000))</f>
        <v>467.9968739977142</v>
      </c>
      <c r="K1060" s="10">
        <f>IF(B1060="Pending","",SUMIFS(E:E,A:A,"&lt;="&amp;A1060,A:A,"&gt;="&amp;A1060-30,B:B,B1060)/(VLOOKUP(B1060,Population!$A$2:$B$10,2,FALSE)/100000))</f>
        <v>182.95244591609483</v>
      </c>
      <c r="L1060" s="13">
        <f t="shared" si="107"/>
        <v>0.20173745173745175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102"/>
        <v>5.1396886329707825E-3</v>
      </c>
      <c r="E1061" s="7">
        <f t="shared" si="103"/>
        <v>0</v>
      </c>
      <c r="F1061" s="6">
        <f t="shared" si="104"/>
        <v>0</v>
      </c>
      <c r="G1061" s="2">
        <v>0</v>
      </c>
      <c r="H1061" s="7">
        <f t="shared" si="105"/>
        <v>0</v>
      </c>
      <c r="I1061" s="6">
        <f t="shared" si="106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3" t="str">
        <f t="shared" si="107"/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108">C1062/SUMIF(A:A,A1062,C:C)</f>
        <v>4.5779274100837576E-2</v>
      </c>
      <c r="E1062" s="7">
        <f t="shared" ref="E1062:E1071" si="109">C1062-SUMIFS(C:C,A:A,A1062-1,B:B,B1062)</f>
        <v>78</v>
      </c>
      <c r="F1062" s="6">
        <f t="shared" ref="F1062:F1071" si="110">E1062/SUMIF(A:A,A1062,E:E)</f>
        <v>4.2810098792535674E-2</v>
      </c>
      <c r="G1062">
        <v>4</v>
      </c>
      <c r="H1062" s="7">
        <f t="shared" ref="H1062:H1071" si="111">G1062-SUMIFS(G:G,A:A,A1062-1,B:B,B1062)</f>
        <v>1</v>
      </c>
      <c r="I1062" s="6">
        <f t="shared" ref="I1062:I1071" si="112">G1062/SUMIF(A:A,A1062,G:G)</f>
        <v>6.3191153238546603E-3</v>
      </c>
      <c r="J1062" s="10">
        <f>IF(B1062="Pending","",C1062/(VLOOKUP(B1062,Population!$A$2:$B$10,2,FALSE)/100000))</f>
        <v>246.15479714857813</v>
      </c>
      <c r="K1062" s="10">
        <f>IF(B1062="Pending","",SUMIFS(E:E,A:A,"&lt;="&amp;A1062,A:A,"&gt;="&amp;A1062-30,B:B,B1062)/(VLOOKUP(B1062,Population!$A$2:$B$10,2,FALSE)/100000))</f>
        <v>148.13441155757482</v>
      </c>
      <c r="L1062" s="13">
        <f t="shared" si="107"/>
        <v>1.7937219730941704E-3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108"/>
        <v>9.8045656101166043E-2</v>
      </c>
      <c r="E1063" s="7">
        <f t="shared" si="109"/>
        <v>209</v>
      </c>
      <c r="F1063" s="6">
        <f t="shared" si="110"/>
        <v>0.11470911086717893</v>
      </c>
      <c r="G1063">
        <v>0</v>
      </c>
      <c r="H1063" s="7">
        <f t="shared" si="111"/>
        <v>0</v>
      </c>
      <c r="I1063" s="6">
        <f t="shared" si="112"/>
        <v>0</v>
      </c>
      <c r="J1063" s="10">
        <f>IF(B1063="Pending","",C1063/(VLOOKUP(B1063,Population!$A$2:$B$10,2,FALSE)/100000))</f>
        <v>557.47176748664981</v>
      </c>
      <c r="K1063" s="10">
        <f>IF(B1063="Pending","",SUMIFS(E:E,A:A,"&lt;="&amp;A1063,A:A,"&gt;="&amp;A1063-30,B:B,B1063)/(VLOOKUP(B1063,Population!$A$2:$B$10,2,FALSE)/100000))</f>
        <v>329.97753071288923</v>
      </c>
      <c r="L1063" s="13">
        <f t="shared" si="107"/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108"/>
        <v>0.22647396945311216</v>
      </c>
      <c r="E1064" s="7">
        <f t="shared" si="109"/>
        <v>461</v>
      </c>
      <c r="F1064" s="6">
        <f t="shared" si="110"/>
        <v>0.25301866081229418</v>
      </c>
      <c r="G1064">
        <v>6</v>
      </c>
      <c r="H1064" s="7">
        <f t="shared" si="111"/>
        <v>1</v>
      </c>
      <c r="I1064" s="6">
        <f t="shared" si="112"/>
        <v>9.4786729857819912E-3</v>
      </c>
      <c r="J1064" s="10">
        <f>IF(B1064="Pending","",C1064/(VLOOKUP(B1064,Population!$A$2:$B$10,2,FALSE)/100000))</f>
        <v>1158.2784571966133</v>
      </c>
      <c r="K1064" s="10">
        <f>IF(B1064="Pending","",SUMIFS(E:E,A:A,"&lt;="&amp;A1064,A:A,"&gt;="&amp;A1064-30,B:B,B1064)/(VLOOKUP(B1064,Population!$A$2:$B$10,2,FALSE)/100000))</f>
        <v>630.37562155624244</v>
      </c>
      <c r="L1064" s="13">
        <f t="shared" si="107"/>
        <v>5.4387237128353878E-4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108"/>
        <v>0.20185991131548695</v>
      </c>
      <c r="E1065" s="7">
        <f t="shared" si="109"/>
        <v>344</v>
      </c>
      <c r="F1065" s="6">
        <f t="shared" si="110"/>
        <v>0.18880351262349068</v>
      </c>
      <c r="G1065">
        <v>11</v>
      </c>
      <c r="H1065" s="7">
        <f t="shared" si="111"/>
        <v>0</v>
      </c>
      <c r="I1065" s="6">
        <f t="shared" si="112"/>
        <v>1.7377567140600316E-2</v>
      </c>
      <c r="J1065" s="10">
        <f>IF(B1065="Pending","",C1065/(VLOOKUP(B1065,Population!$A$2:$B$10,2,FALSE)/100000))</f>
        <v>1120.9760346199535</v>
      </c>
      <c r="K1065" s="10">
        <f>IF(B1065="Pending","",SUMIFS(E:E,A:A,"&lt;="&amp;A1065,A:A,"&gt;="&amp;A1065-30,B:B,B1065)/(VLOOKUP(B1065,Population!$A$2:$B$10,2,FALSE)/100000))</f>
        <v>554.50294237683852</v>
      </c>
      <c r="L1065" s="13">
        <f t="shared" si="107"/>
        <v>1.1186819892199736E-3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108"/>
        <v>0.16462062736081459</v>
      </c>
      <c r="E1066" s="7">
        <f t="shared" si="109"/>
        <v>289</v>
      </c>
      <c r="F1066" s="6">
        <f t="shared" si="110"/>
        <v>0.15861690450054886</v>
      </c>
      <c r="G1066">
        <v>28</v>
      </c>
      <c r="H1066" s="7">
        <f t="shared" si="111"/>
        <v>1</v>
      </c>
      <c r="I1066" s="6">
        <f t="shared" si="112"/>
        <v>4.4233807266982623E-2</v>
      </c>
      <c r="J1066" s="10">
        <f>IF(B1066="Pending","",C1066/(VLOOKUP(B1066,Population!$A$2:$B$10,2,FALSE)/100000))</f>
        <v>940.62309388636049</v>
      </c>
      <c r="K1066" s="10">
        <f>IF(B1066="Pending","",SUMIFS(E:E,A:A,"&lt;="&amp;A1066,A:A,"&gt;="&amp;A1066-30,B:B,B1066)/(VLOOKUP(B1066,Population!$A$2:$B$10,2,FALSE)/100000))</f>
        <v>451.60230845024165</v>
      </c>
      <c r="L1066" s="13">
        <f t="shared" si="107"/>
        <v>3.491707195410899E-3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108"/>
        <v>0.12744292987354244</v>
      </c>
      <c r="E1067" s="7">
        <f t="shared" si="109"/>
        <v>205</v>
      </c>
      <c r="F1067" s="6">
        <f t="shared" si="110"/>
        <v>0.11251372118551042</v>
      </c>
      <c r="G1067">
        <v>59</v>
      </c>
      <c r="H1067" s="7">
        <f t="shared" si="111"/>
        <v>1</v>
      </c>
      <c r="I1067" s="6">
        <f t="shared" si="112"/>
        <v>9.3206951026856236E-2</v>
      </c>
      <c r="J1067" s="10">
        <f>IF(B1067="Pending","",C1067/(VLOOKUP(B1067,Population!$A$2:$B$10,2,FALSE)/100000))</f>
        <v>693.35162018448432</v>
      </c>
      <c r="K1067" s="10">
        <f>IF(B1067="Pending","",SUMIFS(E:E,A:A,"&lt;="&amp;A1067,A:A,"&gt;="&amp;A1067-30,B:B,B1067)/(VLOOKUP(B1067,Population!$A$2:$B$10,2,FALSE)/100000))</f>
        <v>308.25555278820502</v>
      </c>
      <c r="L1067" s="13">
        <f t="shared" si="107"/>
        <v>9.5038659793814425E-3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108"/>
        <v>7.1994580390868784E-2</v>
      </c>
      <c r="E1068" s="7">
        <f t="shared" si="109"/>
        <v>128</v>
      </c>
      <c r="F1068" s="6">
        <f t="shared" si="110"/>
        <v>7.025246981339188E-2</v>
      </c>
      <c r="G1068">
        <v>116</v>
      </c>
      <c r="H1068" s="7">
        <f t="shared" si="111"/>
        <v>1</v>
      </c>
      <c r="I1068" s="6">
        <f t="shared" si="112"/>
        <v>0.18325434439178515</v>
      </c>
      <c r="J1068" s="10">
        <f>IF(B1068="Pending","",C1068/(VLOOKUP(B1068,Population!$A$2:$B$10,2,FALSE)/100000))</f>
        <v>445.02930061748293</v>
      </c>
      <c r="K1068" s="10">
        <f>IF(B1068="Pending","",SUMIFS(E:E,A:A,"&lt;="&amp;A1068,A:A,"&gt;="&amp;A1068-30,B:B,B1068)/(VLOOKUP(B1068,Population!$A$2:$B$10,2,FALSE)/100000))</f>
        <v>191.61512515893904</v>
      </c>
      <c r="L1068" s="13">
        <f t="shared" si="107"/>
        <v>3.3076703735386369E-2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108"/>
        <v>3.707505337493841E-2</v>
      </c>
      <c r="E1069" s="7">
        <f t="shared" si="109"/>
        <v>84</v>
      </c>
      <c r="F1069" s="6">
        <f t="shared" si="110"/>
        <v>4.6103183315038418E-2</v>
      </c>
      <c r="G1069">
        <v>195</v>
      </c>
      <c r="H1069" s="7">
        <f t="shared" si="111"/>
        <v>3</v>
      </c>
      <c r="I1069" s="6">
        <f t="shared" si="112"/>
        <v>0.30805687203791471</v>
      </c>
      <c r="J1069" s="10">
        <f>IF(B1069="Pending","",C1069/(VLOOKUP(B1069,Population!$A$2:$B$10,2,FALSE)/100000))</f>
        <v>376.5661586707173</v>
      </c>
      <c r="K1069" s="10">
        <f>IF(B1069="Pending","",SUMIFS(E:E,A:A,"&lt;="&amp;A1069,A:A,"&gt;="&amp;A1069-30,B:B,B1069)/(VLOOKUP(B1069,Population!$A$2:$B$10,2,FALSE)/100000))</f>
        <v>176.60660929905734</v>
      </c>
      <c r="L1069" s="13">
        <f t="shared" si="107"/>
        <v>0.1079734219269103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108"/>
        <v>2.1986368861882082E-2</v>
      </c>
      <c r="E1070" s="7">
        <f t="shared" si="109"/>
        <v>35</v>
      </c>
      <c r="F1070" s="6">
        <f t="shared" si="110"/>
        <v>1.9209659714599342E-2</v>
      </c>
      <c r="G1070">
        <v>214</v>
      </c>
      <c r="H1070" s="7">
        <f t="shared" si="111"/>
        <v>5</v>
      </c>
      <c r="I1070" s="6">
        <f t="shared" si="112"/>
        <v>0.3380726698262243</v>
      </c>
      <c r="J1070" s="10">
        <f>IF(B1070="Pending","",C1070/(VLOOKUP(B1070,Population!$A$2:$B$10,2,FALSE)/100000))</f>
        <v>483.80757920033966</v>
      </c>
      <c r="K1070" s="10">
        <f>IF(B1070="Pending","",SUMIFS(E:E,A:A,"&lt;="&amp;A1070,A:A,"&gt;="&amp;A1070-30,B:B,B1070)/(VLOOKUP(B1070,Population!$A$2:$B$10,2,FALSE)/100000))</f>
        <v>196.50447894691666</v>
      </c>
      <c r="L1070" s="13">
        <f t="shared" si="107"/>
        <v>0.19981325863678806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108"/>
        <v>4.721629167350961E-3</v>
      </c>
      <c r="E1071" s="7">
        <f t="shared" si="109"/>
        <v>-11</v>
      </c>
      <c r="F1071" s="6">
        <f t="shared" si="110"/>
        <v>-6.0373216245883645E-3</v>
      </c>
      <c r="G1071">
        <v>0</v>
      </c>
      <c r="H1071" s="7">
        <f t="shared" si="111"/>
        <v>0</v>
      </c>
      <c r="I1071" s="6">
        <f t="shared" si="112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3" t="str">
        <f t="shared" si="107"/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113">C1072/SUMIF(A:A,A1072,C:C)</f>
        <v>4.5452732349421619E-2</v>
      </c>
      <c r="E1072" s="7">
        <f t="shared" ref="E1072:E1081" si="114">C1072-SUMIFS(C:C,A:A,A1072-1,B:B,B1072)</f>
        <v>49</v>
      </c>
      <c r="F1072" s="6">
        <f t="shared" ref="F1072:F1081" si="115">E1072/SUMIF(A:A,A1072,E:E)</f>
        <v>3.4313725490196081E-2</v>
      </c>
      <c r="G1072">
        <v>4</v>
      </c>
      <c r="H1072" s="7">
        <f t="shared" ref="H1072:H1081" si="116">G1072-SUMIFS(G:G,A:A,A1072-1,B:B,B1072)</f>
        <v>0</v>
      </c>
      <c r="I1072" s="6">
        <f t="shared" ref="I1072:I1081" si="117">G1072/SUMIF(A:A,A1072,G:G)</f>
        <v>6.2794348508634227E-3</v>
      </c>
      <c r="J1072" s="10">
        <f>IF(B1072="Pending","",C1072/(VLOOKUP(B1072,Population!$A$2:$B$10,2,FALSE)/100000))</f>
        <v>251.56357968682045</v>
      </c>
      <c r="K1072" s="10">
        <f>IF(B1072="Pending","",SUMIFS(E:E,A:A,"&lt;="&amp;A1072,A:A,"&gt;="&amp;A1072-30,B:B,B1072)/(VLOOKUP(B1072,Population!$A$2:$B$10,2,FALSE)/100000))</f>
        <v>151.22514443657042</v>
      </c>
      <c r="L1072" s="13">
        <f t="shared" si="107"/>
        <v>1.7551557700745941E-3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113"/>
        <v>9.8264858396489824E-2</v>
      </c>
      <c r="E1073" s="7">
        <f t="shared" si="114"/>
        <v>151</v>
      </c>
      <c r="F1073" s="6">
        <f t="shared" si="115"/>
        <v>0.10574229691876751</v>
      </c>
      <c r="G1073">
        <v>0</v>
      </c>
      <c r="H1073" s="7">
        <f t="shared" si="116"/>
        <v>0</v>
      </c>
      <c r="I1073" s="6">
        <f t="shared" si="117"/>
        <v>0</v>
      </c>
      <c r="J1073" s="10">
        <f>IF(B1073="Pending","",C1073/(VLOOKUP(B1073,Population!$A$2:$B$10,2,FALSE)/100000))</f>
        <v>575.09702646706944</v>
      </c>
      <c r="K1073" s="10">
        <f>IF(B1073="Pending","",SUMIFS(E:E,A:A,"&lt;="&amp;A1073,A:A,"&gt;="&amp;A1073-30,B:B,B1073)/(VLOOKUP(B1073,Population!$A$2:$B$10,2,FALSE)/100000))</f>
        <v>343.16729405585227</v>
      </c>
      <c r="L1073" s="13">
        <f t="shared" si="107"/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113"/>
        <v>0.22879936178699642</v>
      </c>
      <c r="E1074" s="7">
        <f t="shared" si="114"/>
        <v>440</v>
      </c>
      <c r="F1074" s="6">
        <f t="shared" si="115"/>
        <v>0.3081232492997199</v>
      </c>
      <c r="G1074">
        <v>6</v>
      </c>
      <c r="H1074" s="7">
        <f t="shared" si="116"/>
        <v>0</v>
      </c>
      <c r="I1074" s="6">
        <f t="shared" si="117"/>
        <v>9.4191522762951327E-3</v>
      </c>
      <c r="J1074" s="10">
        <f>IF(B1074="Pending","",C1074/(VLOOKUP(B1074,Population!$A$2:$B$10,2,FALSE)/100000))</f>
        <v>1204.4752049455717</v>
      </c>
      <c r="K1074" s="10">
        <f>IF(B1074="Pending","",SUMIFS(E:E,A:A,"&lt;="&amp;A1074,A:A,"&gt;="&amp;A1074-30,B:B,B1074)/(VLOOKUP(B1074,Population!$A$2:$B$10,2,FALSE)/100000))</f>
        <v>663.44829324015586</v>
      </c>
      <c r="L1074" s="13">
        <f t="shared" si="107"/>
        <v>5.2301255230125519E-4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113"/>
        <v>0.20139609094535302</v>
      </c>
      <c r="E1075" s="7">
        <f t="shared" si="114"/>
        <v>265</v>
      </c>
      <c r="F1075" s="6">
        <f t="shared" si="115"/>
        <v>0.18557422969187676</v>
      </c>
      <c r="G1075">
        <v>11</v>
      </c>
      <c r="H1075" s="7">
        <f t="shared" si="116"/>
        <v>0</v>
      </c>
      <c r="I1075" s="6">
        <f t="shared" si="117"/>
        <v>1.726844583987441E-2</v>
      </c>
      <c r="J1075" s="10">
        <f>IF(B1075="Pending","",C1075/(VLOOKUP(B1075,Population!$A$2:$B$10,2,FALSE)/100000))</f>
        <v>1151.1864128538889</v>
      </c>
      <c r="K1075" s="10">
        <f>IF(B1075="Pending","",SUMIFS(E:E,A:A,"&lt;="&amp;A1075,A:A,"&gt;="&amp;A1075-30,B:B,B1075)/(VLOOKUP(B1075,Population!$A$2:$B$10,2,FALSE)/100000))</f>
        <v>573.54118073558277</v>
      </c>
      <c r="L1075" s="13">
        <f t="shared" si="107"/>
        <v>1.0893246187363835E-3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113"/>
        <v>0.1637016354208217</v>
      </c>
      <c r="E1076" s="7">
        <f t="shared" si="114"/>
        <v>189</v>
      </c>
      <c r="F1076" s="6">
        <f t="shared" si="115"/>
        <v>0.13235294117647059</v>
      </c>
      <c r="G1076">
        <v>28</v>
      </c>
      <c r="H1076" s="7">
        <f t="shared" si="116"/>
        <v>0</v>
      </c>
      <c r="I1076" s="6">
        <f t="shared" si="117"/>
        <v>4.3956043956043959E-2</v>
      </c>
      <c r="J1076" s="10">
        <f>IF(B1076="Pending","",C1076/(VLOOKUP(B1076,Population!$A$2:$B$10,2,FALSE)/100000))</f>
        <v>962.79266175573594</v>
      </c>
      <c r="K1076" s="10">
        <f>IF(B1076="Pending","",SUMIFS(E:E,A:A,"&lt;="&amp;A1076,A:A,"&gt;="&amp;A1076-30,B:B,B1076)/(VLOOKUP(B1076,Population!$A$2:$B$10,2,FALSE)/100000))</f>
        <v>465.56092525688547</v>
      </c>
      <c r="L1076" s="13">
        <f t="shared" si="107"/>
        <v>3.4113060428849901E-3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113"/>
        <v>0.12664539289988033</v>
      </c>
      <c r="E1077" s="7">
        <f t="shared" si="114"/>
        <v>142</v>
      </c>
      <c r="F1077" s="6">
        <f t="shared" si="115"/>
        <v>9.9439775910364139E-2</v>
      </c>
      <c r="G1077">
        <v>60</v>
      </c>
      <c r="H1077" s="7">
        <f t="shared" si="116"/>
        <v>1</v>
      </c>
      <c r="I1077" s="6">
        <f t="shared" si="117"/>
        <v>9.4191522762951341E-2</v>
      </c>
      <c r="J1077" s="10">
        <f>IF(B1077="Pending","",C1077/(VLOOKUP(B1077,Population!$A$2:$B$10,2,FALSE)/100000))</f>
        <v>709.21114500184842</v>
      </c>
      <c r="K1077" s="10">
        <f>IF(B1077="Pending","",SUMIFS(E:E,A:A,"&lt;="&amp;A1077,A:A,"&gt;="&amp;A1077-30,B:B,B1077)/(VLOOKUP(B1077,Population!$A$2:$B$10,2,FALSE)/100000))</f>
        <v>318.19567749767975</v>
      </c>
      <c r="L1077" s="13">
        <f t="shared" si="107"/>
        <v>9.4488188976377951E-3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113"/>
        <v>7.1759074591144792E-2</v>
      </c>
      <c r="E1078" s="7">
        <f t="shared" si="114"/>
        <v>91</v>
      </c>
      <c r="F1078" s="6">
        <f t="shared" si="115"/>
        <v>6.3725490196078427E-2</v>
      </c>
      <c r="G1078">
        <v>116</v>
      </c>
      <c r="H1078" s="7">
        <f t="shared" si="116"/>
        <v>0</v>
      </c>
      <c r="I1078" s="6">
        <f t="shared" si="117"/>
        <v>0.18210361067503925</v>
      </c>
      <c r="J1078" s="10">
        <f>IF(B1078="Pending","",C1078/(VLOOKUP(B1078,Population!$A$2:$B$10,2,FALSE)/100000))</f>
        <v>456.57696710057132</v>
      </c>
      <c r="K1078" s="10">
        <f>IF(B1078="Pending","",SUMIFS(E:E,A:A,"&lt;="&amp;A1078,A:A,"&gt;="&amp;A1078-30,B:B,B1078)/(VLOOKUP(B1078,Population!$A$2:$B$10,2,FALSE)/100000))</f>
        <v>199.48276605950474</v>
      </c>
      <c r="L1078" s="13">
        <f t="shared" si="107"/>
        <v>3.2240133407448586E-2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113"/>
        <v>3.7076186677303551E-2</v>
      </c>
      <c r="E1079" s="7">
        <f t="shared" si="114"/>
        <v>53</v>
      </c>
      <c r="F1079" s="6">
        <f t="shared" si="115"/>
        <v>3.711484593837535E-2</v>
      </c>
      <c r="G1079">
        <v>196</v>
      </c>
      <c r="H1079" s="7">
        <f t="shared" si="116"/>
        <v>1</v>
      </c>
      <c r="I1079" s="6">
        <f t="shared" si="117"/>
        <v>0.30769230769230771</v>
      </c>
      <c r="J1079" s="10">
        <f>IF(B1079="Pending","",C1079/(VLOOKUP(B1079,Population!$A$2:$B$10,2,FALSE)/100000))</f>
        <v>387.61710352650249</v>
      </c>
      <c r="K1079" s="10">
        <f>IF(B1079="Pending","",SUMIFS(E:E,A:A,"&lt;="&amp;A1079,A:A,"&gt;="&amp;A1079-30,B:B,B1079)/(VLOOKUP(B1079,Population!$A$2:$B$10,2,FALSE)/100000))</f>
        <v>184.52992825226181</v>
      </c>
      <c r="L1079" s="13">
        <f t="shared" si="107"/>
        <v>0.10543302850995159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113"/>
        <v>2.1838851216593538E-2</v>
      </c>
      <c r="E1080" s="7">
        <f t="shared" si="114"/>
        <v>24</v>
      </c>
      <c r="F1080" s="6">
        <f t="shared" si="115"/>
        <v>1.680672268907563E-2</v>
      </c>
      <c r="G1080">
        <v>216</v>
      </c>
      <c r="H1080" s="7">
        <f t="shared" si="116"/>
        <v>2</v>
      </c>
      <c r="I1080" s="6">
        <f t="shared" si="117"/>
        <v>0.3390894819466248</v>
      </c>
      <c r="J1080" s="10">
        <f>IF(B1080="Pending","",C1080/(VLOOKUP(B1080,Population!$A$2:$B$10,2,FALSE)/100000))</f>
        <v>494.64920562499714</v>
      </c>
      <c r="K1080" s="10">
        <f>IF(B1080="Pending","",SUMIFS(E:E,A:A,"&lt;="&amp;A1080,A:A,"&gt;="&amp;A1080-30,B:B,B1080)/(VLOOKUP(B1080,Population!$A$2:$B$10,2,FALSE)/100000))</f>
        <v>204.63569876540978</v>
      </c>
      <c r="L1080" s="13">
        <f t="shared" si="107"/>
        <v>0.19726027397260273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113"/>
        <v>5.0658157159952132E-3</v>
      </c>
      <c r="E1081" s="7">
        <f t="shared" si="114"/>
        <v>24</v>
      </c>
      <c r="F1081" s="6">
        <f t="shared" si="115"/>
        <v>1.680672268907563E-2</v>
      </c>
      <c r="G1081">
        <v>0</v>
      </c>
      <c r="H1081" s="7">
        <f t="shared" si="116"/>
        <v>0</v>
      </c>
      <c r="I1081" s="6">
        <f t="shared" si="117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3" t="str">
        <f t="shared" si="107"/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18">C1082/SUMIF(A:A,A1082,C:C)</f>
        <v>4.5342303280122884E-2</v>
      </c>
      <c r="E1082" s="7">
        <f t="shared" ref="E1082:E1091" si="119">C1082-SUMIFS(C:C,A:A,A1082-1,B:B,B1082)</f>
        <v>53</v>
      </c>
      <c r="F1082" s="6">
        <f t="shared" ref="F1082:F1091" si="120">E1082/SUMIF(A:A,A1082,E:E)</f>
        <v>4.1053446940356314E-2</v>
      </c>
      <c r="G1082">
        <v>4</v>
      </c>
      <c r="H1082" s="7">
        <f t="shared" ref="H1082:H1091" si="121">G1082-SUMIFS(G:G,A:A,A1082-1,B:B,B1082)</f>
        <v>0</v>
      </c>
      <c r="I1082" s="6">
        <f t="shared" ref="I1082:I1091" si="122">G1082/SUMIF(A:A,A1082,G:G)</f>
        <v>6.1919504643962852E-3</v>
      </c>
      <c r="J1082" s="10">
        <f>IF(B1082="Pending","",C1082/(VLOOKUP(B1082,Population!$A$2:$B$10,2,FALSE)/100000))</f>
        <v>257.41389549349066</v>
      </c>
      <c r="K1082" s="10">
        <f>IF(B1082="Pending","",SUMIFS(E:E,A:A,"&lt;="&amp;A1082,A:A,"&gt;="&amp;A1082-30,B:B,B1082)/(VLOOKUP(B1082,Population!$A$2:$B$10,2,FALSE)/100000))</f>
        <v>154.53664394978</v>
      </c>
      <c r="L1082" s="13">
        <f t="shared" si="107"/>
        <v>1.7152658662092624E-3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18"/>
        <v>9.8850887596974593E-2</v>
      </c>
      <c r="E1083" s="7">
        <f t="shared" si="119"/>
        <v>157</v>
      </c>
      <c r="F1083" s="6">
        <f t="shared" si="120"/>
        <v>0.12161115414407436</v>
      </c>
      <c r="G1083">
        <v>0</v>
      </c>
      <c r="H1083" s="7">
        <f t="shared" si="121"/>
        <v>0</v>
      </c>
      <c r="I1083" s="6">
        <f t="shared" si="122"/>
        <v>0</v>
      </c>
      <c r="J1083" s="10">
        <f>IF(B1083="Pending","",C1083/(VLOOKUP(B1083,Population!$A$2:$B$10,2,FALSE)/100000))</f>
        <v>593.42262686392951</v>
      </c>
      <c r="K1083" s="10">
        <f>IF(B1083="Pending","",SUMIFS(E:E,A:A,"&lt;="&amp;A1083,A:A,"&gt;="&amp;A1083-30,B:B,B1083)/(VLOOKUP(B1083,Population!$A$2:$B$10,2,FALSE)/100000))</f>
        <v>357.29084595406931</v>
      </c>
      <c r="L1083" s="13">
        <f t="shared" si="107"/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18"/>
        <v>0.23052244755108786</v>
      </c>
      <c r="E1084" s="7">
        <f t="shared" si="119"/>
        <v>384</v>
      </c>
      <c r="F1084" s="6">
        <f t="shared" si="120"/>
        <v>0.29744384198295892</v>
      </c>
      <c r="G1084">
        <v>8</v>
      </c>
      <c r="H1084" s="7">
        <f t="shared" si="121"/>
        <v>2</v>
      </c>
      <c r="I1084" s="6">
        <f t="shared" si="122"/>
        <v>1.238390092879257E-2</v>
      </c>
      <c r="J1084" s="10">
        <f>IF(B1084="Pending","",C1084/(VLOOKUP(B1084,Population!$A$2:$B$10,2,FALSE)/100000))</f>
        <v>1244.7923666173901</v>
      </c>
      <c r="K1084" s="10">
        <f>IF(B1084="Pending","",SUMIFS(E:E,A:A,"&lt;="&amp;A1084,A:A,"&gt;="&amp;A1084-30,B:B,B1084)/(VLOOKUP(B1084,Population!$A$2:$B$10,2,FALSE)/100000))</f>
        <v>696.62595753258972</v>
      </c>
      <c r="L1084" s="13">
        <f t="shared" si="107"/>
        <v>6.7476383265856947E-4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18"/>
        <v>0.20061830413563803</v>
      </c>
      <c r="E1085" s="7">
        <f t="shared" si="119"/>
        <v>220</v>
      </c>
      <c r="F1085" s="6">
        <f t="shared" si="120"/>
        <v>0.17041053446940357</v>
      </c>
      <c r="G1085">
        <v>12</v>
      </c>
      <c r="H1085" s="7">
        <f t="shared" si="121"/>
        <v>1</v>
      </c>
      <c r="I1085" s="6">
        <f t="shared" si="122"/>
        <v>1.8575851393188854E-2</v>
      </c>
      <c r="J1085" s="10">
        <f>IF(B1085="Pending","",C1085/(VLOOKUP(B1085,Population!$A$2:$B$10,2,FALSE)/100000))</f>
        <v>1176.2667268594203</v>
      </c>
      <c r="K1085" s="10">
        <f>IF(B1085="Pending","",SUMIFS(E:E,A:A,"&lt;="&amp;A1085,A:A,"&gt;="&amp;A1085-30,B:B,B1085)/(VLOOKUP(B1085,Population!$A$2:$B$10,2,FALSE)/100000))</f>
        <v>593.60543194000786</v>
      </c>
      <c r="L1085" s="13">
        <f t="shared" si="107"/>
        <v>1.1630160883892228E-3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18"/>
        <v>0.16346172541852191</v>
      </c>
      <c r="E1086" s="7">
        <f t="shared" si="119"/>
        <v>199</v>
      </c>
      <c r="F1086" s="6">
        <f t="shared" si="120"/>
        <v>0.1541440743609605</v>
      </c>
      <c r="G1086">
        <v>29</v>
      </c>
      <c r="H1086" s="7">
        <f t="shared" si="121"/>
        <v>1</v>
      </c>
      <c r="I1086" s="6">
        <f t="shared" si="122"/>
        <v>4.4891640866873063E-2</v>
      </c>
      <c r="J1086" s="10">
        <f>IF(B1086="Pending","",C1086/(VLOOKUP(B1086,Population!$A$2:$B$10,2,FALSE)/100000))</f>
        <v>986.1352226340731</v>
      </c>
      <c r="K1086" s="10">
        <f>IF(B1086="Pending","",SUMIFS(E:E,A:A,"&lt;="&amp;A1086,A:A,"&gt;="&amp;A1086-30,B:B,B1086)/(VLOOKUP(B1086,Population!$A$2:$B$10,2,FALSE)/100000))</f>
        <v>483.97691549758366</v>
      </c>
      <c r="L1086" s="13">
        <f t="shared" si="107"/>
        <v>3.4495063637444987E-3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18"/>
        <v>0.12622737259629407</v>
      </c>
      <c r="E1087" s="7">
        <f t="shared" si="119"/>
        <v>142</v>
      </c>
      <c r="F1087" s="6">
        <f t="shared" si="120"/>
        <v>0.10999225406661503</v>
      </c>
      <c r="G1087">
        <v>63</v>
      </c>
      <c r="H1087" s="7">
        <f t="shared" si="121"/>
        <v>3</v>
      </c>
      <c r="I1087" s="6">
        <f t="shared" si="122"/>
        <v>9.7523219814241488E-2</v>
      </c>
      <c r="J1087" s="10">
        <f>IF(B1087="Pending","",C1087/(VLOOKUP(B1087,Population!$A$2:$B$10,2,FALSE)/100000))</f>
        <v>725.07066981921264</v>
      </c>
      <c r="K1087" s="10">
        <f>IF(B1087="Pending","",SUMIFS(E:E,A:A,"&lt;="&amp;A1087,A:A,"&gt;="&amp;A1087-30,B:B,B1087)/(VLOOKUP(B1087,Population!$A$2:$B$10,2,FALSE)/100000))</f>
        <v>329.47604374101621</v>
      </c>
      <c r="L1087" s="13">
        <f t="shared" si="107"/>
        <v>9.7042513863216263E-3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18"/>
        <v>7.1629950807878512E-2</v>
      </c>
      <c r="E1088" s="7">
        <f t="shared" si="119"/>
        <v>86</v>
      </c>
      <c r="F1088" s="6">
        <f t="shared" si="120"/>
        <v>6.6615027110766847E-2</v>
      </c>
      <c r="G1088">
        <v>117</v>
      </c>
      <c r="H1088" s="7">
        <f t="shared" si="121"/>
        <v>1</v>
      </c>
      <c r="I1088" s="6">
        <f t="shared" si="122"/>
        <v>0.18111455108359134</v>
      </c>
      <c r="J1088" s="10">
        <f>IF(B1088="Pending","",C1088/(VLOOKUP(B1088,Population!$A$2:$B$10,2,FALSE)/100000))</f>
        <v>467.49014641425924</v>
      </c>
      <c r="K1088" s="10">
        <f>IF(B1088="Pending","",SUMIFS(E:E,A:A,"&lt;="&amp;A1088,A:A,"&gt;="&amp;A1088-30,B:B,B1088)/(VLOOKUP(B1088,Population!$A$2:$B$10,2,FALSE)/100000))</f>
        <v>207.09661209231027</v>
      </c>
      <c r="L1088" s="13">
        <f t="shared" si="107"/>
        <v>3.1758957654723127E-2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18"/>
        <v>3.6864925822947252E-2</v>
      </c>
      <c r="E1089" s="7">
        <f t="shared" si="119"/>
        <v>37</v>
      </c>
      <c r="F1089" s="6">
        <f t="shared" si="120"/>
        <v>2.8659953524399689E-2</v>
      </c>
      <c r="G1089">
        <v>197</v>
      </c>
      <c r="H1089" s="7">
        <f t="shared" si="121"/>
        <v>1</v>
      </c>
      <c r="I1089" s="6">
        <f t="shared" si="122"/>
        <v>0.30495356037151705</v>
      </c>
      <c r="J1089" s="10">
        <f>IF(B1089="Pending","",C1089/(VLOOKUP(B1089,Population!$A$2:$B$10,2,FALSE)/100000))</f>
        <v>395.33191408620155</v>
      </c>
      <c r="K1089" s="10">
        <f>IF(B1089="Pending","",SUMIFS(E:E,A:A,"&lt;="&amp;A1089,A:A,"&gt;="&amp;A1089-30,B:B,B1089)/(VLOOKUP(B1089,Population!$A$2:$B$10,2,FALSE)/100000))</f>
        <v>190.57667166391784</v>
      </c>
      <c r="L1089" s="13">
        <f t="shared" si="107"/>
        <v>0.10390295358649788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18"/>
        <v>2.15823141684976E-2</v>
      </c>
      <c r="E1090" s="7">
        <f t="shared" si="119"/>
        <v>15</v>
      </c>
      <c r="F1090" s="6">
        <f t="shared" si="120"/>
        <v>1.1618900077459334E-2</v>
      </c>
      <c r="G1090">
        <v>216</v>
      </c>
      <c r="H1090" s="7">
        <f t="shared" si="121"/>
        <v>0</v>
      </c>
      <c r="I1090" s="6">
        <f t="shared" si="122"/>
        <v>0.33436532507739936</v>
      </c>
      <c r="J1090" s="10">
        <f>IF(B1090="Pending","",C1090/(VLOOKUP(B1090,Population!$A$2:$B$10,2,FALSE)/100000))</f>
        <v>501.42522214040804</v>
      </c>
      <c r="K1090" s="10">
        <f>IF(B1090="Pending","",SUMIFS(E:E,A:A,"&lt;="&amp;A1090,A:A,"&gt;="&amp;A1090-30,B:B,B1090)/(VLOOKUP(B1090,Population!$A$2:$B$10,2,FALSE)/100000))</f>
        <v>207.79783980593487</v>
      </c>
      <c r="L1090" s="13">
        <f t="shared" si="107"/>
        <v>0.19459459459459461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18"/>
        <v>4.8997686220372929E-3</v>
      </c>
      <c r="E1091" s="7">
        <f t="shared" si="119"/>
        <v>-2</v>
      </c>
      <c r="F1091" s="6">
        <f t="shared" si="120"/>
        <v>-1.5491866769945779E-3</v>
      </c>
      <c r="G1091">
        <v>0</v>
      </c>
      <c r="H1091" s="7">
        <f t="shared" si="121"/>
        <v>0</v>
      </c>
      <c r="I1091" s="6">
        <f t="shared" si="122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3" t="str">
        <f t="shared" si="107"/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23">C1092/SUMIF(A:A,A1092,C:C)</f>
        <v>4.5249736362764838E-2</v>
      </c>
      <c r="E1092" s="7">
        <f t="shared" ref="E1092:E1101" si="124">C1092-SUMIFS(C:C,A:A,A1092-1,B:B,B1092)</f>
        <v>28</v>
      </c>
      <c r="F1092" s="6">
        <f t="shared" ref="F1092:F1101" si="125">E1092/SUMIF(A:A,A1092,E:E)</f>
        <v>3.8674033149171269E-2</v>
      </c>
      <c r="G1092">
        <v>3</v>
      </c>
      <c r="H1092" s="7">
        <f t="shared" ref="H1092:H1101" si="126">G1092-SUMIFS(G:G,A:A,A1092-1,B:B,B1092)</f>
        <v>-1</v>
      </c>
      <c r="I1092" s="6">
        <f t="shared" ref="I1092:I1101" si="127">G1092/SUMIF(A:A,A1092,G:G)</f>
        <v>4.5941807044410417E-3</v>
      </c>
      <c r="J1092" s="10">
        <f>IF(B1092="Pending","",C1092/(VLOOKUP(B1092,Population!$A$2:$B$10,2,FALSE)/100000))</f>
        <v>260.50462837248625</v>
      </c>
      <c r="K1092" s="10">
        <f>IF(B1092="Pending","",SUMIFS(E:E,A:A,"&lt;="&amp;A1092,A:A,"&gt;="&amp;A1092-30,B:B,B1092)/(VLOOKUP(B1092,Population!$A$2:$B$10,2,FALSE)/100000))</f>
        <v>153.65357741292411</v>
      </c>
      <c r="L1092" s="13">
        <f t="shared" si="107"/>
        <v>1.271186440677966E-3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23"/>
        <v>9.9185121273128174E-2</v>
      </c>
      <c r="E1093" s="7">
        <f t="shared" si="124"/>
        <v>89</v>
      </c>
      <c r="F1093" s="6">
        <f t="shared" si="125"/>
        <v>0.12292817679558012</v>
      </c>
      <c r="G1093">
        <v>0</v>
      </c>
      <c r="H1093" s="7">
        <f t="shared" si="126"/>
        <v>0</v>
      </c>
      <c r="I1093" s="6">
        <f t="shared" si="127"/>
        <v>0</v>
      </c>
      <c r="J1093" s="10">
        <f>IF(B1093="Pending","",C1093/(VLOOKUP(B1093,Population!$A$2:$B$10,2,FALSE)/100000))</f>
        <v>603.81102454113045</v>
      </c>
      <c r="K1093" s="10">
        <f>IF(B1093="Pending","",SUMIFS(E:E,A:A,"&lt;="&amp;A1093,A:A,"&gt;="&amp;A1093-30,B:B,B1093)/(VLOOKUP(B1093,Population!$A$2:$B$10,2,FALSE)/100000))</f>
        <v>361.25944731389887</v>
      </c>
      <c r="L1093" s="13">
        <f t="shared" si="107"/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23"/>
        <v>0.23129134311187804</v>
      </c>
      <c r="E1094" s="7">
        <f t="shared" si="124"/>
        <v>207</v>
      </c>
      <c r="F1094" s="6">
        <f t="shared" si="125"/>
        <v>0.28591160220994477</v>
      </c>
      <c r="G1094">
        <v>8</v>
      </c>
      <c r="H1094" s="7">
        <f t="shared" si="126"/>
        <v>0</v>
      </c>
      <c r="I1094" s="6">
        <f t="shared" si="127"/>
        <v>1.2251148545176111E-2</v>
      </c>
      <c r="J1094" s="10">
        <f>IF(B1094="Pending","",C1094/(VLOOKUP(B1094,Population!$A$2:$B$10,2,FALSE)/100000))</f>
        <v>1266.5258365811046</v>
      </c>
      <c r="K1094" s="10">
        <f>IF(B1094="Pending","",SUMIFS(E:E,A:A,"&lt;="&amp;A1094,A:A,"&gt;="&amp;A1094-30,B:B,B1094)/(VLOOKUP(B1094,Population!$A$2:$B$10,2,FALSE)/100000))</f>
        <v>709.01508533799222</v>
      </c>
      <c r="L1094" s="13">
        <f t="shared" si="107"/>
        <v>6.6318494570173257E-4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23"/>
        <v>0.19996165276579428</v>
      </c>
      <c r="E1095" s="7">
        <f t="shared" si="124"/>
        <v>111</v>
      </c>
      <c r="F1095" s="6">
        <f t="shared" si="125"/>
        <v>0.15331491712707182</v>
      </c>
      <c r="G1095">
        <v>12</v>
      </c>
      <c r="H1095" s="7">
        <f t="shared" si="126"/>
        <v>0</v>
      </c>
      <c r="I1095" s="6">
        <f t="shared" si="127"/>
        <v>1.8376722817764167E-2</v>
      </c>
      <c r="J1095" s="10">
        <f>IF(B1095="Pending","",C1095/(VLOOKUP(B1095,Population!$A$2:$B$10,2,FALSE)/100000))</f>
        <v>1188.9208852894837</v>
      </c>
      <c r="K1095" s="10">
        <f>IF(B1095="Pending","",SUMIFS(E:E,A:A,"&lt;="&amp;A1095,A:A,"&gt;="&amp;A1095-30,B:B,B1095)/(VLOOKUP(B1095,Population!$A$2:$B$10,2,FALSE)/100000))</f>
        <v>596.34146619515673</v>
      </c>
      <c r="L1095" s="13">
        <f t="shared" si="107"/>
        <v>1.1506376450282866E-3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23"/>
        <v>0.16310996069408493</v>
      </c>
      <c r="E1096" s="7">
        <f t="shared" si="124"/>
        <v>100</v>
      </c>
      <c r="F1096" s="6">
        <f t="shared" si="125"/>
        <v>0.13812154696132597</v>
      </c>
      <c r="G1096">
        <v>32</v>
      </c>
      <c r="H1096" s="7">
        <f t="shared" si="126"/>
        <v>3</v>
      </c>
      <c r="I1096" s="6">
        <f t="shared" si="127"/>
        <v>4.9004594180704443E-2</v>
      </c>
      <c r="J1096" s="10">
        <f>IF(B1096="Pending","",C1096/(VLOOKUP(B1096,Population!$A$2:$B$10,2,FALSE)/100000))</f>
        <v>997.86515272368979</v>
      </c>
      <c r="K1096" s="10">
        <f>IF(B1096="Pending","",SUMIFS(E:E,A:A,"&lt;="&amp;A1096,A:A,"&gt;="&amp;A1096-30,B:B,B1096)/(VLOOKUP(B1096,Population!$A$2:$B$10,2,FALSE)/100000))</f>
        <v>486.322901515507</v>
      </c>
      <c r="L1096" s="13">
        <f t="shared" si="107"/>
        <v>3.7616080874573882E-3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23"/>
        <v>0.12618157415396414</v>
      </c>
      <c r="E1097" s="7">
        <f t="shared" si="124"/>
        <v>89</v>
      </c>
      <c r="F1097" s="6">
        <f t="shared" si="125"/>
        <v>0.12292817679558012</v>
      </c>
      <c r="G1097">
        <v>64</v>
      </c>
      <c r="H1097" s="7">
        <f t="shared" si="126"/>
        <v>1</v>
      </c>
      <c r="I1097" s="6">
        <f t="shared" si="127"/>
        <v>9.8009188361408886E-2</v>
      </c>
      <c r="J1097" s="10">
        <f>IF(B1097="Pending","",C1097/(VLOOKUP(B1097,Population!$A$2:$B$10,2,FALSE)/100000))</f>
        <v>735.01079452868737</v>
      </c>
      <c r="K1097" s="10">
        <f>IF(B1097="Pending","",SUMIFS(E:E,A:A,"&lt;="&amp;A1097,A:A,"&gt;="&amp;A1097-30,B:B,B1097)/(VLOOKUP(B1097,Population!$A$2:$B$10,2,FALSE)/100000))</f>
        <v>333.0500211646476</v>
      </c>
      <c r="L1097" s="13">
        <f t="shared" si="107"/>
        <v>9.724965810667072E-3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23"/>
        <v>7.1881890518646338E-2</v>
      </c>
      <c r="E1098" s="7">
        <f t="shared" si="124"/>
        <v>65</v>
      </c>
      <c r="F1098" s="6">
        <f t="shared" si="125"/>
        <v>8.9779005524861885E-2</v>
      </c>
      <c r="G1098">
        <v>118</v>
      </c>
      <c r="H1098" s="7">
        <f t="shared" si="126"/>
        <v>1</v>
      </c>
      <c r="I1098" s="6">
        <f t="shared" si="127"/>
        <v>0.18070444104134761</v>
      </c>
      <c r="J1098" s="10">
        <f>IF(B1098="Pending","",C1098/(VLOOKUP(B1098,Population!$A$2:$B$10,2,FALSE)/100000))</f>
        <v>475.73847961646521</v>
      </c>
      <c r="K1098" s="10">
        <f>IF(B1098="Pending","",SUMIFS(E:E,A:A,"&lt;="&amp;A1098,A:A,"&gt;="&amp;A1098-30,B:B,B1098)/(VLOOKUP(B1098,Population!$A$2:$B$10,2,FALSE)/100000))</f>
        <v>212.17250944751396</v>
      </c>
      <c r="L1098" s="13">
        <f t="shared" si="107"/>
        <v>3.1475060016004267E-2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23"/>
        <v>3.6985907391429394E-2</v>
      </c>
      <c r="E1099" s="7">
        <f t="shared" si="124"/>
        <v>33</v>
      </c>
      <c r="F1099" s="6">
        <f t="shared" si="125"/>
        <v>4.5580110497237571E-2</v>
      </c>
      <c r="G1099">
        <v>199</v>
      </c>
      <c r="H1099" s="7">
        <f t="shared" si="126"/>
        <v>2</v>
      </c>
      <c r="I1099" s="6">
        <f t="shared" si="127"/>
        <v>0.30474732006125577</v>
      </c>
      <c r="J1099" s="10">
        <f>IF(B1099="Pending","",C1099/(VLOOKUP(B1099,Population!$A$2:$B$10,2,FALSE)/100000))</f>
        <v>402.21269107187914</v>
      </c>
      <c r="K1099" s="10">
        <f>IF(B1099="Pending","",SUMIFS(E:E,A:A,"&lt;="&amp;A1099,A:A,"&gt;="&amp;A1099-30,B:B,B1099)/(VLOOKUP(B1099,Population!$A$2:$B$10,2,FALSE)/100000))</f>
        <v>194.95534792753085</v>
      </c>
      <c r="L1099" s="13">
        <f t="shared" si="107"/>
        <v>0.10316226023846553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23"/>
        <v>2.1512798389416162E-2</v>
      </c>
      <c r="E1100" s="7">
        <f t="shared" si="124"/>
        <v>12</v>
      </c>
      <c r="F1100" s="6">
        <f t="shared" si="125"/>
        <v>1.6574585635359115E-2</v>
      </c>
      <c r="G1100">
        <v>217</v>
      </c>
      <c r="H1100" s="7">
        <f t="shared" si="126"/>
        <v>1</v>
      </c>
      <c r="I1100" s="6">
        <f t="shared" si="127"/>
        <v>0.33231240428790199</v>
      </c>
      <c r="J1100" s="10">
        <f>IF(B1100="Pending","",C1100/(VLOOKUP(B1100,Population!$A$2:$B$10,2,FALSE)/100000))</f>
        <v>506.84603535273681</v>
      </c>
      <c r="K1100" s="10">
        <f>IF(B1100="Pending","",SUMIFS(E:E,A:A,"&lt;="&amp;A1100,A:A,"&gt;="&amp;A1100-30,B:B,B1100)/(VLOOKUP(B1100,Population!$A$2:$B$10,2,FALSE)/100000))</f>
        <v>208.2495742402956</v>
      </c>
      <c r="L1100" s="13">
        <f t="shared" si="107"/>
        <v>0.19340463458110516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23"/>
        <v>4.6400153388936822E-3</v>
      </c>
      <c r="E1101" s="7">
        <f t="shared" si="124"/>
        <v>-10</v>
      </c>
      <c r="F1101" s="6">
        <f t="shared" si="125"/>
        <v>-1.3812154696132596E-2</v>
      </c>
      <c r="G1101">
        <v>0</v>
      </c>
      <c r="H1101" s="7">
        <f t="shared" si="126"/>
        <v>0</v>
      </c>
      <c r="I1101" s="6">
        <f t="shared" si="127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3" t="str">
        <f t="shared" si="107"/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28">C1102/SUMIF(A:A,A1102,C:C)</f>
        <v>4.5670291886235378E-2</v>
      </c>
      <c r="E1102" s="7">
        <f t="shared" ref="E1102:E1111" si="129">C1102-SUMIFS(C:C,A:A,A1102-1,B:B,B1102)</f>
        <v>84</v>
      </c>
      <c r="F1102" s="6">
        <f t="shared" ref="F1102:F1111" si="130">E1102/SUMIF(A:A,A1102,E:E)</f>
        <v>6.1810154525386317E-2</v>
      </c>
      <c r="G1102">
        <v>3</v>
      </c>
      <c r="H1102" s="7">
        <f t="shared" ref="H1102:H1111" si="131">G1102-SUMIFS(G:G,A:A,A1102-1,B:B,B1102)</f>
        <v>0</v>
      </c>
      <c r="I1102" s="6">
        <f t="shared" ref="I1102:I1111" si="132">G1102/SUMIF(A:A,A1102,G:G)</f>
        <v>4.5112781954887221E-3</v>
      </c>
      <c r="J1102" s="10">
        <f>IF(B1102="Pending","",C1102/(VLOOKUP(B1102,Population!$A$2:$B$10,2,FALSE)/100000))</f>
        <v>269.7768270094731</v>
      </c>
      <c r="K1102" s="10">
        <f>IF(B1102="Pending","",SUMIFS(E:E,A:A,"&lt;="&amp;A1102,A:A,"&gt;="&amp;A1102-30,B:B,B1102)/(VLOOKUP(B1102,Population!$A$2:$B$10,2,FALSE)/100000))</f>
        <v>159.28312658538039</v>
      </c>
      <c r="L1102" s="13">
        <f t="shared" si="107"/>
        <v>1.2274959083469722E-3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28"/>
        <v>9.9394550958627648E-2</v>
      </c>
      <c r="E1103" s="7">
        <f t="shared" si="129"/>
        <v>146</v>
      </c>
      <c r="F1103" s="6">
        <f t="shared" si="130"/>
        <v>0.10743193524650478</v>
      </c>
      <c r="G1103">
        <v>0</v>
      </c>
      <c r="H1103" s="7">
        <f t="shared" si="131"/>
        <v>0</v>
      </c>
      <c r="I1103" s="6">
        <f t="shared" si="132"/>
        <v>0</v>
      </c>
      <c r="J1103" s="10">
        <f>IF(B1103="Pending","",C1103/(VLOOKUP(B1103,Population!$A$2:$B$10,2,FALSE)/100000))</f>
        <v>620.8526656745164</v>
      </c>
      <c r="K1103" s="10">
        <f>IF(B1103="Pending","",SUMIFS(E:E,A:A,"&lt;="&amp;A1103,A:A,"&gt;="&amp;A1103-30,B:B,B1103)/(VLOOKUP(B1103,Population!$A$2:$B$10,2,FALSE)/100000))</f>
        <v>371.2976742828796</v>
      </c>
      <c r="L1103" s="13">
        <f t="shared" si="107"/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28"/>
        <v>0.23289232724146952</v>
      </c>
      <c r="E1104" s="7">
        <f t="shared" si="129"/>
        <v>400</v>
      </c>
      <c r="F1104" s="6">
        <f t="shared" si="130"/>
        <v>0.29433406916850624</v>
      </c>
      <c r="G1104">
        <v>9</v>
      </c>
      <c r="H1104" s="7">
        <f t="shared" si="131"/>
        <v>1</v>
      </c>
      <c r="I1104" s="6">
        <f t="shared" si="132"/>
        <v>1.3533834586466165E-2</v>
      </c>
      <c r="J1104" s="10">
        <f>IF(B1104="Pending","",C1104/(VLOOKUP(B1104,Population!$A$2:$B$10,2,FALSE)/100000))</f>
        <v>1308.5228799892486</v>
      </c>
      <c r="K1104" s="10">
        <f>IF(B1104="Pending","",SUMIFS(E:E,A:A,"&lt;="&amp;A1104,A:A,"&gt;="&amp;A1104-30,B:B,B1104)/(VLOOKUP(B1104,Population!$A$2:$B$10,2,FALSE)/100000))</f>
        <v>739.46294180889663</v>
      </c>
      <c r="L1104" s="13">
        <f t="shared" si="107"/>
        <v>7.2213752708015727E-4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28"/>
        <v>0.19880778861606307</v>
      </c>
      <c r="E1105" s="7">
        <f t="shared" si="129"/>
        <v>210</v>
      </c>
      <c r="F1105" s="6">
        <f t="shared" si="130"/>
        <v>0.1545253863134658</v>
      </c>
      <c r="G1105">
        <v>13</v>
      </c>
      <c r="H1105" s="7">
        <f t="shared" si="131"/>
        <v>1</v>
      </c>
      <c r="I1105" s="6">
        <f t="shared" si="132"/>
        <v>1.9548872180451128E-2</v>
      </c>
      <c r="J1105" s="10">
        <f>IF(B1105="Pending","",C1105/(VLOOKUP(B1105,Population!$A$2:$B$10,2,FALSE)/100000))</f>
        <v>1212.8611850220366</v>
      </c>
      <c r="K1105" s="10">
        <f>IF(B1105="Pending","",SUMIFS(E:E,A:A,"&lt;="&amp;A1105,A:A,"&gt;="&amp;A1105-30,B:B,B1105)/(VLOOKUP(B1105,Population!$A$2:$B$10,2,FALSE)/100000))</f>
        <v>604.54956896060344</v>
      </c>
      <c r="L1105" s="13">
        <f t="shared" si="107"/>
        <v>1.2219193533226807E-3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28"/>
        <v>0.16261165302537653</v>
      </c>
      <c r="E1106" s="7">
        <f t="shared" si="129"/>
        <v>195</v>
      </c>
      <c r="F1106" s="6">
        <f t="shared" si="130"/>
        <v>0.14348785871964681</v>
      </c>
      <c r="G1106">
        <v>32</v>
      </c>
      <c r="H1106" s="7">
        <f t="shared" si="131"/>
        <v>0</v>
      </c>
      <c r="I1106" s="6">
        <f t="shared" si="132"/>
        <v>4.8120300751879702E-2</v>
      </c>
      <c r="J1106" s="10">
        <f>IF(B1106="Pending","",C1106/(VLOOKUP(B1106,Population!$A$2:$B$10,2,FALSE)/100000))</f>
        <v>1020.7385163984422</v>
      </c>
      <c r="K1106" s="10">
        <f>IF(B1106="Pending","",SUMIFS(E:E,A:A,"&lt;="&amp;A1106,A:A,"&gt;="&amp;A1106-30,B:B,B1106)/(VLOOKUP(B1106,Population!$A$2:$B$10,2,FALSE)/100000))</f>
        <v>498.40472950781214</v>
      </c>
      <c r="L1106" s="13">
        <f t="shared" si="107"/>
        <v>3.6773155596414617E-3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28"/>
        <v>0.12598572336211086</v>
      </c>
      <c r="E1107" s="7">
        <f t="shared" si="129"/>
        <v>161</v>
      </c>
      <c r="F1107" s="6">
        <f t="shared" si="130"/>
        <v>0.11846946284032377</v>
      </c>
      <c r="G1107">
        <v>65</v>
      </c>
      <c r="H1107" s="7">
        <f t="shared" si="131"/>
        <v>1</v>
      </c>
      <c r="I1107" s="6">
        <f t="shared" si="132"/>
        <v>9.7744360902255634E-2</v>
      </c>
      <c r="J1107" s="10">
        <f>IF(B1107="Pending","",C1107/(VLOOKUP(B1107,Population!$A$2:$B$10,2,FALSE)/100000))</f>
        <v>752.9923684413327</v>
      </c>
      <c r="K1107" s="10">
        <f>IF(B1107="Pending","",SUMIFS(E:E,A:A,"&lt;="&amp;A1107,A:A,"&gt;="&amp;A1107-30,B:B,B1107)/(VLOOKUP(B1107,Population!$A$2:$B$10,2,FALSE)/100000))</f>
        <v>342.20833831270295</v>
      </c>
      <c r="L1107" s="13">
        <f t="shared" si="107"/>
        <v>9.6410560664491243E-3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28"/>
        <v>7.2037223904025116E-2</v>
      </c>
      <c r="E1108" s="7">
        <f t="shared" si="129"/>
        <v>106</v>
      </c>
      <c r="F1108" s="6">
        <f t="shared" si="130"/>
        <v>7.7998528329654163E-2</v>
      </c>
      <c r="G1108">
        <v>123</v>
      </c>
      <c r="H1108" s="7">
        <f t="shared" si="131"/>
        <v>5</v>
      </c>
      <c r="I1108" s="6">
        <f t="shared" si="132"/>
        <v>0.18496240601503761</v>
      </c>
      <c r="J1108" s="10">
        <f>IF(B1108="Pending","",C1108/(VLOOKUP(B1108,Population!$A$2:$B$10,2,FALSE)/100000))</f>
        <v>489.18960760775497</v>
      </c>
      <c r="K1108" s="10">
        <f>IF(B1108="Pending","",SUMIFS(E:E,A:A,"&lt;="&amp;A1108,A:A,"&gt;="&amp;A1108-30,B:B,B1108)/(VLOOKUP(B1108,Population!$A$2:$B$10,2,FALSE)/100000))</f>
        <v>222.57809902568152</v>
      </c>
      <c r="L1108" s="13">
        <f t="shared" si="107"/>
        <v>3.1906614785992216E-2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28"/>
        <v>3.7130470531075981E-2</v>
      </c>
      <c r="E1109" s="7">
        <f t="shared" si="129"/>
        <v>58</v>
      </c>
      <c r="F1109" s="6">
        <f t="shared" si="130"/>
        <v>4.2678440029433405E-2</v>
      </c>
      <c r="G1109">
        <v>200</v>
      </c>
      <c r="H1109" s="7">
        <f t="shared" si="131"/>
        <v>1</v>
      </c>
      <c r="I1109" s="6">
        <f t="shared" si="132"/>
        <v>0.3007518796992481</v>
      </c>
      <c r="J1109" s="10">
        <f>IF(B1109="Pending","",C1109/(VLOOKUP(B1109,Population!$A$2:$B$10,2,FALSE)/100000))</f>
        <v>414.30617789519118</v>
      </c>
      <c r="K1109" s="10">
        <f>IF(B1109="Pending","",SUMIFS(E:E,A:A,"&lt;="&amp;A1109,A:A,"&gt;="&amp;A1109-30,B:B,B1109)/(VLOOKUP(B1109,Population!$A$2:$B$10,2,FALSE)/100000))</f>
        <v>204.9637508157891</v>
      </c>
      <c r="L1109" s="13">
        <f t="shared" si="107"/>
        <v>0.10065425264217413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28"/>
        <v>2.1377583436110178E-2</v>
      </c>
      <c r="E1110" s="7">
        <f t="shared" si="129"/>
        <v>22</v>
      </c>
      <c r="F1110" s="6">
        <f t="shared" si="130"/>
        <v>1.6188373804267846E-2</v>
      </c>
      <c r="G1110">
        <v>220</v>
      </c>
      <c r="H1110" s="7">
        <f t="shared" si="131"/>
        <v>3</v>
      </c>
      <c r="I1110" s="6">
        <f t="shared" si="132"/>
        <v>0.33082706766917291</v>
      </c>
      <c r="J1110" s="10">
        <f>IF(B1110="Pending","",C1110/(VLOOKUP(B1110,Population!$A$2:$B$10,2,FALSE)/100000))</f>
        <v>516.78419290867282</v>
      </c>
      <c r="K1110" s="10">
        <f>IF(B1110="Pending","",SUMIFS(E:E,A:A,"&lt;="&amp;A1110,A:A,"&gt;="&amp;A1110-30,B:B,B1110)/(VLOOKUP(B1110,Population!$A$2:$B$10,2,FALSE)/100000))</f>
        <v>214.12212188698507</v>
      </c>
      <c r="L1110" s="13">
        <f t="shared" si="107"/>
        <v>0.19230769230769232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28"/>
        <v>4.0923870389057071E-3</v>
      </c>
      <c r="E1111" s="7">
        <f t="shared" si="129"/>
        <v>-23</v>
      </c>
      <c r="F1111" s="6">
        <f t="shared" si="130"/>
        <v>-1.692420897718911E-2</v>
      </c>
      <c r="G1111">
        <v>0</v>
      </c>
      <c r="H1111" s="7">
        <f t="shared" si="131"/>
        <v>0</v>
      </c>
      <c r="I1111" s="6">
        <f t="shared" si="132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3" t="str">
        <f t="shared" si="107"/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33">C1112/SUMIF(A:A,A1112,C:C)</f>
        <v>4.5689993927053189E-2</v>
      </c>
      <c r="E1112" s="7">
        <f t="shared" ref="E1112:E1121" si="134">C1112-SUMIFS(C:C,A:A,A1112-1,B:B,B1112)</f>
        <v>114</v>
      </c>
      <c r="F1112" s="6">
        <f t="shared" ref="F1112:F1121" si="135">E1112/SUMIF(A:A,A1112,E:E)</f>
        <v>4.6116504854368932E-2</v>
      </c>
      <c r="G1112">
        <v>3</v>
      </c>
      <c r="H1112" s="7">
        <f t="shared" ref="H1112:H1121" si="136">G1112-SUMIFS(G:G,A:A,A1112-1,B:B,B1112)</f>
        <v>0</v>
      </c>
      <c r="I1112" s="6">
        <f t="shared" ref="I1112:I1121" si="137">G1112/SUMIF(A:A,A1112,G:G)</f>
        <v>4.3795620437956208E-3</v>
      </c>
      <c r="J1112" s="10">
        <f>IF(B1112="Pending","",C1112/(VLOOKUP(B1112,Population!$A$2:$B$10,2,FALSE)/100000))</f>
        <v>282.36052515966946</v>
      </c>
      <c r="K1112" s="10">
        <f>IF(B1112="Pending","",SUMIFS(E:E,A:A,"&lt;="&amp;A1112,A:A,"&gt;="&amp;A1112-30,B:B,B1112)/(VLOOKUP(B1112,Population!$A$2:$B$10,2,FALSE)/100000))</f>
        <v>169.76954171054402</v>
      </c>
      <c r="L1112" s="13">
        <f t="shared" si="107"/>
        <v>1.1727912431587178E-3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33"/>
        <v>0.10022148394241417</v>
      </c>
      <c r="E1113" s="7">
        <f t="shared" si="134"/>
        <v>292</v>
      </c>
      <c r="F1113" s="6">
        <f t="shared" si="135"/>
        <v>0.11812297734627832</v>
      </c>
      <c r="G1113">
        <v>0</v>
      </c>
      <c r="H1113" s="7">
        <f t="shared" si="136"/>
        <v>0</v>
      </c>
      <c r="I1113" s="6">
        <f t="shared" si="137"/>
        <v>0</v>
      </c>
      <c r="J1113" s="10">
        <f>IF(B1113="Pending","",C1113/(VLOOKUP(B1113,Population!$A$2:$B$10,2,FALSE)/100000))</f>
        <v>654.93594794128808</v>
      </c>
      <c r="K1113" s="10">
        <f>IF(B1113="Pending","",SUMIFS(E:E,A:A,"&lt;="&amp;A1113,A:A,"&gt;="&amp;A1113-30,B:B,B1113)/(VLOOKUP(B1113,Population!$A$2:$B$10,2,FALSE)/100000))</f>
        <v>401.64580232863523</v>
      </c>
      <c r="L1113" s="13">
        <f t="shared" si="107"/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33"/>
        <v>0.23488014860858072</v>
      </c>
      <c r="E1114" s="7">
        <f t="shared" si="134"/>
        <v>687</v>
      </c>
      <c r="F1114" s="6">
        <f t="shared" si="135"/>
        <v>0.27791262135922329</v>
      </c>
      <c r="G1114">
        <v>9</v>
      </c>
      <c r="H1114" s="7">
        <f t="shared" si="136"/>
        <v>0</v>
      </c>
      <c r="I1114" s="6">
        <f t="shared" si="137"/>
        <v>1.3138686131386862E-2</v>
      </c>
      <c r="J1114" s="10">
        <f>IF(B1114="Pending","",C1114/(VLOOKUP(B1114,Population!$A$2:$B$10,2,FALSE)/100000))</f>
        <v>1380.6528020427361</v>
      </c>
      <c r="K1114" s="10">
        <f>IF(B1114="Pending","",SUMIFS(E:E,A:A,"&lt;="&amp;A1114,A:A,"&gt;="&amp;A1114-30,B:B,B1114)/(VLOOKUP(B1114,Population!$A$2:$B$10,2,FALSE)/100000))</f>
        <v>804.97832952560134</v>
      </c>
      <c r="L1114" s="13">
        <f t="shared" si="107"/>
        <v>6.8441064638783268E-4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33"/>
        <v>0.19797806594505768</v>
      </c>
      <c r="E1115" s="7">
        <f t="shared" si="134"/>
        <v>445</v>
      </c>
      <c r="F1115" s="6">
        <f t="shared" si="135"/>
        <v>0.18001618122977348</v>
      </c>
      <c r="G1115">
        <v>12</v>
      </c>
      <c r="H1115" s="7">
        <f t="shared" si="136"/>
        <v>-1</v>
      </c>
      <c r="I1115" s="6">
        <f t="shared" si="137"/>
        <v>1.7518248175182483E-2</v>
      </c>
      <c r="J1115" s="10">
        <f>IF(B1115="Pending","",C1115/(VLOOKUP(B1115,Population!$A$2:$B$10,2,FALSE)/100000))</f>
        <v>1263.5918201695886</v>
      </c>
      <c r="K1115" s="10">
        <f>IF(B1115="Pending","",SUMIFS(E:E,A:A,"&lt;="&amp;A1115,A:A,"&gt;="&amp;A1115-30,B:B,B1115)/(VLOOKUP(B1115,Population!$A$2:$B$10,2,FALSE)/100000))</f>
        <v>649.35212988866624</v>
      </c>
      <c r="L1115" s="13">
        <f t="shared" si="107"/>
        <v>1.0826416456153013E-3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33"/>
        <v>0.16198692530275427</v>
      </c>
      <c r="E1116" s="7">
        <f t="shared" si="134"/>
        <v>367</v>
      </c>
      <c r="F1116" s="6">
        <f t="shared" si="135"/>
        <v>0.14846278317152103</v>
      </c>
      <c r="G1116">
        <v>32</v>
      </c>
      <c r="H1116" s="7">
        <f t="shared" si="136"/>
        <v>0</v>
      </c>
      <c r="I1116" s="6">
        <f t="shared" si="137"/>
        <v>4.6715328467153282E-2</v>
      </c>
      <c r="J1116" s="10">
        <f>IF(B1116="Pending","",C1116/(VLOOKUP(B1116,Population!$A$2:$B$10,2,FALSE)/100000))</f>
        <v>1063.7873598273354</v>
      </c>
      <c r="K1116" s="10">
        <f>IF(B1116="Pending","",SUMIFS(E:E,A:A,"&lt;="&amp;A1116,A:A,"&gt;="&amp;A1116-30,B:B,B1116)/(VLOOKUP(B1116,Population!$A$2:$B$10,2,FALSE)/100000))</f>
        <v>535.94050579458542</v>
      </c>
      <c r="L1116" s="13">
        <f t="shared" si="107"/>
        <v>3.5285036939023046E-3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33"/>
        <v>0.12517415068052729</v>
      </c>
      <c r="E1117" s="7">
        <f t="shared" si="134"/>
        <v>266</v>
      </c>
      <c r="F1117" s="6">
        <f t="shared" si="135"/>
        <v>0.10760517799352751</v>
      </c>
      <c r="G1117">
        <v>66</v>
      </c>
      <c r="H1117" s="7">
        <f t="shared" si="136"/>
        <v>1</v>
      </c>
      <c r="I1117" s="6">
        <f t="shared" si="137"/>
        <v>9.6350364963503646E-2</v>
      </c>
      <c r="J1117" s="10">
        <f>IF(B1117="Pending","",C1117/(VLOOKUP(B1117,Population!$A$2:$B$10,2,FALSE)/100000))</f>
        <v>782.7010557752684</v>
      </c>
      <c r="K1117" s="10">
        <f>IF(B1117="Pending","",SUMIFS(E:E,A:A,"&lt;="&amp;A1117,A:A,"&gt;="&amp;A1117-30,B:B,B1117)/(VLOOKUP(B1117,Population!$A$2:$B$10,2,FALSE)/100000))</f>
        <v>368.00798783954184</v>
      </c>
      <c r="L1117" s="13">
        <f t="shared" si="107"/>
        <v>9.4178082191780817E-3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33"/>
        <v>7.171435716071875E-2</v>
      </c>
      <c r="E1118" s="7">
        <f t="shared" si="134"/>
        <v>160</v>
      </c>
      <c r="F1118" s="6">
        <f t="shared" si="135"/>
        <v>6.4724919093851127E-2</v>
      </c>
      <c r="G1118">
        <v>128</v>
      </c>
      <c r="H1118" s="7">
        <f t="shared" si="136"/>
        <v>5</v>
      </c>
      <c r="I1118" s="6">
        <f t="shared" si="137"/>
        <v>0.18686131386861313</v>
      </c>
      <c r="J1118" s="10">
        <f>IF(B1118="Pending","",C1118/(VLOOKUP(B1118,Population!$A$2:$B$10,2,FALSE)/100000))</f>
        <v>509.49319702856968</v>
      </c>
      <c r="K1118" s="10">
        <f>IF(B1118="Pending","",SUMIFS(E:E,A:A,"&lt;="&amp;A1118,A:A,"&gt;="&amp;A1118-30,B:B,B1118)/(VLOOKUP(B1118,Population!$A$2:$B$10,2,FALSE)/100000))</f>
        <v>240.4706372027745</v>
      </c>
      <c r="L1118" s="13">
        <f t="shared" ref="L1118:L1181" si="138">IF(B1118="Pending","",(G1118/C1118))</f>
        <v>3.1880448318804482E-2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33"/>
        <v>3.6794913013967777E-2</v>
      </c>
      <c r="E1119" s="7">
        <f t="shared" si="134"/>
        <v>73</v>
      </c>
      <c r="F1119" s="6">
        <f t="shared" si="135"/>
        <v>2.9530744336569579E-2</v>
      </c>
      <c r="G1119">
        <v>208</v>
      </c>
      <c r="H1119" s="7">
        <f t="shared" si="136"/>
        <v>8</v>
      </c>
      <c r="I1119" s="6">
        <f t="shared" si="137"/>
        <v>0.30364963503649633</v>
      </c>
      <c r="J1119" s="10">
        <f>IF(B1119="Pending","",C1119/(VLOOKUP(B1119,Population!$A$2:$B$10,2,FALSE)/100000))</f>
        <v>429.52729062108398</v>
      </c>
      <c r="K1119" s="10">
        <f>IF(B1119="Pending","",SUMIFS(E:E,A:A,"&lt;="&amp;A1119,A:A,"&gt;="&amp;A1119-30,B:B,B1119)/(VLOOKUP(B1119,Population!$A$2:$B$10,2,FALSE)/100000))</f>
        <v>215.38917049105814</v>
      </c>
      <c r="L1119" s="13">
        <f t="shared" si="138"/>
        <v>0.10097087378640776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33"/>
        <v>2.1130282570642662E-2</v>
      </c>
      <c r="E1120" s="7">
        <f t="shared" si="134"/>
        <v>39</v>
      </c>
      <c r="F1120" s="6">
        <f t="shared" si="135"/>
        <v>1.5776699029126214E-2</v>
      </c>
      <c r="G1120">
        <v>227</v>
      </c>
      <c r="H1120" s="7">
        <f t="shared" si="136"/>
        <v>7</v>
      </c>
      <c r="I1120" s="6">
        <f t="shared" si="137"/>
        <v>0.33138686131386863</v>
      </c>
      <c r="J1120" s="10">
        <f>IF(B1120="Pending","",C1120/(VLOOKUP(B1120,Population!$A$2:$B$10,2,FALSE)/100000))</f>
        <v>534.40183584874126</v>
      </c>
      <c r="K1120" s="10">
        <f>IF(B1120="Pending","",SUMIFS(E:E,A:A,"&lt;="&amp;A1120,A:A,"&gt;="&amp;A1120-30,B:B,B1120)/(VLOOKUP(B1120,Population!$A$2:$B$10,2,FALSE)/100000))</f>
        <v>223.15681057419962</v>
      </c>
      <c r="L1120" s="13">
        <f t="shared" si="138"/>
        <v>0.19188503803888418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33"/>
        <v>4.4296788482834993E-3</v>
      </c>
      <c r="E1121" s="7">
        <f t="shared" si="134"/>
        <v>29</v>
      </c>
      <c r="F1121" s="6">
        <f t="shared" si="135"/>
        <v>1.1731391585760517E-2</v>
      </c>
      <c r="G1121">
        <v>0</v>
      </c>
      <c r="H1121" s="7">
        <f t="shared" si="136"/>
        <v>0</v>
      </c>
      <c r="I1121" s="6">
        <f t="shared" si="137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3" t="str">
        <f t="shared" si="138"/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39">C1122/SUMIF(A:A,A1122,C:C)</f>
        <v>4.5753676789776182E-2</v>
      </c>
      <c r="E1122" s="7">
        <f t="shared" ref="E1122:E1131" si="140">C1122-SUMIFS(C:C,A:A,A1122-1,B:B,B1122)</f>
        <v>77</v>
      </c>
      <c r="F1122" s="6">
        <f t="shared" ref="F1122:F1131" si="141">E1122/SUMIF(A:A,A1122,E:E)</f>
        <v>4.7975077881619935E-2</v>
      </c>
      <c r="G1122">
        <v>3</v>
      </c>
      <c r="H1122" s="7">
        <f t="shared" ref="H1122:H1131" si="142">G1122-SUMIFS(G:G,A:A,A1122-1,B:B,B1122)</f>
        <v>0</v>
      </c>
      <c r="I1122" s="6">
        <f t="shared" ref="I1122:I1131" si="143">G1122/SUMIF(A:A,A1122,G:G)</f>
        <v>4.2253521126760559E-3</v>
      </c>
      <c r="J1122" s="10">
        <f>IF(B1122="Pending","",C1122/(VLOOKUP(B1122,Population!$A$2:$B$10,2,FALSE)/100000))</f>
        <v>290.86004057690735</v>
      </c>
      <c r="K1122" s="10">
        <f>IF(B1122="Pending","",SUMIFS(E:E,A:A,"&lt;="&amp;A1122,A:A,"&gt;="&amp;A1122-30,B:B,B1122)/(VLOOKUP(B1122,Population!$A$2:$B$10,2,FALSE)/100000))</f>
        <v>173.8537244435025</v>
      </c>
      <c r="L1122" s="13">
        <f t="shared" si="138"/>
        <v>1.1385199240986717E-3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39"/>
        <v>0.10046708687121252</v>
      </c>
      <c r="E1123" s="7">
        <f t="shared" si="140"/>
        <v>175</v>
      </c>
      <c r="F1123" s="6">
        <f t="shared" si="141"/>
        <v>0.10903426791277258</v>
      </c>
      <c r="G1123">
        <v>0</v>
      </c>
      <c r="H1123" s="7">
        <f t="shared" si="142"/>
        <v>0</v>
      </c>
      <c r="I1123" s="6">
        <f t="shared" si="143"/>
        <v>0</v>
      </c>
      <c r="J1123" s="10">
        <f>IF(B1123="Pending","",C1123/(VLOOKUP(B1123,Population!$A$2:$B$10,2,FALSE)/100000))</f>
        <v>675.3625725874698</v>
      </c>
      <c r="K1123" s="10">
        <f>IF(B1123="Pending","",SUMIFS(E:E,A:A,"&lt;="&amp;A1123,A:A,"&gt;="&amp;A1123-30,B:B,B1123)/(VLOOKUP(B1123,Population!$A$2:$B$10,2,FALSE)/100000))</f>
        <v>413.2014356999037</v>
      </c>
      <c r="L1123" s="13">
        <f t="shared" si="138"/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39"/>
        <v>0.23527981802712231</v>
      </c>
      <c r="E1124" s="7">
        <f t="shared" si="140"/>
        <v>400</v>
      </c>
      <c r="F1124" s="6">
        <f t="shared" si="141"/>
        <v>0.24922118380062305</v>
      </c>
      <c r="G1124">
        <v>10</v>
      </c>
      <c r="H1124" s="7">
        <f t="shared" si="142"/>
        <v>1</v>
      </c>
      <c r="I1124" s="6">
        <f t="shared" si="143"/>
        <v>1.4084507042253521E-2</v>
      </c>
      <c r="J1124" s="10">
        <f>IF(B1124="Pending","",C1124/(VLOOKUP(B1124,Population!$A$2:$B$10,2,FALSE)/100000))</f>
        <v>1422.6498454508801</v>
      </c>
      <c r="K1124" s="10">
        <f>IF(B1124="Pending","",SUMIFS(E:E,A:A,"&lt;="&amp;A1124,A:A,"&gt;="&amp;A1124-30,B:B,B1124)/(VLOOKUP(B1124,Population!$A$2:$B$10,2,FALSE)/100000))</f>
        <v>833.32633382609856</v>
      </c>
      <c r="L1124" s="13">
        <f t="shared" si="138"/>
        <v>7.3800738007380072E-4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39"/>
        <v>0.19720095153756664</v>
      </c>
      <c r="E1125" s="7">
        <f t="shared" si="140"/>
        <v>273</v>
      </c>
      <c r="F1125" s="6">
        <f t="shared" si="141"/>
        <v>0.17009345794392525</v>
      </c>
      <c r="G1125">
        <v>12</v>
      </c>
      <c r="H1125" s="7">
        <f t="shared" si="142"/>
        <v>0</v>
      </c>
      <c r="I1125" s="6">
        <f t="shared" si="143"/>
        <v>1.6901408450704224E-2</v>
      </c>
      <c r="J1125" s="10">
        <f>IF(B1125="Pending","",C1125/(VLOOKUP(B1125,Population!$A$2:$B$10,2,FALSE)/100000))</f>
        <v>1294.7142098219069</v>
      </c>
      <c r="K1125" s="10">
        <f>IF(B1125="Pending","",SUMIFS(E:E,A:A,"&lt;="&amp;A1125,A:A,"&gt;="&amp;A1125-30,B:B,B1125)/(VLOOKUP(B1125,Population!$A$2:$B$10,2,FALSE)/100000))</f>
        <v>666.33834255604881</v>
      </c>
      <c r="L1125" s="13">
        <f t="shared" si="138"/>
        <v>1.0566170643655896E-3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39"/>
        <v>0.16143147366776059</v>
      </c>
      <c r="E1126" s="7">
        <f t="shared" si="140"/>
        <v>228</v>
      </c>
      <c r="F1126" s="6">
        <f t="shared" si="141"/>
        <v>0.14205607476635515</v>
      </c>
      <c r="G1126">
        <v>34</v>
      </c>
      <c r="H1126" s="7">
        <f t="shared" si="142"/>
        <v>2</v>
      </c>
      <c r="I1126" s="6">
        <f t="shared" si="143"/>
        <v>4.788732394366197E-2</v>
      </c>
      <c r="J1126" s="10">
        <f>IF(B1126="Pending","",C1126/(VLOOKUP(B1126,Population!$A$2:$B$10,2,FALSE)/100000))</f>
        <v>1090.5316004316614</v>
      </c>
      <c r="K1126" s="10">
        <f>IF(B1126="Pending","",SUMIFS(E:E,A:A,"&lt;="&amp;A1126,A:A,"&gt;="&amp;A1126-30,B:B,B1126)/(VLOOKUP(B1126,Population!$A$2:$B$10,2,FALSE)/100000))</f>
        <v>551.65861211467177</v>
      </c>
      <c r="L1126" s="13">
        <f t="shared" si="138"/>
        <v>3.6570936861353123E-3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39"/>
        <v>0.12557517667691132</v>
      </c>
      <c r="E1127" s="7">
        <f t="shared" si="140"/>
        <v>224</v>
      </c>
      <c r="F1127" s="6">
        <f t="shared" si="141"/>
        <v>0.13956386292834891</v>
      </c>
      <c r="G1127">
        <v>68</v>
      </c>
      <c r="H1127" s="7">
        <f t="shared" si="142"/>
        <v>2</v>
      </c>
      <c r="I1127" s="6">
        <f t="shared" si="143"/>
        <v>9.5774647887323941E-2</v>
      </c>
      <c r="J1127" s="10">
        <f>IF(B1127="Pending","",C1127/(VLOOKUP(B1127,Population!$A$2:$B$10,2,FALSE)/100000))</f>
        <v>807.71889774068791</v>
      </c>
      <c r="K1127" s="10">
        <f>IF(B1127="Pending","",SUMIFS(E:E,A:A,"&lt;="&amp;A1127,A:A,"&gt;="&amp;A1127-30,B:B,B1127)/(VLOOKUP(B1127,Population!$A$2:$B$10,2,FALSE)/100000))</f>
        <v>386.43630893014108</v>
      </c>
      <c r="L1127" s="13">
        <f t="shared" si="138"/>
        <v>9.4026548672566379E-3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39"/>
        <v>7.1920959872202248E-2</v>
      </c>
      <c r="E1128" s="7">
        <f t="shared" si="140"/>
        <v>127</v>
      </c>
      <c r="F1128" s="6">
        <f t="shared" si="141"/>
        <v>7.912772585669782E-2</v>
      </c>
      <c r="G1128">
        <v>136</v>
      </c>
      <c r="H1128" s="7">
        <f t="shared" si="142"/>
        <v>8</v>
      </c>
      <c r="I1128" s="6">
        <f t="shared" si="143"/>
        <v>0.19154929577464788</v>
      </c>
      <c r="J1128" s="10">
        <f>IF(B1128="Pending","",C1128/(VLOOKUP(B1128,Population!$A$2:$B$10,2,FALSE)/100000))</f>
        <v>525.60917113134144</v>
      </c>
      <c r="K1128" s="10">
        <f>IF(B1128="Pending","",SUMIFS(E:E,A:A,"&lt;="&amp;A1128,A:A,"&gt;="&amp;A1128-30,B:B,B1128)/(VLOOKUP(B1128,Population!$A$2:$B$10,2,FALSE)/100000))</f>
        <v>253.92176519406425</v>
      </c>
      <c r="L1128" s="13">
        <f t="shared" si="138"/>
        <v>3.283437952679865E-2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39"/>
        <v>3.6898126443367887E-2</v>
      </c>
      <c r="E1129" s="7">
        <f t="shared" si="140"/>
        <v>65</v>
      </c>
      <c r="F1129" s="6">
        <f t="shared" si="141"/>
        <v>4.0498442367601244E-2</v>
      </c>
      <c r="G1129">
        <v>216</v>
      </c>
      <c r="H1129" s="7">
        <f t="shared" si="142"/>
        <v>8</v>
      </c>
      <c r="I1129" s="6">
        <f t="shared" si="143"/>
        <v>0.30422535211267604</v>
      </c>
      <c r="J1129" s="10">
        <f>IF(B1129="Pending","",C1129/(VLOOKUP(B1129,Population!$A$2:$B$10,2,FALSE)/100000))</f>
        <v>443.08033619893371</v>
      </c>
      <c r="K1129" s="10">
        <f>IF(B1129="Pending","",SUMIFS(E:E,A:A,"&lt;="&amp;A1129,A:A,"&gt;="&amp;A1129-30,B:B,B1129)/(VLOOKUP(B1129,Population!$A$2:$B$10,2,FALSE)/100000))</f>
        <v>225.18906498581103</v>
      </c>
      <c r="L1129" s="13">
        <f t="shared" si="138"/>
        <v>0.10164705882352941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39"/>
        <v>2.0958135819832961E-2</v>
      </c>
      <c r="E1130" s="7">
        <f t="shared" si="140"/>
        <v>24</v>
      </c>
      <c r="F1130" s="6">
        <f t="shared" si="141"/>
        <v>1.4953271028037384E-2</v>
      </c>
      <c r="G1130">
        <v>231</v>
      </c>
      <c r="H1130" s="7">
        <f t="shared" si="142"/>
        <v>4</v>
      </c>
      <c r="I1130" s="6">
        <f t="shared" si="143"/>
        <v>0.32535211267605635</v>
      </c>
      <c r="J1130" s="10">
        <f>IF(B1130="Pending","",C1130/(VLOOKUP(B1130,Population!$A$2:$B$10,2,FALSE)/100000))</f>
        <v>545.24346227339868</v>
      </c>
      <c r="K1130" s="10">
        <f>IF(B1130="Pending","",SUMIFS(E:E,A:A,"&lt;="&amp;A1130,A:A,"&gt;="&amp;A1130-30,B:B,B1130)/(VLOOKUP(B1130,Population!$A$2:$B$10,2,FALSE)/100000))</f>
        <v>229.48109265524982</v>
      </c>
      <c r="L1130" s="13">
        <f t="shared" si="138"/>
        <v>0.19138359569179786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39"/>
        <v>4.5145942942473654E-3</v>
      </c>
      <c r="E1131" s="7">
        <f t="shared" si="140"/>
        <v>12</v>
      </c>
      <c r="F1131" s="6">
        <f t="shared" si="141"/>
        <v>7.4766355140186919E-3</v>
      </c>
      <c r="G1131">
        <v>0</v>
      </c>
      <c r="H1131" s="7">
        <f t="shared" si="142"/>
        <v>0</v>
      </c>
      <c r="I1131" s="6">
        <f t="shared" si="143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3" t="str">
        <f t="shared" si="138"/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44">C1132/SUMIF(A:A,A1132,C:C)</f>
        <v>4.5494239747422158E-2</v>
      </c>
      <c r="E1132" s="7">
        <f t="shared" ref="E1132:E1141" si="145">C1132-SUMIFS(C:C,A:A,A1132-1,B:B,B1132)</f>
        <v>74</v>
      </c>
      <c r="F1132" s="6">
        <f t="shared" ref="F1132:F1141" si="146">E1132/SUMIF(A:A,A1132,E:E)</f>
        <v>3.7851662404092073E-2</v>
      </c>
      <c r="G1132">
        <v>3</v>
      </c>
      <c r="H1132" s="7">
        <f t="shared" ref="H1132:H1141" si="147">G1132-SUMIFS(G:G,A:A,A1132-1,B:B,B1132)</f>
        <v>0</v>
      </c>
      <c r="I1132" s="6">
        <f t="shared" ref="I1132:I1141" si="148">G1132/SUMIF(A:A,A1132,G:G)</f>
        <v>4.1493775933609959E-3</v>
      </c>
      <c r="J1132" s="10">
        <f>IF(B1132="Pending","",C1132/(VLOOKUP(B1132,Population!$A$2:$B$10,2,FALSE)/100000))</f>
        <v>299.02840604282432</v>
      </c>
      <c r="K1132" s="10">
        <f>IF(B1132="Pending","",SUMIFS(E:E,A:A,"&lt;="&amp;A1132,A:A,"&gt;="&amp;A1132-30,B:B,B1132)/(VLOOKUP(B1132,Population!$A$2:$B$10,2,FALSE)/100000))</f>
        <v>177.49637390803304</v>
      </c>
      <c r="L1132" s="13">
        <f t="shared" si="138"/>
        <v>1.1074197120708748E-3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44"/>
        <v>0.10124945420347295</v>
      </c>
      <c r="E1133" s="7">
        <f t="shared" si="145"/>
        <v>243</v>
      </c>
      <c r="F1133" s="6">
        <f t="shared" si="146"/>
        <v>0.12429667519181585</v>
      </c>
      <c r="G1133">
        <v>0</v>
      </c>
      <c r="H1133" s="7">
        <f t="shared" si="147"/>
        <v>0</v>
      </c>
      <c r="I1133" s="6">
        <f t="shared" si="148"/>
        <v>0</v>
      </c>
      <c r="J1133" s="10">
        <f>IF(B1133="Pending","",C1133/(VLOOKUP(B1133,Population!$A$2:$B$10,2,FALSE)/100000))</f>
        <v>703.72639995331065</v>
      </c>
      <c r="K1133" s="10">
        <f>IF(B1133="Pending","",SUMIFS(E:E,A:A,"&lt;="&amp;A1133,A:A,"&gt;="&amp;A1133-30,B:B,B1133)/(VLOOKUP(B1133,Population!$A$2:$B$10,2,FALSE)/100000))</f>
        <v>429.54273541684904</v>
      </c>
      <c r="L1133" s="13">
        <f t="shared" si="138"/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44"/>
        <v>0.23640546804151413</v>
      </c>
      <c r="E1134" s="7">
        <f t="shared" si="145"/>
        <v>527</v>
      </c>
      <c r="F1134" s="6">
        <f t="shared" si="146"/>
        <v>0.26956521739130435</v>
      </c>
      <c r="G1134">
        <v>11</v>
      </c>
      <c r="H1134" s="7">
        <f t="shared" si="147"/>
        <v>1</v>
      </c>
      <c r="I1134" s="6">
        <f t="shared" si="148"/>
        <v>1.5214384508990318E-2</v>
      </c>
      <c r="J1134" s="10">
        <f>IF(B1134="Pending","",C1134/(VLOOKUP(B1134,Population!$A$2:$B$10,2,FALSE)/100000))</f>
        <v>1477.98095014111</v>
      </c>
      <c r="K1134" s="10">
        <f>IF(B1134="Pending","",SUMIFS(E:E,A:A,"&lt;="&amp;A1134,A:A,"&gt;="&amp;A1134-30,B:B,B1134)/(VLOOKUP(B1134,Population!$A$2:$B$10,2,FALSE)/100000))</f>
        <v>869.75876898266358</v>
      </c>
      <c r="L1134" s="13">
        <f t="shared" si="138"/>
        <v>7.8141649499183067E-4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44"/>
        <v>0.19685621200416484</v>
      </c>
      <c r="E1135" s="7">
        <f t="shared" si="145"/>
        <v>365</v>
      </c>
      <c r="F1135" s="6">
        <f t="shared" si="146"/>
        <v>0.1867007672634271</v>
      </c>
      <c r="G1135">
        <v>13</v>
      </c>
      <c r="H1135" s="7">
        <f t="shared" si="147"/>
        <v>1</v>
      </c>
      <c r="I1135" s="6">
        <f t="shared" si="148"/>
        <v>1.7980636237897647E-2</v>
      </c>
      <c r="J1135" s="10">
        <f>IF(B1135="Pending","",C1135/(VLOOKUP(B1135,Population!$A$2:$B$10,2,FALSE)/100000))</f>
        <v>1336.3247307856295</v>
      </c>
      <c r="K1135" s="10">
        <f>IF(B1135="Pending","",SUMIFS(E:E,A:A,"&lt;="&amp;A1135,A:A,"&gt;="&amp;A1135-30,B:B,B1135)/(VLOOKUP(B1135,Population!$A$2:$B$10,2,FALSE)/100000))</f>
        <v>691.07665227968653</v>
      </c>
      <c r="L1135" s="13">
        <f t="shared" si="138"/>
        <v>1.1090257635215834E-3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44"/>
        <v>0.16147180331172539</v>
      </c>
      <c r="E1136" s="7">
        <f t="shared" si="145"/>
        <v>318</v>
      </c>
      <c r="F1136" s="6">
        <f t="shared" si="146"/>
        <v>0.16265984654731458</v>
      </c>
      <c r="G1136">
        <v>34</v>
      </c>
      <c r="H1136" s="7">
        <f t="shared" si="147"/>
        <v>0</v>
      </c>
      <c r="I1136" s="6">
        <f t="shared" si="148"/>
        <v>4.7026279391424619E-2</v>
      </c>
      <c r="J1136" s="10">
        <f>IF(B1136="Pending","",C1136/(VLOOKUP(B1136,Population!$A$2:$B$10,2,FALSE)/100000))</f>
        <v>1127.8327781166424</v>
      </c>
      <c r="K1136" s="10">
        <f>IF(B1136="Pending","",SUMIFS(E:E,A:A,"&lt;="&amp;A1136,A:A,"&gt;="&amp;A1136-30,B:B,B1136)/(VLOOKUP(B1136,Population!$A$2:$B$10,2,FALSE)/100000))</f>
        <v>577.34715901093227</v>
      </c>
      <c r="L1136" s="13">
        <f t="shared" si="138"/>
        <v>3.5361414456578262E-3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44"/>
        <v>0.12528129513317435</v>
      </c>
      <c r="E1137" s="7">
        <f t="shared" si="145"/>
        <v>228</v>
      </c>
      <c r="F1137" s="6">
        <f t="shared" si="146"/>
        <v>0.11662404092071611</v>
      </c>
      <c r="G1137">
        <v>69</v>
      </c>
      <c r="H1137" s="7">
        <f t="shared" si="147"/>
        <v>1</v>
      </c>
      <c r="I1137" s="6">
        <f t="shared" si="148"/>
        <v>9.5435684647302899E-2</v>
      </c>
      <c r="J1137" s="10">
        <f>IF(B1137="Pending","",C1137/(VLOOKUP(B1137,Population!$A$2:$B$10,2,FALSE)/100000))</f>
        <v>833.18348688406138</v>
      </c>
      <c r="K1137" s="10">
        <f>IF(B1137="Pending","",SUMIFS(E:E,A:A,"&lt;="&amp;A1137,A:A,"&gt;="&amp;A1137-30,B:B,B1137)/(VLOOKUP(B1137,Population!$A$2:$B$10,2,FALSE)/100000))</f>
        <v>404.64125643176328</v>
      </c>
      <c r="L1137" s="13">
        <f t="shared" si="138"/>
        <v>9.2493297587131363E-3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44"/>
        <v>7.1793235481812379E-2</v>
      </c>
      <c r="E1138" s="7">
        <f t="shared" si="145"/>
        <v>133</v>
      </c>
      <c r="F1138" s="6">
        <f t="shared" si="146"/>
        <v>6.8030690537084396E-2</v>
      </c>
      <c r="G1138">
        <v>138</v>
      </c>
      <c r="H1138" s="7">
        <f t="shared" si="147"/>
        <v>2</v>
      </c>
      <c r="I1138" s="6">
        <f t="shared" si="148"/>
        <v>0.1908713692946058</v>
      </c>
      <c r="J1138" s="10">
        <f>IF(B1138="Pending","",C1138/(VLOOKUP(B1138,Population!$A$2:$B$10,2,FALSE)/100000))</f>
        <v>542.48652983739362</v>
      </c>
      <c r="K1138" s="10">
        <f>IF(B1138="Pending","",SUMIFS(E:E,A:A,"&lt;="&amp;A1138,A:A,"&gt;="&amp;A1138-30,B:B,B1138)/(VLOOKUP(B1138,Population!$A$2:$B$10,2,FALSE)/100000))</f>
        <v>266.48461114819338</v>
      </c>
      <c r="L1138" s="13">
        <f t="shared" si="138"/>
        <v>3.2280701754385965E-2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44"/>
        <v>3.6694320357370774E-2</v>
      </c>
      <c r="E1139" s="7">
        <f t="shared" si="145"/>
        <v>60</v>
      </c>
      <c r="F1139" s="6">
        <f t="shared" si="146"/>
        <v>3.0690537084398978E-2</v>
      </c>
      <c r="G1139">
        <v>221</v>
      </c>
      <c r="H1139" s="7">
        <f t="shared" si="147"/>
        <v>5</v>
      </c>
      <c r="I1139" s="6">
        <f t="shared" si="148"/>
        <v>0.30567081604426005</v>
      </c>
      <c r="J1139" s="10">
        <f>IF(B1139="Pending","",C1139/(VLOOKUP(B1139,Population!$A$2:$B$10,2,FALSE)/100000))</f>
        <v>455.59083980925658</v>
      </c>
      <c r="K1139" s="10">
        <f>IF(B1139="Pending","",SUMIFS(E:E,A:A,"&lt;="&amp;A1139,A:A,"&gt;="&amp;A1139-30,B:B,B1139)/(VLOOKUP(B1139,Population!$A$2:$B$10,2,FALSE)/100000))</f>
        <v>233.73790911953162</v>
      </c>
      <c r="L1139" s="13">
        <f t="shared" si="138"/>
        <v>0.1011441647597254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44"/>
        <v>2.0924999160313037E-2</v>
      </c>
      <c r="E1140" s="7">
        <f t="shared" si="145"/>
        <v>39</v>
      </c>
      <c r="F1140" s="6">
        <f t="shared" si="146"/>
        <v>1.9948849104859334E-2</v>
      </c>
      <c r="G1140">
        <v>234</v>
      </c>
      <c r="H1140" s="7">
        <f t="shared" si="147"/>
        <v>3</v>
      </c>
      <c r="I1140" s="6">
        <f t="shared" si="148"/>
        <v>0.32365145228215769</v>
      </c>
      <c r="J1140" s="10">
        <f>IF(B1140="Pending","",C1140/(VLOOKUP(B1140,Population!$A$2:$B$10,2,FALSE)/100000))</f>
        <v>562.86110521346711</v>
      </c>
      <c r="K1140" s="10">
        <f>IF(B1140="Pending","",SUMIFS(E:E,A:A,"&lt;="&amp;A1140,A:A,"&gt;="&amp;A1140-30,B:B,B1140)/(VLOOKUP(B1140,Population!$A$2:$B$10,2,FALSE)/100000))</f>
        <v>245.74353229223601</v>
      </c>
      <c r="L1140" s="13">
        <f t="shared" si="138"/>
        <v>0.18780096308186195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44"/>
        <v>3.8289725590299937E-3</v>
      </c>
      <c r="E1141" s="7">
        <f t="shared" si="145"/>
        <v>-32</v>
      </c>
      <c r="F1141" s="6">
        <f t="shared" si="146"/>
        <v>-1.6368286445012786E-2</v>
      </c>
      <c r="G1141">
        <v>0</v>
      </c>
      <c r="H1141" s="7">
        <f t="shared" si="147"/>
        <v>0</v>
      </c>
      <c r="I1141" s="6">
        <f t="shared" si="148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3" t="str">
        <f t="shared" si="138"/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49">C1142/SUMIF(A:A,A1142,C:C)</f>
        <v>4.5651247418286724E-2</v>
      </c>
      <c r="E1142" s="7">
        <f t="shared" ref="E1142:E1151" si="150">C1142-SUMIFS(C:C,A:A,A1142-1,B:B,B1142)</f>
        <v>76</v>
      </c>
      <c r="F1142" s="6">
        <f t="shared" ref="F1142:F1151" si="151">E1142/SUMIF(A:A,A1142,E:E)</f>
        <v>5.2054794520547946E-2</v>
      </c>
      <c r="G1142" s="2">
        <v>3</v>
      </c>
      <c r="H1142" s="7">
        <f t="shared" ref="H1142:H1151" si="152">G1142-SUMIFS(G:G,A:A,A1142-1,B:B,B1142)</f>
        <v>0</v>
      </c>
      <c r="I1142" s="6">
        <f t="shared" ref="I1142:I1151" si="153">G1142/SUMIF(A:A,A1142,G:G)</f>
        <v>4.0650406504065045E-3</v>
      </c>
      <c r="J1142" s="10">
        <f>IF(B1142="Pending","",C1142/(VLOOKUP(B1142,Population!$A$2:$B$10,2,FALSE)/100000))</f>
        <v>307.41753814295521</v>
      </c>
      <c r="K1142" s="10">
        <f>IF(B1142="Pending","",SUMIFS(E:E,A:A,"&lt;="&amp;A1142,A:A,"&gt;="&amp;A1142-30,B:B,B1142)/(VLOOKUP(B1142,Population!$A$2:$B$10,2,FALSE)/100000))</f>
        <v>184.34013956866613</v>
      </c>
      <c r="L1142" s="13">
        <f t="shared" si="138"/>
        <v>1.0771992818671453E-3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49"/>
        <v>0.1017440907451726</v>
      </c>
      <c r="E1143" s="7">
        <f t="shared" si="150"/>
        <v>178</v>
      </c>
      <c r="F1143" s="6">
        <f t="shared" si="151"/>
        <v>0.12191780821917808</v>
      </c>
      <c r="G1143" s="2">
        <v>0</v>
      </c>
      <c r="H1143" s="7">
        <f t="shared" si="152"/>
        <v>0</v>
      </c>
      <c r="I1143" s="6">
        <f t="shared" si="153"/>
        <v>0</v>
      </c>
      <c r="J1143" s="10">
        <f>IF(B1143="Pending","",C1143/(VLOOKUP(B1143,Population!$A$2:$B$10,2,FALSE)/100000))</f>
        <v>724.50319530771253</v>
      </c>
      <c r="K1143" s="10">
        <f>IF(B1143="Pending","",SUMIFS(E:E,A:A,"&lt;="&amp;A1143,A:A,"&gt;="&amp;A1143-30,B:B,B1143)/(VLOOKUP(B1143,Population!$A$2:$B$10,2,FALSE)/100000))</f>
        <v>447.05127082786191</v>
      </c>
      <c r="L1143" s="13">
        <f t="shared" si="138"/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49"/>
        <v>0.23732091925384388</v>
      </c>
      <c r="E1144" s="7">
        <f t="shared" si="150"/>
        <v>401</v>
      </c>
      <c r="F1144" s="6">
        <f t="shared" si="151"/>
        <v>0.27465753424657535</v>
      </c>
      <c r="G1144" s="2">
        <v>11</v>
      </c>
      <c r="H1144" s="7">
        <f t="shared" si="152"/>
        <v>0</v>
      </c>
      <c r="I1144" s="6">
        <f t="shared" si="153"/>
        <v>1.4905149051490514E-2</v>
      </c>
      <c r="J1144" s="10">
        <f>IF(B1144="Pending","",C1144/(VLOOKUP(B1144,Population!$A$2:$B$10,2,FALSE)/100000))</f>
        <v>1520.0829861577745</v>
      </c>
      <c r="K1144" s="10">
        <f>IF(B1144="Pending","",SUMIFS(E:E,A:A,"&lt;="&amp;A1144,A:A,"&gt;="&amp;A1144-30,B:B,B1144)/(VLOOKUP(B1144,Population!$A$2:$B$10,2,FALSE)/100000))</f>
        <v>904.19634457734173</v>
      </c>
      <c r="L1144" s="13">
        <f t="shared" si="138"/>
        <v>7.5977344937146012E-4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49"/>
        <v>0.19632495164410058</v>
      </c>
      <c r="E1145" s="7">
        <f t="shared" si="150"/>
        <v>255</v>
      </c>
      <c r="F1145" s="6">
        <f t="shared" si="151"/>
        <v>0.17465753424657535</v>
      </c>
      <c r="G1145" s="2">
        <v>13</v>
      </c>
      <c r="H1145" s="7">
        <f t="shared" si="152"/>
        <v>0</v>
      </c>
      <c r="I1145" s="6">
        <f t="shared" si="153"/>
        <v>1.7615176151761516E-2</v>
      </c>
      <c r="J1145" s="10">
        <f>IF(B1145="Pending","",C1145/(VLOOKUP(B1145,Population!$A$2:$B$10,2,FALSE)/100000))</f>
        <v>1365.3950947465862</v>
      </c>
      <c r="K1145" s="10">
        <f>IF(B1145="Pending","",SUMIFS(E:E,A:A,"&lt;="&amp;A1145,A:A,"&gt;="&amp;A1145-30,B:B,B1145)/(VLOOKUP(B1145,Population!$A$2:$B$10,2,FALSE)/100000))</f>
        <v>709.5448835019414</v>
      </c>
      <c r="L1145" s="13">
        <f t="shared" si="138"/>
        <v>1.0854137096100861E-3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49"/>
        <v>0.16116447562534833</v>
      </c>
      <c r="E1146" s="7">
        <f t="shared" si="150"/>
        <v>217</v>
      </c>
      <c r="F1146" s="6">
        <f t="shared" si="151"/>
        <v>0.14863013698630137</v>
      </c>
      <c r="G1146" s="2">
        <v>36</v>
      </c>
      <c r="H1146" s="7">
        <f t="shared" si="152"/>
        <v>2</v>
      </c>
      <c r="I1146" s="6">
        <f t="shared" si="153"/>
        <v>4.878048780487805E-2</v>
      </c>
      <c r="J1146" s="10">
        <f>IF(B1146="Pending","",C1146/(VLOOKUP(B1146,Population!$A$2:$B$10,2,FALSE)/100000))</f>
        <v>1153.2867264111105</v>
      </c>
      <c r="K1146" s="10">
        <f>IF(B1146="Pending","",SUMIFS(E:E,A:A,"&lt;="&amp;A1146,A:A,"&gt;="&amp;A1146-30,B:B,B1146)/(VLOOKUP(B1146,Population!$A$2:$B$10,2,FALSE)/100000))</f>
        <v>597.28804016328058</v>
      </c>
      <c r="L1146" s="13">
        <f t="shared" si="138"/>
        <v>3.6615134255492269E-3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49"/>
        <v>0.1254466773759958</v>
      </c>
      <c r="E1147" s="7">
        <f t="shared" si="150"/>
        <v>193</v>
      </c>
      <c r="F1147" s="6">
        <f t="shared" si="151"/>
        <v>0.13219178082191782</v>
      </c>
      <c r="G1147" s="2">
        <v>75</v>
      </c>
      <c r="H1147" s="7">
        <f t="shared" si="152"/>
        <v>6</v>
      </c>
      <c r="I1147" s="6">
        <f t="shared" si="153"/>
        <v>0.1016260162601626</v>
      </c>
      <c r="J1147" s="10">
        <f>IF(B1147="Pending","",C1147/(VLOOKUP(B1147,Population!$A$2:$B$10,2,FALSE)/100000))</f>
        <v>854.73903822033799</v>
      </c>
      <c r="K1147" s="10">
        <f>IF(B1147="Pending","",SUMIFS(E:E,A:A,"&lt;="&amp;A1147,A:A,"&gt;="&amp;A1147-30,B:B,B1147)/(VLOOKUP(B1147,Population!$A$2:$B$10,2,FALSE)/100000))</f>
        <v>422.7345171388971</v>
      </c>
      <c r="L1147" s="13">
        <f t="shared" si="138"/>
        <v>9.8000784006272053E-3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49"/>
        <v>7.1878175917122908E-2</v>
      </c>
      <c r="E1148" s="7">
        <f t="shared" si="150"/>
        <v>110</v>
      </c>
      <c r="F1148" s="6">
        <f t="shared" si="151"/>
        <v>7.5342465753424653E-2</v>
      </c>
      <c r="G1148" s="2">
        <v>139</v>
      </c>
      <c r="H1148" s="7">
        <f t="shared" si="152"/>
        <v>1</v>
      </c>
      <c r="I1148" s="6">
        <f t="shared" si="153"/>
        <v>0.18834688346883469</v>
      </c>
      <c r="J1148" s="10">
        <f>IF(B1148="Pending","",C1148/(VLOOKUP(B1148,Population!$A$2:$B$10,2,FALSE)/100000))</f>
        <v>556.44524756420378</v>
      </c>
      <c r="K1148" s="10">
        <f>IF(B1148="Pending","",SUMIFS(E:E,A:A,"&lt;="&amp;A1148,A:A,"&gt;="&amp;A1148-30,B:B,B1148)/(VLOOKUP(B1148,Population!$A$2:$B$10,2,FALSE)/100000))</f>
        <v>277.65158532964148</v>
      </c>
      <c r="L1148" s="13">
        <f t="shared" si="138"/>
        <v>3.1698973774230331E-2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49"/>
        <v>3.6832442710553061E-2</v>
      </c>
      <c r="E1149" s="7">
        <f t="shared" si="150"/>
        <v>62</v>
      </c>
      <c r="F1149" s="6">
        <f t="shared" si="151"/>
        <v>4.2465753424657533E-2</v>
      </c>
      <c r="G1149" s="2">
        <v>222</v>
      </c>
      <c r="H1149" s="7">
        <f t="shared" si="152"/>
        <v>1</v>
      </c>
      <c r="I1149" s="6">
        <f t="shared" si="153"/>
        <v>0.30081300813008133</v>
      </c>
      <c r="J1149" s="10">
        <f>IF(B1149="Pending","",C1149/(VLOOKUP(B1149,Population!$A$2:$B$10,2,FALSE)/100000))</f>
        <v>468.51836020659016</v>
      </c>
      <c r="K1149" s="10">
        <f>IF(B1149="Pending","",SUMIFS(E:E,A:A,"&lt;="&amp;A1149,A:A,"&gt;="&amp;A1149-30,B:B,B1149)/(VLOOKUP(B1149,Population!$A$2:$B$10,2,FALSE)/100000))</f>
        <v>243.53780361428451</v>
      </c>
      <c r="L1149" s="13">
        <f t="shared" si="138"/>
        <v>9.879839786381843E-2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49"/>
        <v>2.0850408156574764E-2</v>
      </c>
      <c r="E1150" s="7">
        <f t="shared" si="150"/>
        <v>26</v>
      </c>
      <c r="F1150" s="6">
        <f t="shared" si="151"/>
        <v>1.7808219178082191E-2</v>
      </c>
      <c r="G1150" s="2">
        <v>239</v>
      </c>
      <c r="H1150" s="7">
        <f t="shared" si="152"/>
        <v>5</v>
      </c>
      <c r="I1150" s="6">
        <f t="shared" si="153"/>
        <v>0.32384823848238481</v>
      </c>
      <c r="J1150" s="10">
        <f>IF(B1150="Pending","",C1150/(VLOOKUP(B1150,Population!$A$2:$B$10,2,FALSE)/100000))</f>
        <v>574.60620050684599</v>
      </c>
      <c r="K1150" s="10">
        <f>IF(B1150="Pending","",SUMIFS(E:E,A:A,"&lt;="&amp;A1150,A:A,"&gt;="&amp;A1150-30,B:B,B1150)/(VLOOKUP(B1150,Population!$A$2:$B$10,2,FALSE)/100000))</f>
        <v>250.71261107020402</v>
      </c>
      <c r="L1150" s="13">
        <f t="shared" si="138"/>
        <v>0.1878930817610063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49"/>
        <v>2.7866111530013443E-3</v>
      </c>
      <c r="E1151" s="7">
        <f t="shared" si="150"/>
        <v>-58</v>
      </c>
      <c r="F1151" s="6">
        <f t="shared" si="151"/>
        <v>-3.9726027397260277E-2</v>
      </c>
      <c r="G1151" s="2">
        <v>0</v>
      </c>
      <c r="H1151" s="7">
        <f t="shared" si="152"/>
        <v>0</v>
      </c>
      <c r="I1151" s="6">
        <f t="shared" si="153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3" t="str">
        <f t="shared" si="138"/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54">C1152/SUMIF(A:A,A1152,C:C)</f>
        <v>4.5529373789541638E-2</v>
      </c>
      <c r="E1152" s="7">
        <f t="shared" ref="E1152:E1161" si="155">C1152-SUMIFS(C:C,A:A,A1152-1,B:B,B1152)</f>
        <v>36</v>
      </c>
      <c r="F1152" s="6">
        <f t="shared" ref="F1152:F1161" si="156">E1152/SUMIF(A:A,A1152,E:E)</f>
        <v>3.7735849056603772E-2</v>
      </c>
      <c r="G1152">
        <v>3</v>
      </c>
      <c r="H1152" s="7">
        <f t="shared" ref="H1152:H1161" si="157">G1152-SUMIFS(G:G,A:A,A1152-1,B:B,B1152)</f>
        <v>0</v>
      </c>
      <c r="I1152" s="6">
        <f t="shared" ref="I1152:I1161" si="158">G1152/SUMIF(A:A,A1152,G:G)</f>
        <v>4.048582995951417E-3</v>
      </c>
      <c r="J1152" s="10">
        <f>IF(B1152="Pending","",C1152/(VLOOKUP(B1152,Population!$A$2:$B$10,2,FALSE)/100000))</f>
        <v>311.3913375588067</v>
      </c>
      <c r="K1152" s="10">
        <f>IF(B1152="Pending","",SUMIFS(E:E,A:A,"&lt;="&amp;A1152,A:A,"&gt;="&amp;A1152-30,B:B,B1152)/(VLOOKUP(B1152,Population!$A$2:$B$10,2,FALSE)/100000))</f>
        <v>184.56090620288012</v>
      </c>
      <c r="L1152" s="13">
        <f t="shared" si="138"/>
        <v>1.0634526763559022E-3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54"/>
        <v>0.10222724338282763</v>
      </c>
      <c r="E1153" s="7">
        <f t="shared" si="155"/>
        <v>127</v>
      </c>
      <c r="F1153" s="6">
        <f t="shared" si="156"/>
        <v>0.1331236897274633</v>
      </c>
      <c r="G1153">
        <v>0</v>
      </c>
      <c r="H1153" s="7">
        <f t="shared" si="157"/>
        <v>0</v>
      </c>
      <c r="I1153" s="6">
        <f t="shared" si="158"/>
        <v>0</v>
      </c>
      <c r="J1153" s="10">
        <f>IF(B1153="Pending","",C1153/(VLOOKUP(B1153,Population!$A$2:$B$10,2,FALSE)/100000))</f>
        <v>739.32708862237007</v>
      </c>
      <c r="K1153" s="10">
        <f>IF(B1153="Pending","",SUMIFS(E:E,A:A,"&lt;="&amp;A1153,A:A,"&gt;="&amp;A1153-30,B:B,B1153)/(VLOOKUP(B1153,Population!$A$2:$B$10,2,FALSE)/100000))</f>
        <v>456.73932708862242</v>
      </c>
      <c r="L1153" s="13">
        <f t="shared" si="138"/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54"/>
        <v>0.23775016139444802</v>
      </c>
      <c r="E1154" s="7">
        <f t="shared" si="155"/>
        <v>253</v>
      </c>
      <c r="F1154" s="6">
        <f t="shared" si="156"/>
        <v>0.26519916142557654</v>
      </c>
      <c r="G1154">
        <v>12</v>
      </c>
      <c r="H1154" s="7">
        <f t="shared" si="157"/>
        <v>1</v>
      </c>
      <c r="I1154" s="6">
        <f t="shared" si="158"/>
        <v>1.6194331983805668E-2</v>
      </c>
      <c r="J1154" s="10">
        <f>IF(B1154="Pending","",C1154/(VLOOKUP(B1154,Population!$A$2:$B$10,2,FALSE)/100000))</f>
        <v>1546.6461161134255</v>
      </c>
      <c r="K1154" s="10">
        <f>IF(B1154="Pending","",SUMIFS(E:E,A:A,"&lt;="&amp;A1154,A:A,"&gt;="&amp;A1154-30,B:B,B1154)/(VLOOKUP(B1154,Population!$A$2:$B$10,2,FALSE)/100000))</f>
        <v>917.53040585942745</v>
      </c>
      <c r="L1154" s="13">
        <f t="shared" si="138"/>
        <v>8.1460864842848417E-4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54"/>
        <v>0.19593285990961912</v>
      </c>
      <c r="E1155" s="7">
        <f t="shared" si="155"/>
        <v>163</v>
      </c>
      <c r="F1155" s="6">
        <f t="shared" si="156"/>
        <v>0.17085953878406709</v>
      </c>
      <c r="G1155">
        <v>13</v>
      </c>
      <c r="H1155" s="7">
        <f t="shared" si="157"/>
        <v>0</v>
      </c>
      <c r="I1155" s="6">
        <f t="shared" si="158"/>
        <v>1.7543859649122806E-2</v>
      </c>
      <c r="J1155" s="10">
        <f>IF(B1155="Pending","",C1155/(VLOOKUP(B1155,Population!$A$2:$B$10,2,FALSE)/100000))</f>
        <v>1383.9773273961391</v>
      </c>
      <c r="K1155" s="10">
        <f>IF(B1155="Pending","",SUMIFS(E:E,A:A,"&lt;="&amp;A1155,A:A,"&gt;="&amp;A1155-30,B:B,B1155)/(VLOOKUP(B1155,Population!$A$2:$B$10,2,FALSE)/100000))</f>
        <v>715.13095343953705</v>
      </c>
      <c r="L1155" s="13">
        <f t="shared" si="138"/>
        <v>1.070840197693575E-3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54"/>
        <v>0.16107165913492577</v>
      </c>
      <c r="E1156" s="7">
        <f t="shared" si="155"/>
        <v>148</v>
      </c>
      <c r="F1156" s="6">
        <f t="shared" si="156"/>
        <v>0.15513626834381553</v>
      </c>
      <c r="G1156">
        <v>36</v>
      </c>
      <c r="H1156" s="7">
        <f t="shared" si="157"/>
        <v>0</v>
      </c>
      <c r="I1156" s="6">
        <f t="shared" si="158"/>
        <v>4.8582995951417005E-2</v>
      </c>
      <c r="J1156" s="10">
        <f>IF(B1156="Pending","",C1156/(VLOOKUP(B1156,Population!$A$2:$B$10,2,FALSE)/100000))</f>
        <v>1170.6470229437432</v>
      </c>
      <c r="K1156" s="10">
        <f>IF(B1156="Pending","",SUMIFS(E:E,A:A,"&lt;="&amp;A1156,A:A,"&gt;="&amp;A1156-30,B:B,B1156)/(VLOOKUP(B1156,Population!$A$2:$B$10,2,FALSE)/100000))</f>
        <v>603.15300520808898</v>
      </c>
      <c r="L1156" s="13">
        <f t="shared" si="138"/>
        <v>3.6072144288577155E-3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54"/>
        <v>0.12525823111684958</v>
      </c>
      <c r="E1157" s="7">
        <f t="shared" si="155"/>
        <v>108</v>
      </c>
      <c r="F1157" s="6">
        <f t="shared" si="156"/>
        <v>0.11320754716981132</v>
      </c>
      <c r="G1157">
        <v>76</v>
      </c>
      <c r="H1157" s="7">
        <f t="shared" si="157"/>
        <v>1</v>
      </c>
      <c r="I1157" s="6">
        <f t="shared" si="158"/>
        <v>0.10256410256410256</v>
      </c>
      <c r="J1157" s="10">
        <f>IF(B1157="Pending","",C1157/(VLOOKUP(B1157,Population!$A$2:$B$10,2,FALSE)/100000))</f>
        <v>866.80121202509383</v>
      </c>
      <c r="K1157" s="10">
        <f>IF(B1157="Pending","",SUMIFS(E:E,A:A,"&lt;="&amp;A1157,A:A,"&gt;="&amp;A1157-30,B:B,B1157)/(VLOOKUP(B1157,Population!$A$2:$B$10,2,FALSE)/100000))</f>
        <v>428.87729083576346</v>
      </c>
      <c r="L1157" s="13">
        <f t="shared" si="138"/>
        <v>9.7925525061203448E-3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54"/>
        <v>7.1998063266623627E-2</v>
      </c>
      <c r="E1158" s="7">
        <f t="shared" si="155"/>
        <v>76</v>
      </c>
      <c r="F1158" s="6">
        <f t="shared" si="156"/>
        <v>7.9664570230607967E-2</v>
      </c>
      <c r="G1158">
        <v>139</v>
      </c>
      <c r="H1158" s="7">
        <f t="shared" si="157"/>
        <v>0</v>
      </c>
      <c r="I1158" s="6">
        <f t="shared" si="158"/>
        <v>0.18758434547908232</v>
      </c>
      <c r="J1158" s="10">
        <f>IF(B1158="Pending","",C1158/(VLOOKUP(B1158,Population!$A$2:$B$10,2,FALSE)/100000))</f>
        <v>566.08945253909076</v>
      </c>
      <c r="K1158" s="10">
        <f>IF(B1158="Pending","",SUMIFS(E:E,A:A,"&lt;="&amp;A1158,A:A,"&gt;="&amp;A1158-30,B:B,B1158)/(VLOOKUP(B1158,Population!$A$2:$B$10,2,FALSE)/100000))</f>
        <v>283.99645702364609</v>
      </c>
      <c r="L1158" s="13">
        <f t="shared" si="138"/>
        <v>3.1158932974669356E-2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54"/>
        <v>3.6862491930277595E-2</v>
      </c>
      <c r="E1159" s="7">
        <f t="shared" si="155"/>
        <v>37</v>
      </c>
      <c r="F1159" s="6">
        <f t="shared" si="156"/>
        <v>3.8784067085953881E-2</v>
      </c>
      <c r="G1159">
        <v>223</v>
      </c>
      <c r="H1159" s="7">
        <f t="shared" si="157"/>
        <v>1</v>
      </c>
      <c r="I1159" s="6">
        <f t="shared" si="158"/>
        <v>0.30094466936572201</v>
      </c>
      <c r="J1159" s="10">
        <f>IF(B1159="Pending","",C1159/(VLOOKUP(B1159,Population!$A$2:$B$10,2,FALSE)/100000))</f>
        <v>476.23317076628922</v>
      </c>
      <c r="K1159" s="10">
        <f>IF(B1159="Pending","",SUMIFS(E:E,A:A,"&lt;="&amp;A1159,A:A,"&gt;="&amp;A1159-30,B:B,B1159)/(VLOOKUP(B1159,Population!$A$2:$B$10,2,FALSE)/100000))</f>
        <v>248.54200505841365</v>
      </c>
      <c r="L1159" s="13">
        <f t="shared" si="138"/>
        <v>9.7635726795096328E-2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54"/>
        <v>2.064234990316333E-2</v>
      </c>
      <c r="E1160" s="7">
        <f t="shared" si="155"/>
        <v>7</v>
      </c>
      <c r="F1160" s="6">
        <f t="shared" si="156"/>
        <v>7.3375262054507341E-3</v>
      </c>
      <c r="G1160">
        <v>239</v>
      </c>
      <c r="H1160" s="7">
        <f t="shared" si="157"/>
        <v>0</v>
      </c>
      <c r="I1160" s="6">
        <f t="shared" si="158"/>
        <v>0.32253711201079621</v>
      </c>
      <c r="J1160" s="10">
        <f>IF(B1160="Pending","",C1160/(VLOOKUP(B1160,Population!$A$2:$B$10,2,FALSE)/100000))</f>
        <v>577.76834154737105</v>
      </c>
      <c r="K1160" s="10">
        <f>IF(B1160="Pending","",SUMIFS(E:E,A:A,"&lt;="&amp;A1160,A:A,"&gt;="&amp;A1160-30,B:B,B1160)/(VLOOKUP(B1160,Population!$A$2:$B$10,2,FALSE)/100000))</f>
        <v>248.00220446403966</v>
      </c>
      <c r="L1160" s="13">
        <f t="shared" si="138"/>
        <v>0.18686473807662235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54"/>
        <v>2.7275661717236928E-3</v>
      </c>
      <c r="E1161" s="7">
        <f t="shared" si="155"/>
        <v>-1</v>
      </c>
      <c r="F1161" s="6">
        <f t="shared" si="156"/>
        <v>-1.0482180293501049E-3</v>
      </c>
      <c r="G1161">
        <v>0</v>
      </c>
      <c r="H1161" s="7">
        <f t="shared" si="157"/>
        <v>0</v>
      </c>
      <c r="I1161" s="6">
        <f t="shared" si="158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3" t="str">
        <f t="shared" si="138"/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59">C1162/SUMIF(A:A,A1162,C:C)</f>
        <v>4.5485185525630419E-2</v>
      </c>
      <c r="E1162" s="7">
        <f t="shared" ref="E1162:E1171" si="160">C1162-SUMIFS(C:C,A:A,A1162-1,B:B,B1162)</f>
        <v>148</v>
      </c>
      <c r="F1162" s="6">
        <f t="shared" ref="F1162:F1171" si="161">E1162/SUMIF(A:A,A1162,E:E)</f>
        <v>4.4659022329511168E-2</v>
      </c>
      <c r="G1162" s="2">
        <v>3</v>
      </c>
      <c r="H1162" s="7">
        <f t="shared" ref="H1162:H1171" si="162">G1162-SUMIFS(G:G,A:A,A1162-1,B:B,B1162)</f>
        <v>0</v>
      </c>
      <c r="I1162" s="6">
        <f t="shared" ref="I1162:I1171" si="163">G1162/SUMIF(A:A,A1162,G:G)</f>
        <v>4.0053404539385851E-3</v>
      </c>
      <c r="J1162" s="10">
        <f>IF(B1162="Pending","",C1162/(VLOOKUP(B1162,Population!$A$2:$B$10,2,FALSE)/100000))</f>
        <v>327.72806849064057</v>
      </c>
      <c r="K1162" s="10">
        <f>IF(B1162="Pending","",SUMIFS(E:E,A:A,"&lt;="&amp;A1162,A:A,"&gt;="&amp;A1162-30,B:B,B1162)/(VLOOKUP(B1162,Population!$A$2:$B$10,2,FALSE)/100000))</f>
        <v>195.04732132804375</v>
      </c>
      <c r="L1162" s="13">
        <f t="shared" si="138"/>
        <v>1.0104412260020209E-3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59"/>
        <v>0.10325703955633177</v>
      </c>
      <c r="E1163" s="7">
        <f t="shared" si="160"/>
        <v>406</v>
      </c>
      <c r="F1163" s="6">
        <f t="shared" si="161"/>
        <v>0.12251056125528063</v>
      </c>
      <c r="G1163" s="2">
        <v>0</v>
      </c>
      <c r="H1163" s="7">
        <f t="shared" si="162"/>
        <v>0</v>
      </c>
      <c r="I1163" s="6">
        <f t="shared" si="163"/>
        <v>0</v>
      </c>
      <c r="J1163" s="10">
        <f>IF(B1163="Pending","",C1163/(VLOOKUP(B1163,Population!$A$2:$B$10,2,FALSE)/100000))</f>
        <v>786.71685780151165</v>
      </c>
      <c r="K1163" s="10">
        <f>IF(B1163="Pending","",SUMIFS(E:E,A:A,"&lt;="&amp;A1163,A:A,"&gt;="&amp;A1163-30,B:B,B1163)/(VLOOKUP(B1163,Population!$A$2:$B$10,2,FALSE)/100000))</f>
        <v>493.74069859056294</v>
      </c>
      <c r="L1163" s="13">
        <f t="shared" si="138"/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59"/>
        <v>0.23914575481815117</v>
      </c>
      <c r="E1164" s="7">
        <f t="shared" si="160"/>
        <v>879</v>
      </c>
      <c r="F1164" s="6">
        <f t="shared" si="161"/>
        <v>0.2652383826191913</v>
      </c>
      <c r="G1164" s="2">
        <v>12</v>
      </c>
      <c r="H1164" s="7">
        <f t="shared" si="162"/>
        <v>0</v>
      </c>
      <c r="I1164" s="6">
        <f t="shared" si="163"/>
        <v>1.602136181575434E-2</v>
      </c>
      <c r="J1164" s="10">
        <f>IF(B1164="Pending","",C1164/(VLOOKUP(B1164,Population!$A$2:$B$10,2,FALSE)/100000))</f>
        <v>1638.934619002822</v>
      </c>
      <c r="K1164" s="10">
        <f>IF(B1164="Pending","",SUMIFS(E:E,A:A,"&lt;="&amp;A1164,A:A,"&gt;="&amp;A1164-30,B:B,B1164)/(VLOOKUP(B1164,Population!$A$2:$B$10,2,FALSE)/100000))</f>
        <v>992.81010616852564</v>
      </c>
      <c r="L1164" s="13">
        <f t="shared" si="138"/>
        <v>7.6873798846893021E-4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59"/>
        <v>0.19471765174495204</v>
      </c>
      <c r="E1165" s="7">
        <f t="shared" si="160"/>
        <v>570</v>
      </c>
      <c r="F1165" s="6">
        <f t="shared" si="161"/>
        <v>0.171997585998793</v>
      </c>
      <c r="G1165" s="2">
        <v>14</v>
      </c>
      <c r="H1165" s="7">
        <f t="shared" si="162"/>
        <v>1</v>
      </c>
      <c r="I1165" s="6">
        <f t="shared" si="163"/>
        <v>1.8691588785046728E-2</v>
      </c>
      <c r="J1165" s="10">
        <f>IF(B1165="Pending","",C1165/(VLOOKUP(B1165,Population!$A$2:$B$10,2,FALSE)/100000))</f>
        <v>1448.9581409559248</v>
      </c>
      <c r="K1165" s="10">
        <f>IF(B1165="Pending","",SUMIFS(E:E,A:A,"&lt;="&amp;A1165,A:A,"&gt;="&amp;A1165-30,B:B,B1165)/(VLOOKUP(B1165,Population!$A$2:$B$10,2,FALSE)/100000))</f>
        <v>761.07352864057862</v>
      </c>
      <c r="L1165" s="13">
        <f t="shared" si="138"/>
        <v>1.1014948859166011E-3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59"/>
        <v>0.16021693170328155</v>
      </c>
      <c r="E1166" s="7">
        <f t="shared" si="160"/>
        <v>478</v>
      </c>
      <c r="F1166" s="6">
        <f t="shared" si="161"/>
        <v>0.14423657211828605</v>
      </c>
      <c r="G1166" s="2">
        <v>37</v>
      </c>
      <c r="H1166" s="7">
        <f t="shared" si="162"/>
        <v>1</v>
      </c>
      <c r="I1166" s="6">
        <f t="shared" si="163"/>
        <v>4.9399198931909215E-2</v>
      </c>
      <c r="J1166" s="10">
        <f>IF(B1166="Pending","",C1166/(VLOOKUP(B1166,Population!$A$2:$B$10,2,FALSE)/100000))</f>
        <v>1226.7160887721109</v>
      </c>
      <c r="K1166" s="10">
        <f>IF(B1166="Pending","",SUMIFS(E:E,A:A,"&lt;="&amp;A1166,A:A,"&gt;="&amp;A1166-30,B:B,B1166)/(VLOOKUP(B1166,Population!$A$2:$B$10,2,FALSE)/100000))</f>
        <v>644.20776052174733</v>
      </c>
      <c r="L1166" s="13">
        <f t="shared" si="138"/>
        <v>3.5379613692866703E-3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59"/>
        <v>0.12455188896038238</v>
      </c>
      <c r="E1167" s="7">
        <f t="shared" si="160"/>
        <v>369</v>
      </c>
      <c r="F1167" s="6">
        <f t="shared" si="161"/>
        <v>0.11134580567290284</v>
      </c>
      <c r="G1167" s="2">
        <v>76</v>
      </c>
      <c r="H1167" s="7">
        <f t="shared" si="162"/>
        <v>0</v>
      </c>
      <c r="I1167" s="6">
        <f t="shared" si="163"/>
        <v>0.10146862483311081</v>
      </c>
      <c r="J1167" s="10">
        <f>IF(B1167="Pending","",C1167/(VLOOKUP(B1167,Population!$A$2:$B$10,2,FALSE)/100000))</f>
        <v>908.01363919134303</v>
      </c>
      <c r="K1167" s="10">
        <f>IF(B1167="Pending","",SUMIFS(E:E,A:A,"&lt;="&amp;A1167,A:A,"&gt;="&amp;A1167-30,B:B,B1167)/(VLOOKUP(B1167,Population!$A$2:$B$10,2,FALSE)/100000))</f>
        <v>460.26128008702636</v>
      </c>
      <c r="L1167" s="13">
        <f t="shared" si="138"/>
        <v>9.3480934809348094E-3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59"/>
        <v>7.191224683641266E-2</v>
      </c>
      <c r="E1168" s="7">
        <f t="shared" si="160"/>
        <v>233</v>
      </c>
      <c r="F1168" s="6">
        <f t="shared" si="161"/>
        <v>7.0307785153892577E-2</v>
      </c>
      <c r="G1168" s="2">
        <v>139</v>
      </c>
      <c r="H1168" s="7">
        <f t="shared" si="162"/>
        <v>0</v>
      </c>
      <c r="I1168" s="6">
        <f t="shared" si="163"/>
        <v>0.1855807743658211</v>
      </c>
      <c r="J1168" s="10">
        <f>IF(B1168="Pending","",C1168/(VLOOKUP(B1168,Population!$A$2:$B$10,2,FALSE)/100000))</f>
        <v>595.65655463315227</v>
      </c>
      <c r="K1168" s="10">
        <f>IF(B1168="Pending","",SUMIFS(E:E,A:A,"&lt;="&amp;A1168,A:A,"&gt;="&amp;A1168-30,B:B,B1168)/(VLOOKUP(B1168,Population!$A$2:$B$10,2,FALSE)/100000))</f>
        <v>306.96489255594275</v>
      </c>
      <c r="L1168" s="13">
        <f t="shared" si="138"/>
        <v>2.9612270984235193E-2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59"/>
        <v>3.7105126083892513E-2</v>
      </c>
      <c r="E1169" s="7">
        <f t="shared" si="160"/>
        <v>138</v>
      </c>
      <c r="F1169" s="6">
        <f t="shared" si="161"/>
        <v>4.1641520820760412E-2</v>
      </c>
      <c r="G1169" s="2">
        <v>226</v>
      </c>
      <c r="H1169" s="7">
        <f t="shared" si="162"/>
        <v>3</v>
      </c>
      <c r="I1169" s="6">
        <f t="shared" si="163"/>
        <v>0.30173564753004006</v>
      </c>
      <c r="J1169" s="10">
        <f>IF(B1169="Pending","",C1169/(VLOOKUP(B1169,Population!$A$2:$B$10,2,FALSE)/100000))</f>
        <v>505.00732907003174</v>
      </c>
      <c r="K1169" s="10">
        <f>IF(B1169="Pending","",SUMIFS(E:E,A:A,"&lt;="&amp;A1169,A:A,"&gt;="&amp;A1169-30,B:B,B1169)/(VLOOKUP(B1169,Population!$A$2:$B$10,2,FALSE)/100000))</f>
        <v>270.85240316348938</v>
      </c>
      <c r="L1169" s="13">
        <f t="shared" si="138"/>
        <v>9.331131296449216E-2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59"/>
        <v>2.1019088764285931E-2</v>
      </c>
      <c r="E1170" s="7">
        <f t="shared" si="160"/>
        <v>93</v>
      </c>
      <c r="F1170" s="6">
        <f t="shared" si="161"/>
        <v>2.8062764031382016E-2</v>
      </c>
      <c r="G1170" s="2">
        <v>242</v>
      </c>
      <c r="H1170" s="7">
        <f t="shared" si="162"/>
        <v>3</v>
      </c>
      <c r="I1170" s="6">
        <f t="shared" si="163"/>
        <v>0.32309746328437916</v>
      </c>
      <c r="J1170" s="10">
        <f>IF(B1170="Pending","",C1170/(VLOOKUP(B1170,Population!$A$2:$B$10,2,FALSE)/100000))</f>
        <v>619.77964394291882</v>
      </c>
      <c r="K1170" s="10">
        <f>IF(B1170="Pending","",SUMIFS(E:E,A:A,"&lt;="&amp;A1170,A:A,"&gt;="&amp;A1170-30,B:B,B1170)/(VLOOKUP(B1170,Population!$A$2:$B$10,2,FALSE)/100000))</f>
        <v>285.04442808161934</v>
      </c>
      <c r="L1170" s="13">
        <f t="shared" si="138"/>
        <v>0.17638483965014579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59"/>
        <v>2.5890860066795354E-3</v>
      </c>
      <c r="E1171" s="7">
        <f t="shared" si="160"/>
        <v>0</v>
      </c>
      <c r="F1171" s="6">
        <f t="shared" si="161"/>
        <v>0</v>
      </c>
      <c r="G1171" s="2">
        <v>0</v>
      </c>
      <c r="H1171" s="7">
        <f t="shared" si="162"/>
        <v>0</v>
      </c>
      <c r="I1171" s="6">
        <f t="shared" si="163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3" t="str">
        <f t="shared" si="138"/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64">C1172/SUMIF(A:A,A1172,C:C)</f>
        <v>4.5292567527100674E-2</v>
      </c>
      <c r="E1172" s="7">
        <f t="shared" ref="E1172:E1181" si="165">C1172-SUMIFS(C:C,A:A,A1172-1,B:B,B1172)</f>
        <v>56</v>
      </c>
      <c r="F1172" s="6">
        <f t="shared" ref="F1172:F1181" si="166">E1172/SUMIF(A:A,A1172,E:E)</f>
        <v>3.6988110964332896E-2</v>
      </c>
      <c r="G1172">
        <v>3</v>
      </c>
      <c r="H1172" s="7">
        <f t="shared" ref="H1172:H1181" si="167">G1172-SUMIFS(G:G,A:A,A1172-1,B:B,B1172)</f>
        <v>0</v>
      </c>
      <c r="I1172" s="6">
        <f t="shared" ref="I1172:I1181" si="168">G1172/SUMIF(A:A,A1172,G:G)</f>
        <v>3.9113428943937422E-3</v>
      </c>
      <c r="J1172" s="10">
        <f>IF(B1172="Pending","",C1172/(VLOOKUP(B1172,Population!$A$2:$B$10,2,FALSE)/100000))</f>
        <v>333.90953424863176</v>
      </c>
      <c r="K1172" s="10">
        <f>IF(B1172="Pending","",SUMIFS(E:E,A:A,"&lt;="&amp;A1172,A:A,"&gt;="&amp;A1172-30,B:B,B1172)/(VLOOKUP(B1172,Population!$A$2:$B$10,2,FALSE)/100000))</f>
        <v>198.80035410968128</v>
      </c>
      <c r="L1172" s="13">
        <f t="shared" si="138"/>
        <v>9.9173553719008266E-4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64"/>
        <v>0.10380607294723602</v>
      </c>
      <c r="E1173" s="7">
        <f t="shared" si="165"/>
        <v>193</v>
      </c>
      <c r="F1173" s="6">
        <f t="shared" si="166"/>
        <v>0.12747688243064728</v>
      </c>
      <c r="G1173">
        <v>0</v>
      </c>
      <c r="H1173" s="7">
        <f t="shared" si="167"/>
        <v>0</v>
      </c>
      <c r="I1173" s="6">
        <f t="shared" si="168"/>
        <v>0</v>
      </c>
      <c r="J1173" s="10">
        <f>IF(B1173="Pending","",C1173/(VLOOKUP(B1173,Population!$A$2:$B$10,2,FALSE)/100000))</f>
        <v>809.2445066970148</v>
      </c>
      <c r="K1173" s="10">
        <f>IF(B1173="Pending","",SUMIFS(E:E,A:A,"&lt;="&amp;A1173,A:A,"&gt;="&amp;A1173-30,B:B,B1173)/(VLOOKUP(B1173,Population!$A$2:$B$10,2,FALSE)/100000))</f>
        <v>511.48268114038927</v>
      </c>
      <c r="L1173" s="13">
        <f t="shared" si="138"/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64"/>
        <v>0.2393244295382404</v>
      </c>
      <c r="E1174" s="7">
        <f t="shared" si="165"/>
        <v>374</v>
      </c>
      <c r="F1174" s="6">
        <f t="shared" si="166"/>
        <v>0.24702774108322326</v>
      </c>
      <c r="G1174">
        <v>13</v>
      </c>
      <c r="H1174" s="7">
        <f t="shared" si="167"/>
        <v>1</v>
      </c>
      <c r="I1174" s="6">
        <f t="shared" si="168"/>
        <v>1.6949152542372881E-2</v>
      </c>
      <c r="J1174" s="10">
        <f>IF(B1174="Pending","",C1174/(VLOOKUP(B1174,Population!$A$2:$B$10,2,FALSE)/100000))</f>
        <v>1678.2018545894368</v>
      </c>
      <c r="K1174" s="10">
        <f>IF(B1174="Pending","",SUMIFS(E:E,A:A,"&lt;="&amp;A1174,A:A,"&gt;="&amp;A1174-30,B:B,B1174)/(VLOOKUP(B1174,Population!$A$2:$B$10,2,FALSE)/100000))</f>
        <v>1020.6331474264211</v>
      </c>
      <c r="L1174" s="13">
        <f t="shared" si="138"/>
        <v>8.1331331331331331E-4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64"/>
        <v>0.19467569024375636</v>
      </c>
      <c r="E1175" s="7">
        <f t="shared" si="165"/>
        <v>292</v>
      </c>
      <c r="F1175" s="6">
        <f t="shared" si="166"/>
        <v>0.1928665785997358</v>
      </c>
      <c r="G1175">
        <v>14</v>
      </c>
      <c r="H1175" s="7">
        <f t="shared" si="167"/>
        <v>0</v>
      </c>
      <c r="I1175" s="6">
        <f t="shared" si="168"/>
        <v>1.8252933507170794E-2</v>
      </c>
      <c r="J1175" s="10">
        <f>IF(B1175="Pending","",C1175/(VLOOKUP(B1175,Population!$A$2:$B$10,2,FALSE)/100000))</f>
        <v>1482.2465577269027</v>
      </c>
      <c r="K1175" s="10">
        <f>IF(B1175="Pending","",SUMIFS(E:E,A:A,"&lt;="&amp;A1175,A:A,"&gt;="&amp;A1175-30,B:B,B1175)/(VLOOKUP(B1175,Population!$A$2:$B$10,2,FALSE)/100000))</f>
        <v>782.04979126338662</v>
      </c>
      <c r="L1175" s="13">
        <f t="shared" si="138"/>
        <v>1.0767574219350869E-3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64"/>
        <v>0.1598191291848835</v>
      </c>
      <c r="E1176" s="7">
        <f t="shared" si="165"/>
        <v>216</v>
      </c>
      <c r="F1176" s="6">
        <f t="shared" si="166"/>
        <v>0.14266842800528401</v>
      </c>
      <c r="G1176">
        <v>37</v>
      </c>
      <c r="H1176" s="7">
        <f t="shared" si="167"/>
        <v>0</v>
      </c>
      <c r="I1176" s="6">
        <f t="shared" si="168"/>
        <v>4.8239895697522815E-2</v>
      </c>
      <c r="J1176" s="10">
        <f>IF(B1176="Pending","",C1176/(VLOOKUP(B1176,Population!$A$2:$B$10,2,FALSE)/100000))</f>
        <v>1252.0527377656829</v>
      </c>
      <c r="K1176" s="10">
        <f>IF(B1176="Pending","",SUMIFS(E:E,A:A,"&lt;="&amp;A1176,A:A,"&gt;="&amp;A1176-30,B:B,B1176)/(VLOOKUP(B1176,Population!$A$2:$B$10,2,FALSE)/100000))</f>
        <v>660.62966264721058</v>
      </c>
      <c r="L1176" s="13">
        <f t="shared" si="138"/>
        <v>3.4663668727749671E-3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64"/>
        <v>0.1243936036413727</v>
      </c>
      <c r="E1177" s="7">
        <f t="shared" si="165"/>
        <v>178</v>
      </c>
      <c r="F1177" s="6">
        <f t="shared" si="166"/>
        <v>0.11756935270805813</v>
      </c>
      <c r="G1177">
        <v>80</v>
      </c>
      <c r="H1177" s="7">
        <f t="shared" si="167"/>
        <v>4</v>
      </c>
      <c r="I1177" s="6">
        <f t="shared" si="168"/>
        <v>0.10430247718383312</v>
      </c>
      <c r="J1177" s="10">
        <f>IF(B1177="Pending","",C1177/(VLOOKUP(B1177,Population!$A$2:$B$10,2,FALSE)/100000))</f>
        <v>927.89388861029249</v>
      </c>
      <c r="K1177" s="10">
        <f>IF(B1177="Pending","",SUMIFS(E:E,A:A,"&lt;="&amp;A1177,A:A,"&gt;="&amp;A1177-30,B:B,B1177)/(VLOOKUP(B1177,Population!$A$2:$B$10,2,FALSE)/100000))</f>
        <v>473.5520086311555</v>
      </c>
      <c r="L1177" s="13">
        <f t="shared" si="138"/>
        <v>9.6292729898892638E-3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64"/>
        <v>7.1794334311552979E-2</v>
      </c>
      <c r="E1178" s="7">
        <f t="shared" si="165"/>
        <v>101</v>
      </c>
      <c r="F1178" s="6">
        <f t="shared" si="166"/>
        <v>6.6710700132100398E-2</v>
      </c>
      <c r="G1178">
        <v>146</v>
      </c>
      <c r="H1178" s="7">
        <f t="shared" si="167"/>
        <v>7</v>
      </c>
      <c r="I1178" s="6">
        <f t="shared" si="168"/>
        <v>0.19035202086049544</v>
      </c>
      <c r="J1178" s="10">
        <f>IF(B1178="Pending","",C1178/(VLOOKUP(B1178,Population!$A$2:$B$10,2,FALSE)/100000))</f>
        <v>608.47319545504149</v>
      </c>
      <c r="K1178" s="10">
        <f>IF(B1178="Pending","",SUMIFS(E:E,A:A,"&lt;="&amp;A1178,A:A,"&gt;="&amp;A1178-30,B:B,B1178)/(VLOOKUP(B1178,Population!$A$2:$B$10,2,FALSE)/100000))</f>
        <v>316.22840522918949</v>
      </c>
      <c r="L1178" s="13">
        <f t="shared" si="138"/>
        <v>3.0448383733055265E-2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64"/>
        <v>3.7177337246211896E-2</v>
      </c>
      <c r="E1179" s="7">
        <f t="shared" si="165"/>
        <v>61</v>
      </c>
      <c r="F1179" s="6">
        <f t="shared" si="166"/>
        <v>4.0290620871862616E-2</v>
      </c>
      <c r="G1179">
        <v>228</v>
      </c>
      <c r="H1179" s="7">
        <f t="shared" si="167"/>
        <v>2</v>
      </c>
      <c r="I1179" s="6">
        <f t="shared" si="168"/>
        <v>0.29726205997392435</v>
      </c>
      <c r="J1179" s="10">
        <f>IF(B1179="Pending","",C1179/(VLOOKUP(B1179,Population!$A$2:$B$10,2,FALSE)/100000))</f>
        <v>517.72634107386</v>
      </c>
      <c r="K1179" s="10">
        <f>IF(B1179="Pending","",SUMIFS(E:E,A:A,"&lt;="&amp;A1179,A:A,"&gt;="&amp;A1179-30,B:B,B1179)/(VLOOKUP(B1179,Population!$A$2:$B$10,2,FALSE)/100000))</f>
        <v>279.60975569071536</v>
      </c>
      <c r="L1179" s="13">
        <f t="shared" si="138"/>
        <v>9.182440596053161E-2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64"/>
        <v>2.0961849434030067E-2</v>
      </c>
      <c r="E1180" s="7">
        <f t="shared" si="165"/>
        <v>28</v>
      </c>
      <c r="F1180" s="6">
        <f t="shared" si="166"/>
        <v>1.8494055482166448E-2</v>
      </c>
      <c r="G1180">
        <v>246</v>
      </c>
      <c r="H1180" s="7">
        <f t="shared" si="167"/>
        <v>4</v>
      </c>
      <c r="I1180" s="6">
        <f t="shared" si="168"/>
        <v>0.32073011734028684</v>
      </c>
      <c r="J1180" s="10">
        <f>IF(B1180="Pending","",C1180/(VLOOKUP(B1180,Population!$A$2:$B$10,2,FALSE)/100000))</f>
        <v>632.42820810501917</v>
      </c>
      <c r="K1180" s="10">
        <f>IF(B1180="Pending","",SUMIFS(E:E,A:A,"&lt;="&amp;A1180,A:A,"&gt;="&amp;A1180-30,B:B,B1180)/(VLOOKUP(B1180,Population!$A$2:$B$10,2,FALSE)/100000))</f>
        <v>295.43432007191609</v>
      </c>
      <c r="L1180" s="13">
        <f t="shared" si="138"/>
        <v>0.17571428571428571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64"/>
        <v>2.7549859256153801E-3</v>
      </c>
      <c r="E1181" s="7">
        <f t="shared" si="165"/>
        <v>15</v>
      </c>
      <c r="F1181" s="6">
        <f t="shared" si="166"/>
        <v>9.9075297225891673E-3</v>
      </c>
      <c r="G1181">
        <v>0</v>
      </c>
      <c r="H1181" s="7">
        <f t="shared" si="167"/>
        <v>0</v>
      </c>
      <c r="I1181" s="6">
        <f t="shared" si="168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3" t="str">
        <f t="shared" si="138"/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69">C1182/SUMIF(A:A,A1182,C:C)</f>
        <v>4.5177451817958035E-2</v>
      </c>
      <c r="E1182" s="7">
        <f t="shared" ref="E1182:E1191" si="170">C1182-SUMIFS(C:C,A:A,A1182-1,B:B,B1182)</f>
        <v>95</v>
      </c>
      <c r="F1182" s="6">
        <f t="shared" ref="F1182:F1191" si="171">E1182/SUMIF(A:A,A1182,E:E)</f>
        <v>4.179498460184778E-2</v>
      </c>
      <c r="G1182">
        <v>3</v>
      </c>
      <c r="H1182" s="7">
        <f t="shared" ref="H1182:H1191" si="172">G1182-SUMIFS(G:G,A:A,A1182-1,B:B,B1182)</f>
        <v>0</v>
      </c>
      <c r="I1182" s="6">
        <f t="shared" ref="I1182:I1191" si="173">G1182/SUMIF(A:A,A1182,G:G)</f>
        <v>3.8314176245210726E-3</v>
      </c>
      <c r="J1182" s="10">
        <f>IF(B1182="Pending","",C1182/(VLOOKUP(B1182,Population!$A$2:$B$10,2,FALSE)/100000))</f>
        <v>344.39594937379542</v>
      </c>
      <c r="K1182" s="10">
        <f>IF(B1182="Pending","",SUMIFS(E:E,A:A,"&lt;="&amp;A1182,A:A,"&gt;="&amp;A1182-30,B:B,B1182)/(VLOOKUP(B1182,Population!$A$2:$B$10,2,FALSE)/100000))</f>
        <v>202.11185362289083</v>
      </c>
      <c r="L1182" s="13">
        <f t="shared" ref="L1182:L1245" si="174">IF(B1182="Pending","",(G1182/C1182))</f>
        <v>9.6153846153846159E-4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69"/>
        <v>0.10506653538176394</v>
      </c>
      <c r="E1183" s="7">
        <f t="shared" si="170"/>
        <v>323</v>
      </c>
      <c r="F1183" s="6">
        <f t="shared" si="171"/>
        <v>0.14210294764628245</v>
      </c>
      <c r="G1183">
        <v>0</v>
      </c>
      <c r="H1183" s="7">
        <f t="shared" si="172"/>
        <v>0</v>
      </c>
      <c r="I1183" s="6">
        <f t="shared" si="173"/>
        <v>0</v>
      </c>
      <c r="J1183" s="10">
        <f>IF(B1183="Pending","",C1183/(VLOOKUP(B1183,Population!$A$2:$B$10,2,FALSE)/100000))</f>
        <v>846.94621961539588</v>
      </c>
      <c r="K1183" s="10">
        <f>IF(B1183="Pending","",SUMIFS(E:E,A:A,"&lt;="&amp;A1183,A:A,"&gt;="&amp;A1183-30,B:B,B1183)/(VLOOKUP(B1183,Population!$A$2:$B$10,2,FALSE)/100000))</f>
        <v>537.39531354868836</v>
      </c>
      <c r="L1183" s="13">
        <f t="shared" si="174"/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69"/>
        <v>0.23932465501513156</v>
      </c>
      <c r="E1184" s="7">
        <f t="shared" si="170"/>
        <v>544</v>
      </c>
      <c r="F1184" s="6">
        <f t="shared" si="171"/>
        <v>0.23933128024637043</v>
      </c>
      <c r="G1184">
        <v>13</v>
      </c>
      <c r="H1184" s="7">
        <f t="shared" si="172"/>
        <v>0</v>
      </c>
      <c r="I1184" s="6">
        <f t="shared" si="173"/>
        <v>1.6602809706257982E-2</v>
      </c>
      <c r="J1184" s="10">
        <f>IF(B1184="Pending","",C1184/(VLOOKUP(B1184,Population!$A$2:$B$10,2,FALSE)/100000))</f>
        <v>1735.3178336245128</v>
      </c>
      <c r="K1184" s="10">
        <f>IF(B1184="Pending","",SUMIFS(E:E,A:A,"&lt;="&amp;A1184,A:A,"&gt;="&amp;A1184-30,B:B,B1184)/(VLOOKUP(B1184,Population!$A$2:$B$10,2,FALSE)/100000))</f>
        <v>1054.965730412579</v>
      </c>
      <c r="L1184" s="13">
        <f t="shared" si="174"/>
        <v>7.8654404646660218E-4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69"/>
        <v>0.19375624447951811</v>
      </c>
      <c r="E1185" s="7">
        <f t="shared" si="170"/>
        <v>379</v>
      </c>
      <c r="F1185" s="6">
        <f t="shared" si="171"/>
        <v>0.16673999120105587</v>
      </c>
      <c r="G1185">
        <v>14</v>
      </c>
      <c r="H1185" s="7">
        <f t="shared" si="172"/>
        <v>0</v>
      </c>
      <c r="I1185" s="6">
        <f t="shared" si="173"/>
        <v>1.7879948914431672E-2</v>
      </c>
      <c r="J1185" s="10">
        <f>IF(B1185="Pending","",C1185/(VLOOKUP(B1185,Population!$A$2:$B$10,2,FALSE)/100000))</f>
        <v>1525.4530986727955</v>
      </c>
      <c r="K1185" s="10">
        <f>IF(B1185="Pending","",SUMIFS(E:E,A:A,"&lt;="&amp;A1185,A:A,"&gt;="&amp;A1185-30,B:B,B1185)/(VLOOKUP(B1185,Population!$A$2:$B$10,2,FALSE)/100000))</f>
        <v>804.16606815917339</v>
      </c>
      <c r="L1185" s="13">
        <f t="shared" si="174"/>
        <v>1.0462596218518796E-3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69"/>
        <v>0.15964147637595749</v>
      </c>
      <c r="E1186" s="7">
        <f t="shared" si="170"/>
        <v>351</v>
      </c>
      <c r="F1186" s="6">
        <f t="shared" si="171"/>
        <v>0.15442146942366916</v>
      </c>
      <c r="G1186">
        <v>38</v>
      </c>
      <c r="H1186" s="7">
        <f t="shared" si="172"/>
        <v>1</v>
      </c>
      <c r="I1186" s="6">
        <f t="shared" si="173"/>
        <v>4.8531289910600253E-2</v>
      </c>
      <c r="J1186" s="10">
        <f>IF(B1186="Pending","",C1186/(VLOOKUP(B1186,Population!$A$2:$B$10,2,FALSE)/100000))</f>
        <v>1293.2247923802374</v>
      </c>
      <c r="K1186" s="10">
        <f>IF(B1186="Pending","",SUMIFS(E:E,A:A,"&lt;="&amp;A1186,A:A,"&gt;="&amp;A1186-30,B:B,B1186)/(VLOOKUP(B1186,Population!$A$2:$B$10,2,FALSE)/100000))</f>
        <v>685.02791723361327</v>
      </c>
      <c r="L1186" s="13">
        <f t="shared" si="174"/>
        <v>3.4467120181405895E-3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69"/>
        <v>0.12483167055212059</v>
      </c>
      <c r="E1187" s="7">
        <f t="shared" si="170"/>
        <v>313</v>
      </c>
      <c r="F1187" s="6">
        <f t="shared" si="171"/>
        <v>0.13770347558293006</v>
      </c>
      <c r="G1187">
        <v>84</v>
      </c>
      <c r="H1187" s="7">
        <f t="shared" si="172"/>
        <v>4</v>
      </c>
      <c r="I1187" s="6">
        <f t="shared" si="173"/>
        <v>0.10727969348659004</v>
      </c>
      <c r="J1187" s="10">
        <f>IF(B1187="Pending","",C1187/(VLOOKUP(B1187,Population!$A$2:$B$10,2,FALSE)/100000))</f>
        <v>962.85185528518673</v>
      </c>
      <c r="K1187" s="10">
        <f>IF(B1187="Pending","",SUMIFS(E:E,A:A,"&lt;="&amp;A1187,A:A,"&gt;="&amp;A1187-30,B:B,B1187)/(VLOOKUP(B1187,Population!$A$2:$B$10,2,FALSE)/100000))</f>
        <v>497.11792226822479</v>
      </c>
      <c r="L1187" s="13">
        <f t="shared" si="174"/>
        <v>9.7436492286277696E-3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69"/>
        <v>7.1704724808502623E-2</v>
      </c>
      <c r="E1188" s="7">
        <f t="shared" si="170"/>
        <v>157</v>
      </c>
      <c r="F1188" s="6">
        <f t="shared" si="171"/>
        <v>6.907171139463264E-2</v>
      </c>
      <c r="G1188">
        <v>148</v>
      </c>
      <c r="H1188" s="7">
        <f t="shared" si="172"/>
        <v>2</v>
      </c>
      <c r="I1188" s="6">
        <f t="shared" si="173"/>
        <v>0.18901660280970625</v>
      </c>
      <c r="J1188" s="10">
        <f>IF(B1188="Pending","",C1188/(VLOOKUP(B1188,Population!$A$2:$B$10,2,FALSE)/100000))</f>
        <v>628.39609257421603</v>
      </c>
      <c r="K1188" s="10">
        <f>IF(B1188="Pending","",SUMIFS(E:E,A:A,"&lt;="&amp;A1188,A:A,"&gt;="&amp;A1188-30,B:B,B1188)/(VLOOKUP(B1188,Population!$A$2:$B$10,2,FALSE)/100000))</f>
        <v>329.93332808823942</v>
      </c>
      <c r="L1188" s="13">
        <f t="shared" si="174"/>
        <v>2.9886914378029081E-2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69"/>
        <v>3.7401717322367183E-2</v>
      </c>
      <c r="E1189" s="7">
        <f t="shared" si="170"/>
        <v>100</v>
      </c>
      <c r="F1189" s="6">
        <f t="shared" si="171"/>
        <v>4.3994720633523977E-2</v>
      </c>
      <c r="G1189">
        <v>229</v>
      </c>
      <c r="H1189" s="7">
        <f t="shared" si="172"/>
        <v>1</v>
      </c>
      <c r="I1189" s="6">
        <f t="shared" si="173"/>
        <v>0.29246487867177523</v>
      </c>
      <c r="J1189" s="10">
        <f>IF(B1189="Pending","",C1189/(VLOOKUP(B1189,Population!$A$2:$B$10,2,FALSE)/100000))</f>
        <v>538.57718042439808</v>
      </c>
      <c r="K1189" s="10">
        <f>IF(B1189="Pending","",SUMIFS(E:E,A:A,"&lt;="&amp;A1189,A:A,"&gt;="&amp;A1189-30,B:B,B1189)/(VLOOKUP(B1189,Population!$A$2:$B$10,2,FALSE)/100000))</f>
        <v>295.24788520361892</v>
      </c>
      <c r="L1189" s="13">
        <f t="shared" si="174"/>
        <v>8.8656600851722805E-2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69"/>
        <v>2.0836651655782568E-2</v>
      </c>
      <c r="E1190" s="7">
        <f t="shared" si="170"/>
        <v>39</v>
      </c>
      <c r="F1190" s="6">
        <f t="shared" si="171"/>
        <v>1.7157941047074351E-2</v>
      </c>
      <c r="G1190">
        <v>254</v>
      </c>
      <c r="H1190" s="7">
        <f t="shared" si="172"/>
        <v>8</v>
      </c>
      <c r="I1190" s="6">
        <f t="shared" si="173"/>
        <v>0.32439335887611748</v>
      </c>
      <c r="J1190" s="10">
        <f>IF(B1190="Pending","",C1190/(VLOOKUP(B1190,Population!$A$2:$B$10,2,FALSE)/100000))</f>
        <v>650.0458510450876</v>
      </c>
      <c r="K1190" s="10">
        <f>IF(B1190="Pending","",SUMIFS(E:E,A:A,"&lt;="&amp;A1190,A:A,"&gt;="&amp;A1190-30,B:B,B1190)/(VLOOKUP(B1190,Population!$A$2:$B$10,2,FALSE)/100000))</f>
        <v>309.88982197145941</v>
      </c>
      <c r="L1190" s="13">
        <f t="shared" si="174"/>
        <v>0.17651146629603892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69"/>
        <v>2.2588725908979017E-3</v>
      </c>
      <c r="E1191" s="7">
        <f t="shared" si="170"/>
        <v>-28</v>
      </c>
      <c r="F1191" s="6">
        <f t="shared" si="171"/>
        <v>-1.2318521777386713E-2</v>
      </c>
      <c r="G1191">
        <v>0</v>
      </c>
      <c r="H1191" s="7">
        <f t="shared" si="172"/>
        <v>0</v>
      </c>
      <c r="I1191" s="6">
        <f t="shared" si="173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3" t="str">
        <f t="shared" si="174"/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75">C1192/SUMIF(A:A,A1192,C:C)</f>
        <v>4.5261392228124128E-2</v>
      </c>
      <c r="E1192" s="7">
        <f t="shared" ref="E1192:E1201" si="176">C1192-SUMIFS(C:C,A:A,A1192-1,B:B,B1192)</f>
        <v>118</v>
      </c>
      <c r="F1192" s="6">
        <f t="shared" ref="F1192:F1201" si="177">E1192/SUMIF(A:A,A1192,E:E)</f>
        <v>4.7599838644614763E-2</v>
      </c>
      <c r="G1192">
        <v>3</v>
      </c>
      <c r="H1192" s="7">
        <f t="shared" ref="H1192:H1201" si="178">G1192-SUMIFS(G:G,A:A,A1192-1,B:B,B1192)</f>
        <v>0</v>
      </c>
      <c r="I1192" s="6">
        <f t="shared" ref="I1192:I1201" si="179">G1192/SUMIF(A:A,A1192,G:G)</f>
        <v>3.7688442211055275E-3</v>
      </c>
      <c r="J1192" s="10">
        <f>IF(B1192="Pending","",C1192/(VLOOKUP(B1192,Population!$A$2:$B$10,2,FALSE)/100000))</f>
        <v>357.4211807924197</v>
      </c>
      <c r="K1192" s="10">
        <f>IF(B1192="Pending","",SUMIFS(E:E,A:A,"&lt;="&amp;A1192,A:A,"&gt;="&amp;A1192-30,B:B,B1192)/(VLOOKUP(B1192,Population!$A$2:$B$10,2,FALSE)/100000))</f>
        <v>210.1698357717008</v>
      </c>
      <c r="L1192" s="13">
        <f t="shared" si="174"/>
        <v>9.2649783817171094E-4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75"/>
        <v>0.10689124965054515</v>
      </c>
      <c r="E1193" s="7">
        <f t="shared" si="176"/>
        <v>391</v>
      </c>
      <c r="F1193" s="6">
        <f t="shared" si="177"/>
        <v>0.15772488906817264</v>
      </c>
      <c r="G1193">
        <v>0</v>
      </c>
      <c r="H1193" s="7">
        <f t="shared" si="178"/>
        <v>0</v>
      </c>
      <c r="I1193" s="6">
        <f t="shared" si="179"/>
        <v>0</v>
      </c>
      <c r="J1193" s="10">
        <f>IF(B1193="Pending","",C1193/(VLOOKUP(B1193,Population!$A$2:$B$10,2,FALSE)/100000))</f>
        <v>892.58513525343608</v>
      </c>
      <c r="K1193" s="10">
        <f>IF(B1193="Pending","",SUMIFS(E:E,A:A,"&lt;="&amp;A1193,A:A,"&gt;="&amp;A1193-30,B:B,B1193)/(VLOOKUP(B1193,Population!$A$2:$B$10,2,FALSE)/100000))</f>
        <v>572.76255507893438</v>
      </c>
      <c r="L1193" s="13">
        <f t="shared" si="174"/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75"/>
        <v>0.23974000559127762</v>
      </c>
      <c r="E1194" s="7">
        <f t="shared" si="176"/>
        <v>623</v>
      </c>
      <c r="F1194" s="6">
        <f t="shared" si="177"/>
        <v>0.25131101250504234</v>
      </c>
      <c r="G1194">
        <v>12</v>
      </c>
      <c r="H1194" s="7">
        <f t="shared" si="178"/>
        <v>-1</v>
      </c>
      <c r="I1194" s="6">
        <f t="shared" si="179"/>
        <v>1.507537688442211E-2</v>
      </c>
      <c r="J1194" s="10">
        <f>IF(B1194="Pending","",C1194/(VLOOKUP(B1194,Population!$A$2:$B$10,2,FALSE)/100000))</f>
        <v>1800.7282287326971</v>
      </c>
      <c r="K1194" s="10">
        <f>IF(B1194="Pending","",SUMIFS(E:E,A:A,"&lt;="&amp;A1194,A:A,"&gt;="&amp;A1194-30,B:B,B1194)/(VLOOKUP(B1194,Population!$A$2:$B$10,2,FALSE)/100000))</f>
        <v>1103.7872933745464</v>
      </c>
      <c r="L1194" s="13">
        <f t="shared" si="174"/>
        <v>6.9966765786251529E-4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75"/>
        <v>0.19246575342465752</v>
      </c>
      <c r="E1195" s="7">
        <f t="shared" si="176"/>
        <v>388</v>
      </c>
      <c r="F1195" s="6">
        <f t="shared" si="177"/>
        <v>0.15651472367890279</v>
      </c>
      <c r="G1195">
        <v>14</v>
      </c>
      <c r="H1195" s="7">
        <f t="shared" si="178"/>
        <v>0</v>
      </c>
      <c r="I1195" s="6">
        <f t="shared" si="179"/>
        <v>1.7587939698492462E-2</v>
      </c>
      <c r="J1195" s="10">
        <f>IF(B1195="Pending","",C1195/(VLOOKUP(B1195,Population!$A$2:$B$10,2,FALSE)/100000))</f>
        <v>1569.6856524643688</v>
      </c>
      <c r="K1195" s="10">
        <f>IF(B1195="Pending","",SUMIFS(E:E,A:A,"&lt;="&amp;A1195,A:A,"&gt;="&amp;A1195-30,B:B,B1195)/(VLOOKUP(B1195,Population!$A$2:$B$10,2,FALSE)/100000))</f>
        <v>828.10636789172599</v>
      </c>
      <c r="L1195" s="13">
        <f t="shared" si="174"/>
        <v>1.0167768174885613E-3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75"/>
        <v>0.1585686329326251</v>
      </c>
      <c r="E1196" s="7">
        <f t="shared" si="176"/>
        <v>319</v>
      </c>
      <c r="F1196" s="6">
        <f t="shared" si="177"/>
        <v>0.12868091972569584</v>
      </c>
      <c r="G1196">
        <v>38</v>
      </c>
      <c r="H1196" s="7">
        <f t="shared" si="178"/>
        <v>0</v>
      </c>
      <c r="I1196" s="6">
        <f t="shared" si="179"/>
        <v>4.7738693467336682E-2</v>
      </c>
      <c r="J1196" s="10">
        <f>IF(B1196="Pending","",C1196/(VLOOKUP(B1196,Population!$A$2:$B$10,2,FALSE)/100000))</f>
        <v>1330.6432693661145</v>
      </c>
      <c r="K1196" s="10">
        <f>IF(B1196="Pending","",SUMIFS(E:E,A:A,"&lt;="&amp;A1196,A:A,"&gt;="&amp;A1196-30,B:B,B1196)/(VLOOKUP(B1196,Population!$A$2:$B$10,2,FALSE)/100000))</f>
        <v>707.90128090836583</v>
      </c>
      <c r="L1196" s="13">
        <f t="shared" si="174"/>
        <v>3.3497884344146685E-3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75"/>
        <v>0.12453173050041935</v>
      </c>
      <c r="E1197" s="7">
        <f t="shared" si="176"/>
        <v>288</v>
      </c>
      <c r="F1197" s="6">
        <f t="shared" si="177"/>
        <v>0.11617587736990723</v>
      </c>
      <c r="G1197">
        <v>84</v>
      </c>
      <c r="H1197" s="7">
        <f t="shared" si="178"/>
        <v>0</v>
      </c>
      <c r="I1197" s="6">
        <f t="shared" si="179"/>
        <v>0.10552763819095477</v>
      </c>
      <c r="J1197" s="10">
        <f>IF(B1197="Pending","",C1197/(VLOOKUP(B1197,Population!$A$2:$B$10,2,FALSE)/100000))</f>
        <v>995.01765209786902</v>
      </c>
      <c r="K1197" s="10">
        <f>IF(B1197="Pending","",SUMIFS(E:E,A:A,"&lt;="&amp;A1197,A:A,"&gt;="&amp;A1197-30,B:B,B1197)/(VLOOKUP(B1197,Population!$A$2:$B$10,2,FALSE)/100000))</f>
        <v>520.79552269978262</v>
      </c>
      <c r="L1197" s="13">
        <f t="shared" si="174"/>
        <v>9.4286676394657095E-3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75"/>
        <v>7.2015655577299414E-2</v>
      </c>
      <c r="E1198" s="7">
        <f t="shared" si="176"/>
        <v>200</v>
      </c>
      <c r="F1198" s="6">
        <f t="shared" si="177"/>
        <v>8.0677692617991126E-2</v>
      </c>
      <c r="G1198">
        <v>151</v>
      </c>
      <c r="H1198" s="7">
        <f t="shared" si="178"/>
        <v>3</v>
      </c>
      <c r="I1198" s="6">
        <f t="shared" si="179"/>
        <v>0.18969849246231155</v>
      </c>
      <c r="J1198" s="10">
        <f>IF(B1198="Pending","",C1198/(VLOOKUP(B1198,Population!$A$2:$B$10,2,FALSE)/100000))</f>
        <v>653.77557935023435</v>
      </c>
      <c r="K1198" s="10">
        <f>IF(B1198="Pending","",SUMIFS(E:E,A:A,"&lt;="&amp;A1198,A:A,"&gt;="&amp;A1198-30,B:B,B1198)/(VLOOKUP(B1198,Population!$A$2:$B$10,2,FALSE)/100000))</f>
        <v>351.12519954621479</v>
      </c>
      <c r="L1198" s="13">
        <f t="shared" si="174"/>
        <v>2.9309006211180124E-2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75"/>
        <v>3.7265865250209675E-2</v>
      </c>
      <c r="E1199" s="7">
        <f t="shared" si="176"/>
        <v>83</v>
      </c>
      <c r="F1199" s="6">
        <f t="shared" si="177"/>
        <v>3.3481242436466316E-2</v>
      </c>
      <c r="G1199">
        <v>233</v>
      </c>
      <c r="H1199" s="7">
        <f t="shared" si="178"/>
        <v>4</v>
      </c>
      <c r="I1199" s="6">
        <f t="shared" si="179"/>
        <v>0.292713567839196</v>
      </c>
      <c r="J1199" s="10">
        <f>IF(B1199="Pending","",C1199/(VLOOKUP(B1199,Population!$A$2:$B$10,2,FALSE)/100000))</f>
        <v>555.88337708534459</v>
      </c>
      <c r="K1199" s="10">
        <f>IF(B1199="Pending","",SUMIFS(E:E,A:A,"&lt;="&amp;A1199,A:A,"&gt;="&amp;A1199-30,B:B,B1199)/(VLOOKUP(B1199,Population!$A$2:$B$10,2,FALSE)/100000))</f>
        <v>309.63496435549013</v>
      </c>
      <c r="L1199" s="13">
        <f t="shared" si="174"/>
        <v>8.7396849212303077E-2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75"/>
        <v>2.0841487279843446E-2</v>
      </c>
      <c r="E1200" s="7">
        <f t="shared" si="176"/>
        <v>52</v>
      </c>
      <c r="F1200" s="6">
        <f t="shared" si="177"/>
        <v>2.0976200080677694E-2</v>
      </c>
      <c r="G1200">
        <v>261</v>
      </c>
      <c r="H1200" s="7">
        <f t="shared" si="178"/>
        <v>7</v>
      </c>
      <c r="I1200" s="6">
        <f t="shared" si="179"/>
        <v>0.32788944723618091</v>
      </c>
      <c r="J1200" s="10">
        <f>IF(B1200="Pending","",C1200/(VLOOKUP(B1200,Population!$A$2:$B$10,2,FALSE)/100000))</f>
        <v>673.53604163184548</v>
      </c>
      <c r="K1200" s="10">
        <f>IF(B1200="Pending","",SUMIFS(E:E,A:A,"&lt;="&amp;A1200,A:A,"&gt;="&amp;A1200-30,B:B,B1200)/(VLOOKUP(B1200,Population!$A$2:$B$10,2,FALSE)/100000))</f>
        <v>328.41093378024925</v>
      </c>
      <c r="L1200" s="13">
        <f t="shared" si="174"/>
        <v>0.1750503018108652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75"/>
        <v>2.4182275649986024E-3</v>
      </c>
      <c r="E1201" s="7">
        <f t="shared" si="176"/>
        <v>17</v>
      </c>
      <c r="F1201" s="6">
        <f t="shared" si="177"/>
        <v>6.8576038725292453E-3</v>
      </c>
      <c r="G1201">
        <v>0</v>
      </c>
      <c r="H1201" s="7">
        <f t="shared" si="178"/>
        <v>0</v>
      </c>
      <c r="I1201" s="6">
        <f t="shared" si="179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3" t="str">
        <f t="shared" si="174"/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80">C1202/SUMIF(A:A,A1202,C:C)</f>
        <v>4.5259350573700535E-2</v>
      </c>
      <c r="E1202" s="7">
        <f t="shared" ref="E1202:E1211" si="181">C1202-SUMIFS(C:C,A:A,A1202-1,B:B,B1202)</f>
        <v>103</v>
      </c>
      <c r="F1202" s="6">
        <f t="shared" ref="F1202:F1211" si="182">E1202/SUMIF(A:A,A1202,E:E)</f>
        <v>4.5195261079420797E-2</v>
      </c>
      <c r="G1202" s="2">
        <v>3</v>
      </c>
      <c r="H1202" s="7">
        <f t="shared" ref="H1202:H1211" si="183">G1202-SUMIFS(G:G,A:A,A1202-1,B:B,B1202)</f>
        <v>0</v>
      </c>
      <c r="I1202" s="6">
        <f t="shared" ref="I1202:I1211" si="184">G1202/SUMIF(A:A,A1202,G:G)</f>
        <v>3.6809815950920245E-3</v>
      </c>
      <c r="J1202" s="10">
        <f>IF(B1202="Pending","",C1202/(VLOOKUP(B1202,Population!$A$2:$B$10,2,FALSE)/100000))</f>
        <v>368.79066245443926</v>
      </c>
      <c r="K1202" s="10">
        <f>IF(B1202="Pending","",SUMIFS(E:E,A:A,"&lt;="&amp;A1202,A:A,"&gt;="&amp;A1202-30,B:B,B1202)/(VLOOKUP(B1202,Population!$A$2:$B$10,2,FALSE)/100000))</f>
        <v>215.24746835862214</v>
      </c>
      <c r="L1202" s="13">
        <f t="shared" si="174"/>
        <v>8.9793475007482785E-4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80"/>
        <v>0.10776358390116365</v>
      </c>
      <c r="E1203" s="7">
        <f t="shared" si="181"/>
        <v>308</v>
      </c>
      <c r="F1203" s="6">
        <f t="shared" si="182"/>
        <v>0.13514699429574376</v>
      </c>
      <c r="G1203" s="2">
        <v>0</v>
      </c>
      <c r="H1203" s="7">
        <f t="shared" si="183"/>
        <v>0</v>
      </c>
      <c r="I1203" s="6">
        <f t="shared" si="184"/>
        <v>0</v>
      </c>
      <c r="J1203" s="10">
        <f>IF(B1203="Pending","",C1203/(VLOOKUP(B1203,Population!$A$2:$B$10,2,FALSE)/100000))</f>
        <v>928.53599463071589</v>
      </c>
      <c r="K1203" s="10">
        <f>IF(B1203="Pending","",SUMIFS(E:E,A:A,"&lt;="&amp;A1203,A:A,"&gt;="&amp;A1203-30,B:B,B1203)/(VLOOKUP(B1203,Population!$A$2:$B$10,2,FALSE)/100000))</f>
        <v>599.49225247308061</v>
      </c>
      <c r="L1203" s="13">
        <f t="shared" si="174"/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80"/>
        <v>0.24014142700388788</v>
      </c>
      <c r="E1204" s="7">
        <f t="shared" si="181"/>
        <v>576</v>
      </c>
      <c r="F1204" s="6">
        <f t="shared" si="182"/>
        <v>0.25274243089074155</v>
      </c>
      <c r="G1204" s="2">
        <v>12</v>
      </c>
      <c r="H1204" s="7">
        <f t="shared" si="183"/>
        <v>0</v>
      </c>
      <c r="I1204" s="6">
        <f t="shared" si="184"/>
        <v>1.4723926380368098E-2</v>
      </c>
      <c r="J1204" s="10">
        <f>IF(B1204="Pending","",C1204/(VLOOKUP(B1204,Population!$A$2:$B$10,2,FALSE)/100000))</f>
        <v>1861.2039712404246</v>
      </c>
      <c r="K1204" s="10">
        <f>IF(B1204="Pending","",SUMIFS(E:E,A:A,"&lt;="&amp;A1204,A:A,"&gt;="&amp;A1204-30,B:B,B1204)/(VLOOKUP(B1204,Population!$A$2:$B$10,2,FALSE)/100000))</f>
        <v>1149.4590780809031</v>
      </c>
      <c r="L1204" s="13">
        <f t="shared" si="174"/>
        <v>6.7693349128448131E-4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80"/>
        <v>0.1916037876427478</v>
      </c>
      <c r="E1205" s="7">
        <f t="shared" si="181"/>
        <v>375</v>
      </c>
      <c r="F1205" s="6">
        <f t="shared" si="182"/>
        <v>0.16454585344449321</v>
      </c>
      <c r="G1205" s="2">
        <v>14</v>
      </c>
      <c r="H1205" s="7">
        <f t="shared" si="183"/>
        <v>0</v>
      </c>
      <c r="I1205" s="6">
        <f t="shared" si="184"/>
        <v>1.7177914110429449E-2</v>
      </c>
      <c r="J1205" s="10">
        <f>IF(B1205="Pending","",C1205/(VLOOKUP(B1205,Population!$A$2:$B$10,2,FALSE)/100000))</f>
        <v>1612.4361877010701</v>
      </c>
      <c r="K1205" s="10">
        <f>IF(B1205="Pending","",SUMIFS(E:E,A:A,"&lt;="&amp;A1205,A:A,"&gt;="&amp;A1205-30,B:B,B1205)/(VLOOKUP(B1205,Population!$A$2:$B$10,2,FALSE)/100000))</f>
        <v>854.78270187942758</v>
      </c>
      <c r="L1205" s="13">
        <f t="shared" si="174"/>
        <v>9.8981900452488683E-4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80"/>
        <v>0.15829258050095504</v>
      </c>
      <c r="E1206" s="7">
        <f t="shared" si="181"/>
        <v>341</v>
      </c>
      <c r="F1206" s="6">
        <f t="shared" si="182"/>
        <v>0.14962702939885913</v>
      </c>
      <c r="G1206" s="2">
        <v>39</v>
      </c>
      <c r="H1206" s="7">
        <f t="shared" si="183"/>
        <v>1</v>
      </c>
      <c r="I1206" s="6">
        <f t="shared" si="184"/>
        <v>4.785276073619632E-2</v>
      </c>
      <c r="J1206" s="10">
        <f>IF(B1206="Pending","",C1206/(VLOOKUP(B1206,Population!$A$2:$B$10,2,FALSE)/100000))</f>
        <v>1370.6423309717075</v>
      </c>
      <c r="K1206" s="10">
        <f>IF(B1206="Pending","",SUMIFS(E:E,A:A,"&lt;="&amp;A1206,A:A,"&gt;="&amp;A1206-30,B:B,B1206)/(VLOOKUP(B1206,Population!$A$2:$B$10,2,FALSE)/100000))</f>
        <v>734.88012011448416</v>
      </c>
      <c r="L1206" s="13">
        <f t="shared" si="174"/>
        <v>3.337612323491656E-3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80"/>
        <v>0.12469689375364067</v>
      </c>
      <c r="E1207" s="7">
        <f t="shared" si="181"/>
        <v>296</v>
      </c>
      <c r="F1207" s="6">
        <f t="shared" si="182"/>
        <v>0.12988152698551997</v>
      </c>
      <c r="G1207" s="2">
        <v>87</v>
      </c>
      <c r="H1207" s="7">
        <f t="shared" si="183"/>
        <v>3</v>
      </c>
      <c r="I1207" s="6">
        <f t="shared" si="184"/>
        <v>0.10674846625766871</v>
      </c>
      <c r="J1207" s="10">
        <f>IF(B1207="Pending","",C1207/(VLOOKUP(B1207,Population!$A$2:$B$10,2,FALSE)/100000))</f>
        <v>1028.076943266459</v>
      </c>
      <c r="K1207" s="10">
        <f>IF(B1207="Pending","",SUMIFS(E:E,A:A,"&lt;="&amp;A1207,A:A,"&gt;="&amp;A1207-30,B:B,B1207)/(VLOOKUP(B1207,Population!$A$2:$B$10,2,FALSE)/100000))</f>
        <v>545.92505145969062</v>
      </c>
      <c r="L1207" s="13">
        <f t="shared" si="174"/>
        <v>9.4513851167843561E-3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80"/>
        <v>7.2135899971552037E-2</v>
      </c>
      <c r="E1208" s="7">
        <f t="shared" si="181"/>
        <v>173</v>
      </c>
      <c r="F1208" s="6">
        <f t="shared" si="182"/>
        <v>7.59104870557262E-2</v>
      </c>
      <c r="G1208" s="2">
        <v>154</v>
      </c>
      <c r="H1208" s="7">
        <f t="shared" si="183"/>
        <v>3</v>
      </c>
      <c r="I1208" s="6">
        <f t="shared" si="184"/>
        <v>0.18895705521472392</v>
      </c>
      <c r="J1208" s="10">
        <f>IF(B1208="Pending","",C1208/(VLOOKUP(B1208,Population!$A$2:$B$10,2,FALSE)/100000))</f>
        <v>675.72883541149031</v>
      </c>
      <c r="K1208" s="10">
        <f>IF(B1208="Pending","",SUMIFS(E:E,A:A,"&lt;="&amp;A1208,A:A,"&gt;="&amp;A1208-30,B:B,B1208)/(VLOOKUP(B1208,Population!$A$2:$B$10,2,FALSE)/100000))</f>
        <v>366.86048134734619</v>
      </c>
      <c r="L1208" s="13">
        <f t="shared" si="174"/>
        <v>2.892018779342723E-2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80"/>
        <v>3.7253281675449411E-2</v>
      </c>
      <c r="E1209" s="7">
        <f t="shared" si="181"/>
        <v>84</v>
      </c>
      <c r="F1209" s="6">
        <f t="shared" si="182"/>
        <v>3.6858271171566474E-2</v>
      </c>
      <c r="G1209" s="2">
        <v>237</v>
      </c>
      <c r="H1209" s="7">
        <f t="shared" si="183"/>
        <v>4</v>
      </c>
      <c r="I1209" s="6">
        <f t="shared" si="184"/>
        <v>0.29079754601226993</v>
      </c>
      <c r="J1209" s="10">
        <f>IF(B1209="Pending","",C1209/(VLOOKUP(B1209,Population!$A$2:$B$10,2,FALSE)/100000))</f>
        <v>573.39808213979654</v>
      </c>
      <c r="K1209" s="10">
        <f>IF(B1209="Pending","",SUMIFS(E:E,A:A,"&lt;="&amp;A1209,A:A,"&gt;="&amp;A1209-30,B:B,B1209)/(VLOOKUP(B1209,Population!$A$2:$B$10,2,FALSE)/100000))</f>
        <v>323.60502672035068</v>
      </c>
      <c r="L1209" s="13">
        <f t="shared" si="174"/>
        <v>8.6181818181818179E-2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80"/>
        <v>2.0807651146723744E-2</v>
      </c>
      <c r="E1210" s="7">
        <f t="shared" si="181"/>
        <v>45</v>
      </c>
      <c r="F1210" s="6">
        <f t="shared" si="182"/>
        <v>1.9745502413339184E-2</v>
      </c>
      <c r="G1210" s="2">
        <v>269</v>
      </c>
      <c r="H1210" s="7">
        <f t="shared" si="183"/>
        <v>8</v>
      </c>
      <c r="I1210" s="6">
        <f t="shared" si="184"/>
        <v>0.33006134969325152</v>
      </c>
      <c r="J1210" s="10">
        <f>IF(B1210="Pending","",C1210/(VLOOKUP(B1210,Population!$A$2:$B$10,2,FALSE)/100000))</f>
        <v>693.86409117807818</v>
      </c>
      <c r="K1210" s="10">
        <f>IF(B1210="Pending","",SUMIFS(E:E,A:A,"&lt;="&amp;A1210,A:A,"&gt;="&amp;A1210-30,B:B,B1210)/(VLOOKUP(B1210,Population!$A$2:$B$10,2,FALSE)/100000))</f>
        <v>346.02857672031763</v>
      </c>
      <c r="L1210" s="13">
        <f t="shared" si="174"/>
        <v>0.17513020833333334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80"/>
        <v>2.0455438301792222E-3</v>
      </c>
      <c r="E1211" s="7">
        <f t="shared" si="181"/>
        <v>-22</v>
      </c>
      <c r="F1211" s="6">
        <f t="shared" si="182"/>
        <v>-9.6533567354102675E-3</v>
      </c>
      <c r="G1211" s="2">
        <v>0</v>
      </c>
      <c r="H1211" s="7">
        <f t="shared" si="183"/>
        <v>0</v>
      </c>
      <c r="I1211" s="6">
        <f t="shared" si="184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3" t="str">
        <f t="shared" si="174"/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85">C1212/SUMIF(A:A,A1212,C:C)</f>
        <v>4.5509327185076505E-2</v>
      </c>
      <c r="E1212" s="7">
        <f t="shared" ref="E1212:E1221" si="186">C1212-SUMIFS(C:C,A:A,A1212-1,B:B,B1212)</f>
        <v>133</v>
      </c>
      <c r="F1212" s="6">
        <f t="shared" ref="F1212:F1221" si="187">E1212/SUMIF(A:A,A1212,E:E)</f>
        <v>5.2840683353198255E-2</v>
      </c>
      <c r="G1212">
        <v>3</v>
      </c>
      <c r="H1212" s="7">
        <f t="shared" ref="H1212:H1221" si="188">G1212-SUMIFS(G:G,A:A,A1212-1,B:B,B1212)</f>
        <v>0</v>
      </c>
      <c r="I1212" s="6">
        <f t="shared" ref="I1212:I1221" si="189">G1212/SUMIF(A:A,A1212,G:G)</f>
        <v>3.5799522673031028E-3</v>
      </c>
      <c r="J1212" s="10">
        <f>IF(B1212="Pending","",C1212/(VLOOKUP(B1212,Population!$A$2:$B$10,2,FALSE)/100000))</f>
        <v>383.47164362966834</v>
      </c>
      <c r="K1212" s="10">
        <f>IF(B1212="Pending","",SUMIFS(E:E,A:A,"&lt;="&amp;A1212,A:A,"&gt;="&amp;A1212-30,B:B,B1212)/(VLOOKUP(B1212,Population!$A$2:$B$10,2,FALSE)/100000))</f>
        <v>229.26614963120932</v>
      </c>
      <c r="L1212" s="13">
        <f t="shared" si="174"/>
        <v>8.6355785837651119E-4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85"/>
        <v>0.10844162649339761</v>
      </c>
      <c r="E1213" s="7">
        <f t="shared" si="186"/>
        <v>323</v>
      </c>
      <c r="F1213" s="6">
        <f t="shared" si="187"/>
        <v>0.12832737385776719</v>
      </c>
      <c r="G1213">
        <v>0</v>
      </c>
      <c r="H1213" s="7">
        <f t="shared" si="188"/>
        <v>0</v>
      </c>
      <c r="I1213" s="6">
        <f t="shared" si="189"/>
        <v>0</v>
      </c>
      <c r="J1213" s="10">
        <f>IF(B1213="Pending","",C1213/(VLOOKUP(B1213,Population!$A$2:$B$10,2,FALSE)/100000))</f>
        <v>966.23770754909685</v>
      </c>
      <c r="K1213" s="10">
        <f>IF(B1213="Pending","",SUMIFS(E:E,A:A,"&lt;="&amp;A1213,A:A,"&gt;="&amp;A1213-30,B:B,B1213)/(VLOOKUP(B1213,Population!$A$2:$B$10,2,FALSE)/100000))</f>
        <v>632.05812833756454</v>
      </c>
      <c r="L1213" s="13">
        <f t="shared" si="174"/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85"/>
        <v>0.23996541605533431</v>
      </c>
      <c r="E1214" s="7">
        <f t="shared" si="186"/>
        <v>591</v>
      </c>
      <c r="F1214" s="6">
        <f t="shared" si="187"/>
        <v>0.23480333730631706</v>
      </c>
      <c r="G1214">
        <v>12</v>
      </c>
      <c r="H1214" s="7">
        <f t="shared" si="188"/>
        <v>0</v>
      </c>
      <c r="I1214" s="6">
        <f t="shared" si="189"/>
        <v>1.4319809069212411E-2</v>
      </c>
      <c r="J1214" s="10">
        <f>IF(B1214="Pending","",C1214/(VLOOKUP(B1214,Population!$A$2:$B$10,2,FALSE)/100000))</f>
        <v>1923.2546028759575</v>
      </c>
      <c r="K1214" s="10">
        <f>IF(B1214="Pending","",SUMIFS(E:E,A:A,"&lt;="&amp;A1214,A:A,"&gt;="&amp;A1214-30,B:B,B1214)/(VLOOKUP(B1214,Population!$A$2:$B$10,2,FALSE)/100000))</f>
        <v>1203.0053084262868</v>
      </c>
      <c r="L1214" s="13">
        <f t="shared" si="174"/>
        <v>6.5509335080248931E-4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85"/>
        <v>0.19093219450848878</v>
      </c>
      <c r="E1215" s="7">
        <f t="shared" si="186"/>
        <v>431</v>
      </c>
      <c r="F1215" s="6">
        <f t="shared" si="187"/>
        <v>0.17123559793404847</v>
      </c>
      <c r="G1215">
        <v>14</v>
      </c>
      <c r="H1215" s="7">
        <f t="shared" si="188"/>
        <v>0</v>
      </c>
      <c r="I1215" s="6">
        <f t="shared" si="189"/>
        <v>1.6706443914081145E-2</v>
      </c>
      <c r="J1215" s="10">
        <f>IF(B1215="Pending","",C1215/(VLOOKUP(B1215,Population!$A$2:$B$10,2,FALSE)/100000))</f>
        <v>1661.5708028664519</v>
      </c>
      <c r="K1215" s="10">
        <f>IF(B1215="Pending","",SUMIFS(E:E,A:A,"&lt;="&amp;A1215,A:A,"&gt;="&amp;A1215-30,B:B,B1215)/(VLOOKUP(B1215,Population!$A$2:$B$10,2,FALSE)/100000))</f>
        <v>897.5332371161287</v>
      </c>
      <c r="L1215" s="13">
        <f t="shared" si="174"/>
        <v>9.6054888507718698E-4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85"/>
        <v>0.15811674701320477</v>
      </c>
      <c r="E1216" s="7">
        <f t="shared" si="186"/>
        <v>385</v>
      </c>
      <c r="F1216" s="6">
        <f t="shared" si="187"/>
        <v>0.15295987286452126</v>
      </c>
      <c r="G1216">
        <v>40</v>
      </c>
      <c r="H1216" s="7">
        <f t="shared" si="188"/>
        <v>1</v>
      </c>
      <c r="I1216" s="6">
        <f t="shared" si="189"/>
        <v>4.77326968973747E-2</v>
      </c>
      <c r="J1216" s="10">
        <f>IF(B1216="Pending","",C1216/(VLOOKUP(B1216,Population!$A$2:$B$10,2,FALSE)/100000))</f>
        <v>1415.8025618167317</v>
      </c>
      <c r="K1216" s="10">
        <f>IF(B1216="Pending","",SUMIFS(E:E,A:A,"&lt;="&amp;A1216,A:A,"&gt;="&amp;A1216-30,B:B,B1216)/(VLOOKUP(B1216,Population!$A$2:$B$10,2,FALSE)/100000))</f>
        <v>773.35429080842675</v>
      </c>
      <c r="L1216" s="13">
        <f t="shared" si="174"/>
        <v>3.3140016570008283E-3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85"/>
        <v>0.12446290085935863</v>
      </c>
      <c r="E1217" s="7">
        <f t="shared" si="186"/>
        <v>296</v>
      </c>
      <c r="F1217" s="6">
        <f t="shared" si="187"/>
        <v>0.11760031783869686</v>
      </c>
      <c r="G1217">
        <v>93</v>
      </c>
      <c r="H1217" s="7">
        <f t="shared" si="188"/>
        <v>6</v>
      </c>
      <c r="I1217" s="6">
        <f t="shared" si="189"/>
        <v>0.11097852028639618</v>
      </c>
      <c r="J1217" s="10">
        <f>IF(B1217="Pending","",C1217/(VLOOKUP(B1217,Population!$A$2:$B$10,2,FALSE)/100000))</f>
        <v>1061.1362344350491</v>
      </c>
      <c r="K1217" s="10">
        <f>IF(B1217="Pending","",SUMIFS(E:E,A:A,"&lt;="&amp;A1217,A:A,"&gt;="&amp;A1217-30,B:B,B1217)/(VLOOKUP(B1217,Population!$A$2:$B$10,2,FALSE)/100000))</f>
        <v>575.41036520464934</v>
      </c>
      <c r="L1217" s="13">
        <f t="shared" si="174"/>
        <v>9.7884433217556039E-3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85"/>
        <v>7.222018444770488E-2</v>
      </c>
      <c r="E1218" s="7">
        <f t="shared" si="186"/>
        <v>188</v>
      </c>
      <c r="F1218" s="6">
        <f t="shared" si="187"/>
        <v>7.4692093762415576E-2</v>
      </c>
      <c r="G1218">
        <v>158</v>
      </c>
      <c r="H1218" s="7">
        <f t="shared" si="188"/>
        <v>4</v>
      </c>
      <c r="I1218" s="6">
        <f t="shared" si="189"/>
        <v>0.18854415274463007</v>
      </c>
      <c r="J1218" s="10">
        <f>IF(B1218="Pending","",C1218/(VLOOKUP(B1218,Population!$A$2:$B$10,2,FALSE)/100000))</f>
        <v>699.58555298094768</v>
      </c>
      <c r="K1218" s="10">
        <f>IF(B1218="Pending","",SUMIFS(E:E,A:A,"&lt;="&amp;A1218,A:A,"&gt;="&amp;A1218-30,B:B,B1218)/(VLOOKUP(B1218,Population!$A$2:$B$10,2,FALSE)/100000))</f>
        <v>388.43304510696186</v>
      </c>
      <c r="L1218" s="13">
        <f t="shared" si="174"/>
        <v>2.8659532015236713E-2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85"/>
        <v>3.7190840494655208E-2</v>
      </c>
      <c r="E1219" s="7">
        <f t="shared" si="186"/>
        <v>89</v>
      </c>
      <c r="F1219" s="6">
        <f t="shared" si="187"/>
        <v>3.5359555025824392E-2</v>
      </c>
      <c r="G1219">
        <v>240</v>
      </c>
      <c r="H1219" s="7">
        <f t="shared" si="188"/>
        <v>3</v>
      </c>
      <c r="I1219" s="6">
        <f t="shared" si="189"/>
        <v>0.28639618138424822</v>
      </c>
      <c r="J1219" s="10">
        <f>IF(B1219="Pending","",C1219/(VLOOKUP(B1219,Population!$A$2:$B$10,2,FALSE)/100000))</f>
        <v>591.95532916177547</v>
      </c>
      <c r="K1219" s="10">
        <f>IF(B1219="Pending","",SUMIFS(E:E,A:A,"&lt;="&amp;A1219,A:A,"&gt;="&amp;A1219-30,B:B,B1219)/(VLOOKUP(B1219,Population!$A$2:$B$10,2,FALSE)/100000))</f>
        <v>340.2856982007811</v>
      </c>
      <c r="L1219" s="13">
        <f t="shared" si="174"/>
        <v>8.4536808735470231E-2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85"/>
        <v>2.1130266191574095E-2</v>
      </c>
      <c r="E1220" s="7">
        <f t="shared" si="186"/>
        <v>77</v>
      </c>
      <c r="F1220" s="6">
        <f t="shared" si="187"/>
        <v>3.0591974572904253E-2</v>
      </c>
      <c r="G1220">
        <v>278</v>
      </c>
      <c r="H1220" s="7">
        <f t="shared" si="188"/>
        <v>9</v>
      </c>
      <c r="I1220" s="6">
        <f t="shared" si="189"/>
        <v>0.33174224343675418</v>
      </c>
      <c r="J1220" s="10">
        <f>IF(B1220="Pending","",C1220/(VLOOKUP(B1220,Population!$A$2:$B$10,2,FALSE)/100000))</f>
        <v>728.64764262385427</v>
      </c>
      <c r="K1220" s="10">
        <f>IF(B1220="Pending","",SUMIFS(E:E,A:A,"&lt;="&amp;A1220,A:A,"&gt;="&amp;A1220-30,B:B,B1220)/(VLOOKUP(B1220,Population!$A$2:$B$10,2,FALSE)/100000))</f>
        <v>375.84304938812568</v>
      </c>
      <c r="L1220" s="13">
        <f t="shared" si="174"/>
        <v>0.17234965902045876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85"/>
        <v>2.030496751205198E-3</v>
      </c>
      <c r="E1221" s="7">
        <f t="shared" si="186"/>
        <v>4</v>
      </c>
      <c r="F1221" s="6">
        <f t="shared" si="187"/>
        <v>1.5891934843067143E-3</v>
      </c>
      <c r="G1221">
        <v>0</v>
      </c>
      <c r="H1221" s="7">
        <f t="shared" si="188"/>
        <v>0</v>
      </c>
      <c r="I1221" s="6">
        <f t="shared" si="189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3" t="str">
        <f t="shared" si="174"/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90">C1222/SUMIF(A:A,A1222,C:C)</f>
        <v>4.5804262945657044E-2</v>
      </c>
      <c r="E1222" s="7">
        <f t="shared" ref="E1222:E1231" si="191">C1222-SUMIFS(C:C,A:A,A1222-1,B:B,B1222)</f>
        <v>104</v>
      </c>
      <c r="F1222" s="6">
        <f t="shared" ref="F1222:F1231" si="192">E1222/SUMIF(A:A,A1222,E:E)</f>
        <v>5.8459808881394043E-2</v>
      </c>
      <c r="G1222">
        <v>3</v>
      </c>
      <c r="H1222" s="7">
        <f t="shared" ref="H1222:H1231" si="193">G1222-SUMIFS(G:G,A:A,A1222-1,B:B,B1222)</f>
        <v>0</v>
      </c>
      <c r="I1222" s="6">
        <f t="shared" ref="I1222:I1231" si="194">G1222/SUMIF(A:A,A1222,G:G)</f>
        <v>3.5587188612099642E-3</v>
      </c>
      <c r="J1222" s="10">
        <f>IF(B1222="Pending","",C1222/(VLOOKUP(B1222,Population!$A$2:$B$10,2,FALSE)/100000))</f>
        <v>394.95150860879488</v>
      </c>
      <c r="K1222" s="10">
        <f>IF(B1222="Pending","",SUMIFS(E:E,A:A,"&lt;="&amp;A1222,A:A,"&gt;="&amp;A1222-30,B:B,B1222)/(VLOOKUP(B1222,Population!$A$2:$B$10,2,FALSE)/100000))</f>
        <v>235.88914865762845</v>
      </c>
      <c r="L1222" s="13">
        <f t="shared" si="174"/>
        <v>8.384572386808273E-4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90"/>
        <v>0.10918517570248992</v>
      </c>
      <c r="E1223" s="7">
        <f t="shared" si="191"/>
        <v>251</v>
      </c>
      <c r="F1223" s="6">
        <f t="shared" si="192"/>
        <v>0.14109050028105677</v>
      </c>
      <c r="G1223">
        <v>0</v>
      </c>
      <c r="H1223" s="7">
        <f t="shared" si="193"/>
        <v>0</v>
      </c>
      <c r="I1223" s="6">
        <f t="shared" si="194"/>
        <v>0</v>
      </c>
      <c r="J1223" s="10">
        <f>IF(B1223="Pending","",C1223/(VLOOKUP(B1223,Population!$A$2:$B$10,2,FALSE)/100000))</f>
        <v>995.53532347019177</v>
      </c>
      <c r="K1223" s="10">
        <f>IF(B1223="Pending","",SUMIFS(E:E,A:A,"&lt;="&amp;A1223,A:A,"&gt;="&amp;A1223-30,B:B,B1223)/(VLOOKUP(B1223,Population!$A$2:$B$10,2,FALSE)/100000))</f>
        <v>651.90113513671247</v>
      </c>
      <c r="L1223" s="13">
        <f t="shared" si="174"/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90"/>
        <v>0.23977469116046854</v>
      </c>
      <c r="E1224" s="7">
        <f t="shared" si="191"/>
        <v>412</v>
      </c>
      <c r="F1224" s="6">
        <f t="shared" si="192"/>
        <v>0.23159078133783023</v>
      </c>
      <c r="G1224">
        <v>12</v>
      </c>
      <c r="H1224" s="7">
        <f t="shared" si="193"/>
        <v>0</v>
      </c>
      <c r="I1224" s="6">
        <f t="shared" si="194"/>
        <v>1.4234875444839857E-2</v>
      </c>
      <c r="J1224" s="10">
        <f>IF(B1224="Pending","",C1224/(VLOOKUP(B1224,Population!$A$2:$B$10,2,FALSE)/100000))</f>
        <v>1966.5115575863458</v>
      </c>
      <c r="K1224" s="10">
        <f>IF(B1224="Pending","",SUMIFS(E:E,A:A,"&lt;="&amp;A1224,A:A,"&gt;="&amp;A1224-30,B:B,B1224)/(VLOOKUP(B1224,Population!$A$2:$B$10,2,FALSE)/100000))</f>
        <v>1231.1433275097434</v>
      </c>
      <c r="L1224" s="13">
        <f t="shared" si="174"/>
        <v>6.4068339562199682E-4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90"/>
        <v>0.19050118415157141</v>
      </c>
      <c r="E1225" s="7">
        <f t="shared" si="191"/>
        <v>306</v>
      </c>
      <c r="F1225" s="6">
        <f t="shared" si="192"/>
        <v>0.17200674536256325</v>
      </c>
      <c r="G1225">
        <v>14</v>
      </c>
      <c r="H1225" s="7">
        <f t="shared" si="193"/>
        <v>0</v>
      </c>
      <c r="I1225" s="6">
        <f t="shared" si="194"/>
        <v>1.6607354685646499E-2</v>
      </c>
      <c r="J1225" s="10">
        <f>IF(B1225="Pending","",C1225/(VLOOKUP(B1225,Population!$A$2:$B$10,2,FALSE)/100000))</f>
        <v>1696.4552396196</v>
      </c>
      <c r="K1225" s="10">
        <f>IF(B1225="Pending","",SUMIFS(E:E,A:A,"&lt;="&amp;A1225,A:A,"&gt;="&amp;A1225-30,B:B,B1225)/(VLOOKUP(B1225,Population!$A$2:$B$10,2,FALSE)/100000))</f>
        <v>919.07950687542609</v>
      </c>
      <c r="L1225" s="13">
        <f t="shared" si="174"/>
        <v>9.4079698944963381E-4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90"/>
        <v>0.15767778275619279</v>
      </c>
      <c r="E1226" s="7">
        <f t="shared" si="191"/>
        <v>247</v>
      </c>
      <c r="F1226" s="6">
        <f t="shared" si="192"/>
        <v>0.13884204609331086</v>
      </c>
      <c r="G1226">
        <v>41</v>
      </c>
      <c r="H1226" s="7">
        <f t="shared" si="193"/>
        <v>1</v>
      </c>
      <c r="I1226" s="6">
        <f t="shared" si="194"/>
        <v>4.8635824436536183E-2</v>
      </c>
      <c r="J1226" s="10">
        <f>IF(B1226="Pending","",C1226/(VLOOKUP(B1226,Population!$A$2:$B$10,2,FALSE)/100000))</f>
        <v>1444.7754891380848</v>
      </c>
      <c r="K1226" s="10">
        <f>IF(B1226="Pending","",SUMIFS(E:E,A:A,"&lt;="&amp;A1226,A:A,"&gt;="&amp;A1226-30,B:B,B1226)/(VLOOKUP(B1226,Population!$A$2:$B$10,2,FALSE)/100000))</f>
        <v>788.36860132313609</v>
      </c>
      <c r="L1226" s="13">
        <f t="shared" si="174"/>
        <v>3.3287326459365105E-3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90"/>
        <v>0.12411188632144915</v>
      </c>
      <c r="E1227" s="7">
        <f t="shared" si="191"/>
        <v>194</v>
      </c>
      <c r="F1227" s="6">
        <f t="shared" si="192"/>
        <v>0.10905002810567735</v>
      </c>
      <c r="G1227">
        <v>94</v>
      </c>
      <c r="H1227" s="7">
        <f t="shared" si="193"/>
        <v>1</v>
      </c>
      <c r="I1227" s="6">
        <f t="shared" si="194"/>
        <v>0.11150652431791222</v>
      </c>
      <c r="J1227" s="10">
        <f>IF(B1227="Pending","",C1227/(VLOOKUP(B1227,Population!$A$2:$B$10,2,FALSE)/100000))</f>
        <v>1082.8034725658142</v>
      </c>
      <c r="K1227" s="10">
        <f>IF(B1227="Pending","",SUMIFS(E:E,A:A,"&lt;="&amp;A1227,A:A,"&gt;="&amp;A1227-30,B:B,B1227)/(VLOOKUP(B1227,Population!$A$2:$B$10,2,FALSE)/100000))</f>
        <v>587.80759939287066</v>
      </c>
      <c r="L1227" s="13">
        <f t="shared" si="174"/>
        <v>9.6957194430118618E-3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90"/>
        <v>7.2278051590603604E-2</v>
      </c>
      <c r="E1228" s="7">
        <f t="shared" si="191"/>
        <v>133</v>
      </c>
      <c r="F1228" s="6">
        <f t="shared" si="192"/>
        <v>7.4761101742551989E-2</v>
      </c>
      <c r="G1228">
        <v>158</v>
      </c>
      <c r="H1228" s="7">
        <f t="shared" si="193"/>
        <v>0</v>
      </c>
      <c r="I1228" s="6">
        <f t="shared" si="194"/>
        <v>0.1874258600237248</v>
      </c>
      <c r="J1228" s="10">
        <f>IF(B1228="Pending","",C1228/(VLOOKUP(B1228,Population!$A$2:$B$10,2,FALSE)/100000))</f>
        <v>716.46291168699986</v>
      </c>
      <c r="K1228" s="10">
        <f>IF(B1228="Pending","",SUMIFS(E:E,A:A,"&lt;="&amp;A1228,A:A,"&gt;="&amp;A1228-30,B:B,B1228)/(VLOOKUP(B1228,Population!$A$2:$B$10,2,FALSE)/100000))</f>
        <v>400.10760902393031</v>
      </c>
      <c r="L1228" s="13">
        <f t="shared" si="174"/>
        <v>2.7984413744243711E-2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90"/>
        <v>3.7367983101837032E-2</v>
      </c>
      <c r="E1229" s="7">
        <f t="shared" si="191"/>
        <v>80</v>
      </c>
      <c r="F1229" s="6">
        <f t="shared" si="192"/>
        <v>4.4969083754918496E-2</v>
      </c>
      <c r="G1229">
        <v>243</v>
      </c>
      <c r="H1229" s="7">
        <f t="shared" si="193"/>
        <v>3</v>
      </c>
      <c r="I1229" s="6">
        <f t="shared" si="194"/>
        <v>0.28825622775800713</v>
      </c>
      <c r="J1229" s="10">
        <f>IF(B1229="Pending","",C1229/(VLOOKUP(B1229,Population!$A$2:$B$10,2,FALSE)/100000))</f>
        <v>608.63600064220589</v>
      </c>
      <c r="K1229" s="10">
        <f>IF(B1229="Pending","",SUMIFS(E:E,A:A,"&lt;="&amp;A1229,A:A,"&gt;="&amp;A1229-30,B:B,B1229)/(VLOOKUP(B1229,Population!$A$2:$B$10,2,FALSE)/100000))</f>
        <v>350.08559269553399</v>
      </c>
      <c r="L1229" s="13">
        <f t="shared" si="174"/>
        <v>8.3247687564234327E-2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90"/>
        <v>2.1301926646610767E-2</v>
      </c>
      <c r="E1230" s="7">
        <f t="shared" si="191"/>
        <v>51</v>
      </c>
      <c r="F1230" s="6">
        <f t="shared" si="192"/>
        <v>2.866779089376054E-2</v>
      </c>
      <c r="G1230">
        <v>278</v>
      </c>
      <c r="H1230" s="7">
        <f t="shared" si="193"/>
        <v>0</v>
      </c>
      <c r="I1230" s="6">
        <f t="shared" si="194"/>
        <v>0.32977461447212336</v>
      </c>
      <c r="J1230" s="10">
        <f>IF(B1230="Pending","",C1230/(VLOOKUP(B1230,Population!$A$2:$B$10,2,FALSE)/100000))</f>
        <v>751.68609877625136</v>
      </c>
      <c r="K1230" s="10">
        <f>IF(B1230="Pending","",SUMIFS(E:E,A:A,"&lt;="&amp;A1230,A:A,"&gt;="&amp;A1230-30,B:B,B1230)/(VLOOKUP(B1230,Population!$A$2:$B$10,2,FALSE)/100000))</f>
        <v>388.03987911586535</v>
      </c>
      <c r="L1230" s="13">
        <f t="shared" si="174"/>
        <v>0.16706730769230768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90"/>
        <v>1.9970556231197595E-3</v>
      </c>
      <c r="E1231" s="7">
        <f t="shared" si="191"/>
        <v>1</v>
      </c>
      <c r="F1231" s="6">
        <f t="shared" si="192"/>
        <v>5.6211354693648118E-4</v>
      </c>
      <c r="G1231">
        <v>0</v>
      </c>
      <c r="H1231" s="7">
        <f t="shared" si="193"/>
        <v>0</v>
      </c>
      <c r="I1231" s="6">
        <f t="shared" si="194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3" t="str">
        <f t="shared" si="174"/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95">C1232/SUMIF(A:A,A1232,C:C)</f>
        <v>4.572811395039747E-2</v>
      </c>
      <c r="E1232" s="7">
        <f t="shared" ref="E1232:E1241" si="196">C1232-SUMIFS(C:C,A:A,A1232-1,B:B,B1232)</f>
        <v>69</v>
      </c>
      <c r="F1232" s="6">
        <f t="shared" ref="F1232:F1241" si="197">E1232/SUMIF(A:A,A1232,E:E)</f>
        <v>4.2098840756558877E-2</v>
      </c>
      <c r="G1232">
        <v>3</v>
      </c>
      <c r="H1232" s="7">
        <f t="shared" ref="H1232:H1241" si="198">G1232-SUMIFS(G:G,A:A,A1232-1,B:B,B1232)</f>
        <v>0</v>
      </c>
      <c r="I1232" s="6">
        <f t="shared" ref="I1232:I1241" si="199">G1232/SUMIF(A:A,A1232,G:G)</f>
        <v>3.5419126328217238E-3</v>
      </c>
      <c r="J1232" s="10">
        <f>IF(B1232="Pending","",C1232/(VLOOKUP(B1232,Population!$A$2:$B$10,2,FALSE)/100000))</f>
        <v>402.56795748917688</v>
      </c>
      <c r="K1232" s="10">
        <f>IF(B1232="Pending","",SUMIFS(E:E,A:A,"&lt;="&amp;A1232,A:A,"&gt;="&amp;A1232-30,B:B,B1232)/(VLOOKUP(B1232,Population!$A$2:$B$10,2,FALSE)/100000))</f>
        <v>235.66838202341449</v>
      </c>
      <c r="L1232" s="13">
        <f t="shared" si="174"/>
        <v>8.2259391280504524E-4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95"/>
        <v>0.10980013541640544</v>
      </c>
      <c r="E1233" s="7">
        <f t="shared" si="196"/>
        <v>228</v>
      </c>
      <c r="F1233" s="6">
        <f t="shared" si="197"/>
        <v>0.13910921293471629</v>
      </c>
      <c r="G1233">
        <v>0</v>
      </c>
      <c r="H1233" s="7">
        <f t="shared" si="198"/>
        <v>0</v>
      </c>
      <c r="I1233" s="6">
        <f t="shared" si="199"/>
        <v>0</v>
      </c>
      <c r="J1233" s="10">
        <f>IF(B1233="Pending","",C1233/(VLOOKUP(B1233,Population!$A$2:$B$10,2,FALSE)/100000))</f>
        <v>1022.1482972949314</v>
      </c>
      <c r="K1233" s="10">
        <f>IF(B1233="Pending","",SUMIFS(E:E,A:A,"&lt;="&amp;A1233,A:A,"&gt;="&amp;A1233-30,B:B,B1233)/(VLOOKUP(B1233,Population!$A$2:$B$10,2,FALSE)/100000))</f>
        <v>661.00557355043918</v>
      </c>
      <c r="L1233" s="13">
        <f t="shared" si="174"/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95"/>
        <v>0.23963688341650574</v>
      </c>
      <c r="E1234" s="7">
        <f t="shared" si="196"/>
        <v>382</v>
      </c>
      <c r="F1234" s="6">
        <f t="shared" si="197"/>
        <v>0.23306894447834045</v>
      </c>
      <c r="G1234">
        <v>12</v>
      </c>
      <c r="H1234" s="7">
        <f t="shared" si="198"/>
        <v>0</v>
      </c>
      <c r="I1234" s="6">
        <f t="shared" si="199"/>
        <v>1.4167650531286895E-2</v>
      </c>
      <c r="J1234" s="10">
        <f>IF(B1234="Pending","",C1234/(VLOOKUP(B1234,Population!$A$2:$B$10,2,FALSE)/100000))</f>
        <v>2006.6187340411234</v>
      </c>
      <c r="K1234" s="10">
        <f>IF(B1234="Pending","",SUMIFS(E:E,A:A,"&lt;="&amp;A1234,A:A,"&gt;="&amp;A1234-30,B:B,B1234)/(VLOOKUP(B1234,Population!$A$2:$B$10,2,FALSE)/100000))</f>
        <v>1244.5823814003493</v>
      </c>
      <c r="L1234" s="13">
        <f t="shared" si="174"/>
        <v>6.2787777312683132E-4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95"/>
        <v>0.18987135441482558</v>
      </c>
      <c r="E1235" s="7">
        <f t="shared" si="196"/>
        <v>262</v>
      </c>
      <c r="F1235" s="6">
        <f t="shared" si="197"/>
        <v>0.15985356924954242</v>
      </c>
      <c r="G1235">
        <v>14</v>
      </c>
      <c r="H1235" s="7">
        <f t="shared" si="198"/>
        <v>0</v>
      </c>
      <c r="I1235" s="6">
        <f t="shared" si="199"/>
        <v>1.6528925619834711E-2</v>
      </c>
      <c r="J1235" s="10">
        <f>IF(B1235="Pending","",C1235/(VLOOKUP(B1235,Population!$A$2:$B$10,2,FALSE)/100000))</f>
        <v>1726.323613571642</v>
      </c>
      <c r="K1235" s="10">
        <f>IF(B1235="Pending","",SUMIFS(E:E,A:A,"&lt;="&amp;A1235,A:A,"&gt;="&amp;A1235-30,B:B,B1235)/(VLOOKUP(B1235,Population!$A$2:$B$10,2,FALSE)/100000))</f>
        <v>920.67552685759631</v>
      </c>
      <c r="L1235" s="13">
        <f t="shared" si="174"/>
        <v>9.2451958000396223E-4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95"/>
        <v>0.15802342202271985</v>
      </c>
      <c r="E1236" s="7">
        <f t="shared" si="196"/>
        <v>286</v>
      </c>
      <c r="F1236" s="6">
        <f t="shared" si="197"/>
        <v>0.17449664429530201</v>
      </c>
      <c r="G1236">
        <v>41</v>
      </c>
      <c r="H1236" s="7">
        <f t="shared" si="198"/>
        <v>0</v>
      </c>
      <c r="I1236" s="6">
        <f t="shared" si="199"/>
        <v>4.8406139315230225E-2</v>
      </c>
      <c r="J1236" s="10">
        <f>IF(B1236="Pending","",C1236/(VLOOKUP(B1236,Population!$A$2:$B$10,2,FALSE)/100000))</f>
        <v>1478.3230891943883</v>
      </c>
      <c r="K1236" s="10">
        <f>IF(B1236="Pending","",SUMIFS(E:E,A:A,"&lt;="&amp;A1236,A:A,"&gt;="&amp;A1236-30,B:B,B1236)/(VLOOKUP(B1236,Population!$A$2:$B$10,2,FALSE)/100000))</f>
        <v>798.92553840379117</v>
      </c>
      <c r="L1236" s="13">
        <f t="shared" si="174"/>
        <v>3.2531936840434817E-3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95"/>
        <v>0.12393108809589487</v>
      </c>
      <c r="E1237" s="7">
        <f t="shared" si="196"/>
        <v>189</v>
      </c>
      <c r="F1237" s="6">
        <f t="shared" si="197"/>
        <v>0.11531421598535692</v>
      </c>
      <c r="G1237">
        <v>94</v>
      </c>
      <c r="H1237" s="7">
        <f t="shared" si="198"/>
        <v>0</v>
      </c>
      <c r="I1237" s="6">
        <f t="shared" si="199"/>
        <v>0.11097992916174734</v>
      </c>
      <c r="J1237" s="10">
        <f>IF(B1237="Pending","",C1237/(VLOOKUP(B1237,Population!$A$2:$B$10,2,FALSE)/100000))</f>
        <v>1103.912276724137</v>
      </c>
      <c r="K1237" s="10">
        <f>IF(B1237="Pending","",SUMIFS(E:E,A:A,"&lt;="&amp;A1237,A:A,"&gt;="&amp;A1237-30,B:B,B1237)/(VLOOKUP(B1237,Population!$A$2:$B$10,2,FALSE)/100000))</f>
        <v>593.05687873382919</v>
      </c>
      <c r="L1237" s="13">
        <f t="shared" si="174"/>
        <v>9.5103197086199923E-3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95"/>
        <v>7.2222082904932663E-2</v>
      </c>
      <c r="E1238" s="7">
        <f t="shared" si="196"/>
        <v>114</v>
      </c>
      <c r="F1238" s="6">
        <f t="shared" si="197"/>
        <v>6.9554606467358143E-2</v>
      </c>
      <c r="G1238">
        <v>159</v>
      </c>
      <c r="H1238" s="7">
        <f t="shared" si="198"/>
        <v>1</v>
      </c>
      <c r="I1238" s="6">
        <f t="shared" si="199"/>
        <v>0.18772136953955135</v>
      </c>
      <c r="J1238" s="10">
        <f>IF(B1238="Pending","",C1238/(VLOOKUP(B1238,Population!$A$2:$B$10,2,FALSE)/100000))</f>
        <v>730.92921914933038</v>
      </c>
      <c r="K1238" s="10">
        <f>IF(B1238="Pending","",SUMIFS(E:E,A:A,"&lt;="&amp;A1238,A:A,"&gt;="&amp;A1238-30,B:B,B1238)/(VLOOKUP(B1238,Population!$A$2:$B$10,2,FALSE)/100000))</f>
        <v>405.69109611465439</v>
      </c>
      <c r="L1238" s="13">
        <f t="shared" si="174"/>
        <v>2.7604166666666666E-2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95"/>
        <v>3.7603129623592545E-2</v>
      </c>
      <c r="E1239" s="7">
        <f t="shared" si="196"/>
        <v>80</v>
      </c>
      <c r="F1239" s="6">
        <f t="shared" si="197"/>
        <v>4.8810250152532035E-2</v>
      </c>
      <c r="G1239">
        <v>243</v>
      </c>
      <c r="H1239" s="7">
        <f t="shared" si="198"/>
        <v>0</v>
      </c>
      <c r="I1239" s="6">
        <f t="shared" si="199"/>
        <v>0.28689492325855964</v>
      </c>
      <c r="J1239" s="10">
        <f>IF(B1239="Pending","",C1239/(VLOOKUP(B1239,Population!$A$2:$B$10,2,FALSE)/100000))</f>
        <v>625.31667212263631</v>
      </c>
      <c r="K1239" s="10">
        <f>IF(B1239="Pending","",SUMIFS(E:E,A:A,"&lt;="&amp;A1239,A:A,"&gt;="&amp;A1239-30,B:B,B1239)/(VLOOKUP(B1239,Population!$A$2:$B$10,2,FALSE)/100000))</f>
        <v>358.4259284357492</v>
      </c>
      <c r="L1239" s="13">
        <f t="shared" si="174"/>
        <v>8.1027009003000999E-2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95"/>
        <v>2.1202698297264087E-2</v>
      </c>
      <c r="E1240" s="7">
        <f t="shared" si="196"/>
        <v>27</v>
      </c>
      <c r="F1240" s="6">
        <f t="shared" si="197"/>
        <v>1.6473459426479559E-2</v>
      </c>
      <c r="G1240">
        <v>281</v>
      </c>
      <c r="H1240" s="7">
        <f t="shared" si="198"/>
        <v>3</v>
      </c>
      <c r="I1240" s="6">
        <f t="shared" si="199"/>
        <v>0.33175914994096811</v>
      </c>
      <c r="J1240" s="10">
        <f>IF(B1240="Pending","",C1240/(VLOOKUP(B1240,Population!$A$2:$B$10,2,FALSE)/100000))</f>
        <v>763.88292850399102</v>
      </c>
      <c r="K1240" s="10">
        <f>IF(B1240="Pending","",SUMIFS(E:E,A:A,"&lt;="&amp;A1240,A:A,"&gt;="&amp;A1240-30,B:B,B1240)/(VLOOKUP(B1240,Population!$A$2:$B$10,2,FALSE)/100000))</f>
        <v>395.26763006563698</v>
      </c>
      <c r="L1240" s="13">
        <f t="shared" si="174"/>
        <v>0.16617386162034301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95"/>
        <v>1.9810918574616949E-3</v>
      </c>
      <c r="E1241" s="7">
        <f t="shared" si="196"/>
        <v>2</v>
      </c>
      <c r="F1241" s="6">
        <f t="shared" si="197"/>
        <v>1.2202562538133007E-3</v>
      </c>
      <c r="G1241">
        <v>0</v>
      </c>
      <c r="H1241" s="7">
        <f t="shared" si="198"/>
        <v>0</v>
      </c>
      <c r="I1241" s="6">
        <f t="shared" si="199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3" t="str">
        <f t="shared" si="174"/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200">C1242/SUMIF(A:A,A1242,C:C)</f>
        <v>4.5567704773991996E-2</v>
      </c>
      <c r="E1242" s="7">
        <f t="shared" ref="E1242:E1251" si="201">C1242-SUMIFS(C:C,A:A,A1242-1,B:B,B1242)</f>
        <v>87</v>
      </c>
      <c r="F1242" s="6">
        <f t="shared" ref="F1242:F1251" si="202">E1242/SUMIF(A:A,A1242,E:E)</f>
        <v>3.9726027397260277E-2</v>
      </c>
      <c r="G1242" s="2">
        <v>3</v>
      </c>
      <c r="H1242" s="7">
        <f t="shared" ref="H1242:H1251" si="203">G1242-SUMIFS(G:G,A:A,A1242-1,B:B,B1242)</f>
        <v>0</v>
      </c>
      <c r="I1242" s="6">
        <f t="shared" ref="I1242:I1251" si="204">G1242/SUMIF(A:A,A1242,G:G)</f>
        <v>3.4443168771526979E-3</v>
      </c>
      <c r="J1242" s="10">
        <f>IF(B1242="Pending","",C1242/(VLOOKUP(B1242,Population!$A$2:$B$10,2,FALSE)/100000))</f>
        <v>412.17130607748464</v>
      </c>
      <c r="K1242" s="10">
        <f>IF(B1242="Pending","",SUMIFS(E:E,A:A,"&lt;="&amp;A1242,A:A,"&gt;="&amp;A1242-30,B:B,B1242)/(VLOOKUP(B1242,Population!$A$2:$B$10,2,FALSE)/100000))</f>
        <v>241.96023109851268</v>
      </c>
      <c r="L1242" s="13">
        <f t="shared" si="174"/>
        <v>8.0342795929298338E-4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200"/>
        <v>0.11064873572195646</v>
      </c>
      <c r="E1243" s="7">
        <f t="shared" si="201"/>
        <v>310</v>
      </c>
      <c r="F1243" s="6">
        <f t="shared" si="202"/>
        <v>0.14155251141552511</v>
      </c>
      <c r="G1243" s="2">
        <v>0</v>
      </c>
      <c r="H1243" s="7">
        <f t="shared" si="203"/>
        <v>0</v>
      </c>
      <c r="I1243" s="6">
        <f t="shared" si="204"/>
        <v>0</v>
      </c>
      <c r="J1243" s="10">
        <f>IF(B1243="Pending","",C1243/(VLOOKUP(B1243,Population!$A$2:$B$10,2,FALSE)/100000))</f>
        <v>1058.3326038110247</v>
      </c>
      <c r="K1243" s="10">
        <f>IF(B1243="Pending","",SUMIFS(E:E,A:A,"&lt;="&amp;A1243,A:A,"&gt;="&amp;A1243-30,B:B,B1243)/(VLOOKUP(B1243,Population!$A$2:$B$10,2,FALSE)/100000))</f>
        <v>691.23697802678805</v>
      </c>
      <c r="L1243" s="13">
        <f t="shared" si="174"/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200"/>
        <v>0.23919994142341111</v>
      </c>
      <c r="E1244" s="7">
        <f t="shared" si="201"/>
        <v>489</v>
      </c>
      <c r="F1244" s="6">
        <f t="shared" si="202"/>
        <v>0.22328767123287671</v>
      </c>
      <c r="G1244" s="2">
        <v>12</v>
      </c>
      <c r="H1244" s="7">
        <f t="shared" si="203"/>
        <v>0</v>
      </c>
      <c r="I1244" s="6">
        <f t="shared" si="204"/>
        <v>1.3777267508610792E-2</v>
      </c>
      <c r="J1244" s="10">
        <f>IF(B1244="Pending","",C1244/(VLOOKUP(B1244,Population!$A$2:$B$10,2,FALSE)/100000))</f>
        <v>2057.9601196075796</v>
      </c>
      <c r="K1244" s="10">
        <f>IF(B1244="Pending","",SUMIFS(E:E,A:A,"&lt;="&amp;A1244,A:A,"&gt;="&amp;A1244-30,B:B,B1244)/(VLOOKUP(B1244,Population!$A$2:$B$10,2,FALSE)/100000))</f>
        <v>1286.2644469829324</v>
      </c>
      <c r="L1244" s="13">
        <f t="shared" si="174"/>
        <v>6.1221366256823629E-4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200"/>
        <v>0.18933662013082106</v>
      </c>
      <c r="E1245" s="7">
        <f t="shared" si="201"/>
        <v>372</v>
      </c>
      <c r="F1245" s="6">
        <f t="shared" si="202"/>
        <v>0.16986301369863013</v>
      </c>
      <c r="G1245" s="2">
        <v>14</v>
      </c>
      <c r="H1245" s="7">
        <f t="shared" si="203"/>
        <v>0</v>
      </c>
      <c r="I1245" s="6">
        <f t="shared" si="204"/>
        <v>1.6073478760045924E-2</v>
      </c>
      <c r="J1245" s="10">
        <f>IF(B1245="Pending","",C1245/(VLOOKUP(B1245,Population!$A$2:$B$10,2,FALSE)/100000))</f>
        <v>1768.7321445264495</v>
      </c>
      <c r="K1245" s="10">
        <f>IF(B1245="Pending","",SUMIFS(E:E,A:A,"&lt;="&amp;A1245,A:A,"&gt;="&amp;A1245-30,B:B,B1245)/(VLOOKUP(B1245,Population!$A$2:$B$10,2,FALSE)/100000))</f>
        <v>953.62193934668062</v>
      </c>
      <c r="L1245" s="13">
        <f t="shared" si="174"/>
        <v>9.0235256203673869E-4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200"/>
        <v>0.1576564483061603</v>
      </c>
      <c r="E1246" s="7">
        <f t="shared" si="201"/>
        <v>316</v>
      </c>
      <c r="F1246" s="6">
        <f t="shared" si="202"/>
        <v>0.14429223744292238</v>
      </c>
      <c r="G1246" s="2">
        <v>42</v>
      </c>
      <c r="H1246" s="7">
        <f t="shared" si="203"/>
        <v>1</v>
      </c>
      <c r="I1246" s="6">
        <f t="shared" si="204"/>
        <v>4.8220436280137773E-2</v>
      </c>
      <c r="J1246" s="10">
        <f>IF(B1246="Pending","",C1246/(VLOOKUP(B1246,Population!$A$2:$B$10,2,FALSE)/100000))</f>
        <v>1515.3896682775771</v>
      </c>
      <c r="K1246" s="10">
        <f>IF(B1246="Pending","",SUMIFS(E:E,A:A,"&lt;="&amp;A1246,A:A,"&gt;="&amp;A1246-30,B:B,B1246)/(VLOOKUP(B1246,Population!$A$2:$B$10,2,FALSE)/100000))</f>
        <v>828.83686013231363</v>
      </c>
      <c r="L1246" s="13">
        <f t="shared" ref="L1246:L1300" si="205">IF(B1246="Pending","",(G1246/C1246))</f>
        <v>3.2510256211781097E-3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200"/>
        <v>0.12419457190276287</v>
      </c>
      <c r="E1247" s="7">
        <f t="shared" si="201"/>
        <v>293</v>
      </c>
      <c r="F1247" s="6">
        <f t="shared" si="202"/>
        <v>0.13378995433789953</v>
      </c>
      <c r="G1247" s="2">
        <v>98</v>
      </c>
      <c r="H1247" s="7">
        <f t="shared" si="203"/>
        <v>4</v>
      </c>
      <c r="I1247" s="6">
        <f t="shared" si="204"/>
        <v>0.11251435132032148</v>
      </c>
      <c r="J1247" s="10">
        <f>IF(B1247="Pending","",C1247/(VLOOKUP(B1247,Population!$A$2:$B$10,2,FALSE)/100000))</f>
        <v>1136.6365075092617</v>
      </c>
      <c r="K1247" s="10">
        <f>IF(B1247="Pending","",SUMIFS(E:E,A:A,"&lt;="&amp;A1247,A:A,"&gt;="&amp;A1247-30,B:B,B1247)/(VLOOKUP(B1247,Population!$A$2:$B$10,2,FALSE)/100000))</f>
        <v>618.96821505515652</v>
      </c>
      <c r="L1247" s="13">
        <f t="shared" si="205"/>
        <v>9.6295568438636136E-3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200"/>
        <v>7.2451918383286143E-2</v>
      </c>
      <c r="E1248" s="7">
        <f t="shared" si="201"/>
        <v>177</v>
      </c>
      <c r="F1248" s="6">
        <f t="shared" si="202"/>
        <v>8.0821917808219179E-2</v>
      </c>
      <c r="G1248" s="2">
        <v>165</v>
      </c>
      <c r="H1248" s="7">
        <f t="shared" si="203"/>
        <v>6</v>
      </c>
      <c r="I1248" s="6">
        <f t="shared" si="204"/>
        <v>0.1894374282433984</v>
      </c>
      <c r="J1248" s="10">
        <f>IF(B1248="Pending","",C1248/(VLOOKUP(B1248,Population!$A$2:$B$10,2,FALSE)/100000))</f>
        <v>753.39006494610669</v>
      </c>
      <c r="K1248" s="10">
        <f>IF(B1248="Pending","",SUMIFS(E:E,A:A,"&lt;="&amp;A1248,A:A,"&gt;="&amp;A1248-30,B:B,B1248)/(VLOOKUP(B1248,Population!$A$2:$B$10,2,FALSE)/100000))</f>
        <v>424.34501889502792</v>
      </c>
      <c r="L1248" s="13">
        <f t="shared" si="205"/>
        <v>2.7791814047498736E-2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200"/>
        <v>3.7891730938201695E-2</v>
      </c>
      <c r="E1249" s="7">
        <f t="shared" si="201"/>
        <v>106</v>
      </c>
      <c r="F1249" s="6">
        <f t="shared" si="202"/>
        <v>4.8401826484018265E-2</v>
      </c>
      <c r="G1249" s="2">
        <v>250</v>
      </c>
      <c r="H1249" s="7">
        <f t="shared" si="203"/>
        <v>7</v>
      </c>
      <c r="I1249" s="6">
        <f t="shared" si="204"/>
        <v>0.28702640642939148</v>
      </c>
      <c r="J1249" s="10">
        <f>IF(B1249="Pending","",C1249/(VLOOKUP(B1249,Population!$A$2:$B$10,2,FALSE)/100000))</f>
        <v>647.41856183420668</v>
      </c>
      <c r="K1249" s="10">
        <f>IF(B1249="Pending","",SUMIFS(E:E,A:A,"&lt;="&amp;A1249,A:A,"&gt;="&amp;A1249-30,B:B,B1249)/(VLOOKUP(B1249,Population!$A$2:$B$10,2,FALSE)/100000))</f>
        <v>377.60870063824422</v>
      </c>
      <c r="L1249" s="13">
        <f t="shared" si="205"/>
        <v>8.0515297906602251E-2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200"/>
        <v>2.1295030752709169E-2</v>
      </c>
      <c r="E1250" s="7">
        <f t="shared" si="201"/>
        <v>54</v>
      </c>
      <c r="F1250" s="6">
        <f t="shared" si="202"/>
        <v>2.4657534246575342E-2</v>
      </c>
      <c r="G1250" s="2">
        <v>287</v>
      </c>
      <c r="H1250" s="7">
        <f t="shared" si="203"/>
        <v>6</v>
      </c>
      <c r="I1250" s="6">
        <f t="shared" si="204"/>
        <v>0.32950631458094143</v>
      </c>
      <c r="J1250" s="10">
        <f>IF(B1250="Pending","",C1250/(VLOOKUP(B1250,Population!$A$2:$B$10,2,FALSE)/100000))</f>
        <v>788.27658795947036</v>
      </c>
      <c r="K1250" s="10">
        <f>IF(B1250="Pending","",SUMIFS(E:E,A:A,"&lt;="&amp;A1250,A:A,"&gt;="&amp;A1250-30,B:B,B1250)/(VLOOKUP(B1250,Population!$A$2:$B$10,2,FALSE)/100000))</f>
        <v>416.4991484805912</v>
      </c>
      <c r="L1250" s="13">
        <f t="shared" si="205"/>
        <v>0.1644699140401146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200"/>
        <v>1.7572976666992092E-3</v>
      </c>
      <c r="E1251" s="7">
        <f t="shared" si="201"/>
        <v>-14</v>
      </c>
      <c r="F1251" s="6">
        <f t="shared" si="202"/>
        <v>-6.392694063926941E-3</v>
      </c>
      <c r="G1251" s="2">
        <v>0</v>
      </c>
      <c r="H1251" s="7">
        <f t="shared" si="203"/>
        <v>0</v>
      </c>
      <c r="I1251" s="6">
        <f t="shared" si="204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3" t="str">
        <f t="shared" si="205"/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206">C1252/SUMIF(A:A,A1252,C:C)</f>
        <v>4.5903076394565076E-2</v>
      </c>
      <c r="E1252" s="7">
        <f t="shared" ref="E1252:E1261" si="207">C1252-SUMIFS(C:C,A:A,A1252-1,B:B,B1252)</f>
        <v>141</v>
      </c>
      <c r="F1252" s="6">
        <f t="shared" ref="F1252:F1261" si="208">E1252/SUMIF(A:A,A1252,E:E)</f>
        <v>5.7015770319450064E-2</v>
      </c>
      <c r="G1252" s="2">
        <v>3</v>
      </c>
      <c r="H1252" s="7">
        <f t="shared" ref="H1252:H1261" si="209">G1252-SUMIFS(G:G,A:A,A1252-1,B:B,B1252)</f>
        <v>0</v>
      </c>
      <c r="I1252" s="6">
        <f t="shared" ref="I1252:I1261" si="210">G1252/SUMIF(A:A,A1252,G:G)</f>
        <v>3.3783783783783786E-3</v>
      </c>
      <c r="J1252" s="10">
        <f>IF(B1252="Pending","",C1252/(VLOOKUP(B1252,Population!$A$2:$B$10,2,FALSE)/100000))</f>
        <v>427.73535378956961</v>
      </c>
      <c r="K1252" s="10">
        <f>IF(B1252="Pending","",SUMIFS(E:E,A:A,"&lt;="&amp;A1252,A:A,"&gt;="&amp;A1252-30,B:B,B1252)/(VLOOKUP(B1252,Population!$A$2:$B$10,2,FALSE)/100000))</f>
        <v>252.88817949210426</v>
      </c>
      <c r="L1252" s="13">
        <f t="shared" si="205"/>
        <v>7.7419354838709675E-4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206"/>
        <v>0.11122167335963136</v>
      </c>
      <c r="E1253" s="7">
        <f t="shared" si="207"/>
        <v>322</v>
      </c>
      <c r="F1253" s="6">
        <f t="shared" si="208"/>
        <v>0.13020622725434694</v>
      </c>
      <c r="G1253" s="2">
        <v>0</v>
      </c>
      <c r="H1253" s="7">
        <f t="shared" si="209"/>
        <v>0</v>
      </c>
      <c r="I1253" s="6">
        <f t="shared" si="210"/>
        <v>0</v>
      </c>
      <c r="J1253" s="10">
        <f>IF(B1253="Pending","",C1253/(VLOOKUP(B1253,Population!$A$2:$B$10,2,FALSE)/100000))</f>
        <v>1095.9175931599989</v>
      </c>
      <c r="K1253" s="10">
        <f>IF(B1253="Pending","",SUMIFS(E:E,A:A,"&lt;="&amp;A1253,A:A,"&gt;="&amp;A1253-30,B:B,B1253)/(VLOOKUP(B1253,Population!$A$2:$B$10,2,FALSE)/100000))</f>
        <v>719.71752896203566</v>
      </c>
      <c r="L1253" s="13">
        <f t="shared" si="205"/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206"/>
        <v>0.23883814871412157</v>
      </c>
      <c r="E1254" s="7">
        <f t="shared" si="207"/>
        <v>561</v>
      </c>
      <c r="F1254" s="6">
        <f t="shared" si="208"/>
        <v>0.22684997978164173</v>
      </c>
      <c r="G1254" s="2">
        <v>12</v>
      </c>
      <c r="H1254" s="7">
        <f t="shared" si="209"/>
        <v>0</v>
      </c>
      <c r="I1254" s="6">
        <f t="shared" si="210"/>
        <v>1.3513513513513514E-2</v>
      </c>
      <c r="J1254" s="10">
        <f>IF(B1254="Pending","",C1254/(VLOOKUP(B1254,Population!$A$2:$B$10,2,FALSE)/100000))</f>
        <v>2116.8609729875016</v>
      </c>
      <c r="K1254" s="10">
        <f>IF(B1254="Pending","",SUMIFS(E:E,A:A,"&lt;="&amp;A1254,A:A,"&gt;="&amp;A1254-30,B:B,B1254)/(VLOOKUP(B1254,Population!$A$2:$B$10,2,FALSE)/100000))</f>
        <v>1329.2064238677597</v>
      </c>
      <c r="L1254" s="13">
        <f t="shared" si="205"/>
        <v>5.9517904969745062E-4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206"/>
        <v>0.18840991743369226</v>
      </c>
      <c r="E1255" s="7">
        <f t="shared" si="207"/>
        <v>390</v>
      </c>
      <c r="F1255" s="6">
        <f t="shared" si="208"/>
        <v>0.15770319450060655</v>
      </c>
      <c r="G1255" s="2">
        <v>14</v>
      </c>
      <c r="H1255" s="7">
        <f t="shared" si="209"/>
        <v>0</v>
      </c>
      <c r="I1255" s="6">
        <f t="shared" si="210"/>
        <v>1.5765765765765764E-2</v>
      </c>
      <c r="J1255" s="10">
        <f>IF(B1255="Pending","",C1255/(VLOOKUP(B1255,Population!$A$2:$B$10,2,FALSE)/100000))</f>
        <v>1813.1927011726186</v>
      </c>
      <c r="K1255" s="10">
        <f>IF(B1255="Pending","",SUMIFS(E:E,A:A,"&lt;="&amp;A1255,A:A,"&gt;="&amp;A1255-30,B:B,B1255)/(VLOOKUP(B1255,Population!$A$2:$B$10,2,FALSE)/100000))</f>
        <v>984.74432899899909</v>
      </c>
      <c r="L1255" s="13">
        <f t="shared" si="205"/>
        <v>8.8022634391700719E-4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206"/>
        <v>0.15679306300863571</v>
      </c>
      <c r="E1256" s="7">
        <f t="shared" si="207"/>
        <v>317</v>
      </c>
      <c r="F1256" s="6">
        <f t="shared" si="208"/>
        <v>0.12818439142741608</v>
      </c>
      <c r="G1256" s="2">
        <v>42</v>
      </c>
      <c r="H1256" s="7">
        <f t="shared" si="209"/>
        <v>0</v>
      </c>
      <c r="I1256" s="6">
        <f t="shared" si="210"/>
        <v>4.72972972972973E-2</v>
      </c>
      <c r="J1256" s="10">
        <f>IF(B1256="Pending","",C1256/(VLOOKUP(B1256,Population!$A$2:$B$10,2,FALSE)/100000))</f>
        <v>1552.573546661662</v>
      </c>
      <c r="K1256" s="10">
        <f>IF(B1256="Pending","",SUMIFS(E:E,A:A,"&lt;="&amp;A1256,A:A,"&gt;="&amp;A1256-30,B:B,B1256)/(VLOOKUP(B1256,Population!$A$2:$B$10,2,FALSE)/100000))</f>
        <v>853.82161122319712</v>
      </c>
      <c r="L1256" s="13">
        <f t="shared" si="205"/>
        <v>3.1731640979147779E-3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206"/>
        <v>0.12407453475010957</v>
      </c>
      <c r="E1257" s="7">
        <f t="shared" si="207"/>
        <v>297</v>
      </c>
      <c r="F1257" s="6">
        <f t="shared" si="208"/>
        <v>0.12009704811969268</v>
      </c>
      <c r="G1257" s="2">
        <v>101</v>
      </c>
      <c r="H1257" s="7">
        <f t="shared" si="209"/>
        <v>3</v>
      </c>
      <c r="I1257" s="6">
        <f t="shared" si="210"/>
        <v>0.11373873873873874</v>
      </c>
      <c r="J1257" s="10">
        <f>IF(B1257="Pending","",C1257/(VLOOKUP(B1257,Population!$A$2:$B$10,2,FALSE)/100000))</f>
        <v>1169.8074854723402</v>
      </c>
      <c r="K1257" s="10">
        <f>IF(B1257="Pending","",SUMIFS(E:E,A:A,"&lt;="&amp;A1257,A:A,"&gt;="&amp;A1257-30,B:B,B1257)/(VLOOKUP(B1257,Population!$A$2:$B$10,2,FALSE)/100000))</f>
        <v>643.53930984262217</v>
      </c>
      <c r="L1257" s="13">
        <f t="shared" si="205"/>
        <v>9.6429253389345038E-3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206"/>
        <v>7.3054005709750403E-2</v>
      </c>
      <c r="E1258" s="7">
        <f t="shared" si="207"/>
        <v>230</v>
      </c>
      <c r="F1258" s="6">
        <f t="shared" si="208"/>
        <v>9.3004448038819243E-2</v>
      </c>
      <c r="G1258" s="2">
        <v>167</v>
      </c>
      <c r="H1258" s="7">
        <f t="shared" si="209"/>
        <v>2</v>
      </c>
      <c r="I1258" s="6">
        <f t="shared" si="210"/>
        <v>0.18806306306306306</v>
      </c>
      <c r="J1258" s="10">
        <f>IF(B1258="Pending","",C1258/(VLOOKUP(B1258,Population!$A$2:$B$10,2,FALSE)/100000))</f>
        <v>782.57647473852785</v>
      </c>
      <c r="K1258" s="10">
        <f>IF(B1258="Pending","",SUMIFS(E:E,A:A,"&lt;="&amp;A1258,A:A,"&gt;="&amp;A1258-30,B:B,B1258)/(VLOOKUP(B1258,Population!$A$2:$B$10,2,FALSE)/100000))</f>
        <v>449.34381336940606</v>
      </c>
      <c r="L1258" s="13">
        <f t="shared" si="205"/>
        <v>2.707961731798281E-2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206"/>
        <v>3.8179513605079547E-2</v>
      </c>
      <c r="E1259" s="7">
        <f t="shared" si="207"/>
        <v>118</v>
      </c>
      <c r="F1259" s="6">
        <f t="shared" si="208"/>
        <v>4.7715325515568133E-2</v>
      </c>
      <c r="G1259" s="2">
        <v>252</v>
      </c>
      <c r="H1259" s="7">
        <f t="shared" si="209"/>
        <v>2</v>
      </c>
      <c r="I1259" s="6">
        <f t="shared" si="210"/>
        <v>0.28378378378378377</v>
      </c>
      <c r="J1259" s="10">
        <f>IF(B1259="Pending","",C1259/(VLOOKUP(B1259,Population!$A$2:$B$10,2,FALSE)/100000))</f>
        <v>672.02255226784155</v>
      </c>
      <c r="K1259" s="10">
        <f>IF(B1259="Pending","",SUMIFS(E:E,A:A,"&lt;="&amp;A1259,A:A,"&gt;="&amp;A1259-30,B:B,B1259)/(VLOOKUP(B1259,Population!$A$2:$B$10,2,FALSE)/100000))</f>
        <v>395.33191408620155</v>
      </c>
      <c r="L1259" s="13">
        <f t="shared" si="205"/>
        <v>7.8188023580515048E-2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206"/>
        <v>2.154779250624874E-2</v>
      </c>
      <c r="E1260" s="7">
        <f t="shared" si="207"/>
        <v>74</v>
      </c>
      <c r="F1260" s="6">
        <f t="shared" si="208"/>
        <v>2.9923170238576626E-2</v>
      </c>
      <c r="G1260" s="2">
        <v>297</v>
      </c>
      <c r="H1260" s="7">
        <f t="shared" si="209"/>
        <v>10</v>
      </c>
      <c r="I1260" s="6">
        <f t="shared" si="210"/>
        <v>0.33445945945945948</v>
      </c>
      <c r="J1260" s="10">
        <f>IF(B1260="Pending","",C1260/(VLOOKUP(B1260,Population!$A$2:$B$10,2,FALSE)/100000))</f>
        <v>821.7049361021642</v>
      </c>
      <c r="K1260" s="10">
        <f>IF(B1260="Pending","",SUMIFS(E:E,A:A,"&lt;="&amp;A1260,A:A,"&gt;="&amp;A1260-30,B:B,B1260)/(VLOOKUP(B1260,Population!$A$2:$B$10,2,FALSE)/100000))</f>
        <v>442.24801123915267</v>
      </c>
      <c r="L1260" s="13">
        <f t="shared" si="205"/>
        <v>0.16327652556349642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206"/>
        <v>1.9782745181657724E-3</v>
      </c>
      <c r="E1261" s="7">
        <f t="shared" si="207"/>
        <v>23</v>
      </c>
      <c r="F1261" s="6">
        <f t="shared" si="208"/>
        <v>9.3004448038819243E-3</v>
      </c>
      <c r="G1261" s="2">
        <v>0</v>
      </c>
      <c r="H1261" s="7">
        <f t="shared" si="209"/>
        <v>0</v>
      </c>
      <c r="I1261" s="6">
        <f t="shared" si="210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3" t="str">
        <f t="shared" si="205"/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211">C1262/SUMIF(A:A,A1262,C:C)</f>
        <v>4.5811443089197233E-2</v>
      </c>
      <c r="E1262" s="7">
        <f t="shared" ref="E1262:E1271" si="212">C1262-SUMIFS(C:C,A:A,A1262-1,B:B,B1262)</f>
        <v>110</v>
      </c>
      <c r="F1262" s="6">
        <f t="shared" ref="F1262:F1271" si="213">E1262/SUMIF(A:A,A1262,E:E)</f>
        <v>4.2801556420233464E-2</v>
      </c>
      <c r="G1262">
        <v>3</v>
      </c>
      <c r="H1262" s="7">
        <f t="shared" ref="H1262:H1271" si="214">G1262-SUMIFS(G:G,A:A,A1262-1,B:B,B1262)</f>
        <v>0</v>
      </c>
      <c r="I1262" s="6">
        <f t="shared" ref="I1262:I1271" si="215">G1262/SUMIF(A:A,A1262,G:G)</f>
        <v>3.2432432432432431E-3</v>
      </c>
      <c r="J1262" s="10">
        <f>IF(B1262="Pending","",C1262/(VLOOKUP(B1262,Population!$A$2:$B$10,2,FALSE)/100000))</f>
        <v>439.87751867133807</v>
      </c>
      <c r="K1262" s="10">
        <f>IF(B1262="Pending","",SUMIFS(E:E,A:A,"&lt;="&amp;A1262,A:A,"&gt;="&amp;A1262-30,B:B,B1262)/(VLOOKUP(B1262,Population!$A$2:$B$10,2,FALSE)/100000))</f>
        <v>262.71229471462601</v>
      </c>
      <c r="L1262" s="13">
        <f t="shared" si="205"/>
        <v>7.5282308657465501E-4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211"/>
        <v>0.11110855645096394</v>
      </c>
      <c r="E1263" s="7">
        <f t="shared" si="212"/>
        <v>276</v>
      </c>
      <c r="F1263" s="6">
        <f t="shared" si="213"/>
        <v>0.10739299610894941</v>
      </c>
      <c r="G1263">
        <v>0</v>
      </c>
      <c r="H1263" s="7">
        <f t="shared" si="214"/>
        <v>0</v>
      </c>
      <c r="I1263" s="6">
        <f t="shared" si="215"/>
        <v>0</v>
      </c>
      <c r="J1263" s="10">
        <f>IF(B1263="Pending","",C1263/(VLOOKUP(B1263,Population!$A$2:$B$10,2,FALSE)/100000))</f>
        <v>1128.1332983162627</v>
      </c>
      <c r="K1263" s="10">
        <f>IF(B1263="Pending","",SUMIFS(E:E,A:A,"&lt;="&amp;A1263,A:A,"&gt;="&amp;A1263-30,B:B,B1263)/(VLOOKUP(B1263,Population!$A$2:$B$10,2,FALSE)/100000))</f>
        <v>745.27999066211453</v>
      </c>
      <c r="L1263" s="13">
        <f t="shared" si="205"/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211"/>
        <v>0.23826548794647476</v>
      </c>
      <c r="E1264" s="7">
        <f t="shared" si="212"/>
        <v>564</v>
      </c>
      <c r="F1264" s="6">
        <f t="shared" si="213"/>
        <v>0.21945525291828794</v>
      </c>
      <c r="G1264">
        <v>12</v>
      </c>
      <c r="H1264" s="7">
        <f t="shared" si="214"/>
        <v>0</v>
      </c>
      <c r="I1264" s="6">
        <f t="shared" si="215"/>
        <v>1.2972972972972972E-2</v>
      </c>
      <c r="J1264" s="10">
        <f>IF(B1264="Pending","",C1264/(VLOOKUP(B1264,Population!$A$2:$B$10,2,FALSE)/100000))</f>
        <v>2176.0768041929846</v>
      </c>
      <c r="K1264" s="10">
        <f>IF(B1264="Pending","",SUMIFS(E:E,A:A,"&lt;="&amp;A1264,A:A,"&gt;="&amp;A1264-30,B:B,B1264)/(VLOOKUP(B1264,Population!$A$2:$B$10,2,FALSE)/100000))</f>
        <v>1374.2482529229942</v>
      </c>
      <c r="L1264" s="13">
        <f t="shared" si="205"/>
        <v>5.789829200038599E-4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211"/>
        <v>0.18787864853368894</v>
      </c>
      <c r="E1265" s="7">
        <f t="shared" si="212"/>
        <v>438</v>
      </c>
      <c r="F1265" s="6">
        <f t="shared" si="213"/>
        <v>0.17042801556420234</v>
      </c>
      <c r="G1265">
        <v>16</v>
      </c>
      <c r="H1265" s="7">
        <f t="shared" si="214"/>
        <v>2</v>
      </c>
      <c r="I1265" s="6">
        <f t="shared" si="215"/>
        <v>1.7297297297297298E-2</v>
      </c>
      <c r="J1265" s="10">
        <f>IF(B1265="Pending","",C1265/(VLOOKUP(B1265,Population!$A$2:$B$10,2,FALSE)/100000))</f>
        <v>1863.1253263290857</v>
      </c>
      <c r="K1265" s="10">
        <f>IF(B1265="Pending","",SUMIFS(E:E,A:A,"&lt;="&amp;A1265,A:A,"&gt;="&amp;A1265-30,B:B,B1265)/(VLOOKUP(B1265,Population!$A$2:$B$10,2,FALSE)/100000))</f>
        <v>1026.2408485354238</v>
      </c>
      <c r="L1265" s="13">
        <f t="shared" si="205"/>
        <v>9.790124212200942E-4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211"/>
        <v>0.15649464862565671</v>
      </c>
      <c r="E1266" s="7">
        <f t="shared" si="212"/>
        <v>377</v>
      </c>
      <c r="F1266" s="6">
        <f t="shared" si="213"/>
        <v>0.14669260700389106</v>
      </c>
      <c r="G1266">
        <v>48</v>
      </c>
      <c r="H1266" s="7">
        <f t="shared" si="214"/>
        <v>6</v>
      </c>
      <c r="I1266" s="6">
        <f t="shared" si="215"/>
        <v>5.1891891891891889E-2</v>
      </c>
      <c r="J1266" s="10">
        <f>IF(B1266="Pending","",C1266/(VLOOKUP(B1266,Population!$A$2:$B$10,2,FALSE)/100000))</f>
        <v>1596.7953830995168</v>
      </c>
      <c r="K1266" s="10">
        <f>IF(B1266="Pending","",SUMIFS(E:E,A:A,"&lt;="&amp;A1266,A:A,"&gt;="&amp;A1266-30,B:B,B1266)/(VLOOKUP(B1266,Population!$A$2:$B$10,2,FALSE)/100000))</f>
        <v>890.06709520011259</v>
      </c>
      <c r="L1266" s="13">
        <f t="shared" si="205"/>
        <v>3.5260412840667009E-3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211"/>
        <v>0.12440939450722521</v>
      </c>
      <c r="E1267" s="7">
        <f t="shared" si="212"/>
        <v>348</v>
      </c>
      <c r="F1267" s="6">
        <f t="shared" si="213"/>
        <v>0.13540856031128404</v>
      </c>
      <c r="G1267">
        <v>107</v>
      </c>
      <c r="H1267" s="7">
        <f t="shared" si="214"/>
        <v>6</v>
      </c>
      <c r="I1267" s="6">
        <f t="shared" si="215"/>
        <v>0.11567567567567567</v>
      </c>
      <c r="J1267" s="10">
        <f>IF(B1267="Pending","",C1267/(VLOOKUP(B1267,Population!$A$2:$B$10,2,FALSE)/100000))</f>
        <v>1208.6744899543314</v>
      </c>
      <c r="K1267" s="10">
        <f>IF(B1267="Pending","",SUMIFS(E:E,A:A,"&lt;="&amp;A1267,A:A,"&gt;="&amp;A1267-30,B:B,B1267)/(VLOOKUP(B1267,Population!$A$2:$B$10,2,FALSE)/100000))</f>
        <v>676.71028780570077</v>
      </c>
      <c r="L1267" s="13">
        <f t="shared" si="205"/>
        <v>9.8872666789872488E-3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211"/>
        <v>7.3838619563842869E-2</v>
      </c>
      <c r="E1268" s="7">
        <f t="shared" si="212"/>
        <v>256</v>
      </c>
      <c r="F1268" s="6">
        <f t="shared" si="213"/>
        <v>9.9610894941634248E-2</v>
      </c>
      <c r="G1268">
        <v>171</v>
      </c>
      <c r="H1268" s="7">
        <f t="shared" si="214"/>
        <v>4</v>
      </c>
      <c r="I1268" s="6">
        <f t="shared" si="215"/>
        <v>0.18486486486486486</v>
      </c>
      <c r="J1268" s="10">
        <f>IF(B1268="Pending","",C1268/(VLOOKUP(B1268,Population!$A$2:$B$10,2,FALSE)/100000))</f>
        <v>815.06221781183149</v>
      </c>
      <c r="K1268" s="10">
        <f>IF(B1268="Pending","",SUMIFS(E:E,A:A,"&lt;="&amp;A1268,A:A,"&gt;="&amp;A1268-30,B:B,B1268)/(VLOOKUP(B1268,Population!$A$2:$B$10,2,FALSE)/100000))</f>
        <v>478.02263342630687</v>
      </c>
      <c r="L1268" s="13">
        <f t="shared" si="205"/>
        <v>2.6623073330219522E-2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211"/>
        <v>3.8821892926529253E-2</v>
      </c>
      <c r="E1269" s="7">
        <f t="shared" si="212"/>
        <v>154</v>
      </c>
      <c r="F1269" s="6">
        <f t="shared" si="213"/>
        <v>5.992217898832685E-2</v>
      </c>
      <c r="G1269">
        <v>263</v>
      </c>
      <c r="H1269" s="7">
        <f t="shared" si="214"/>
        <v>11</v>
      </c>
      <c r="I1269" s="6">
        <f t="shared" si="215"/>
        <v>0.28432432432432431</v>
      </c>
      <c r="J1269" s="10">
        <f>IF(B1269="Pending","",C1269/(VLOOKUP(B1269,Population!$A$2:$B$10,2,FALSE)/100000))</f>
        <v>704.1328448676702</v>
      </c>
      <c r="K1269" s="10">
        <f>IF(B1269="Pending","",SUMIFS(E:E,A:A,"&lt;="&amp;A1269,A:A,"&gt;="&amp;A1269-30,B:B,B1269)/(VLOOKUP(B1269,Population!$A$2:$B$10,2,FALSE)/100000))</f>
        <v>425.56563114448176</v>
      </c>
      <c r="L1269" s="13">
        <f t="shared" si="205"/>
        <v>7.7879774948178854E-2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211"/>
        <v>2.1485969167806682E-2</v>
      </c>
      <c r="E1270" s="7">
        <f t="shared" si="212"/>
        <v>50</v>
      </c>
      <c r="F1270" s="6">
        <f t="shared" si="213"/>
        <v>1.9455252918287938E-2</v>
      </c>
      <c r="G1270">
        <v>305</v>
      </c>
      <c r="H1270" s="7">
        <f t="shared" si="214"/>
        <v>8</v>
      </c>
      <c r="I1270" s="6">
        <f t="shared" si="215"/>
        <v>0.32972972972972975</v>
      </c>
      <c r="J1270" s="10">
        <f>IF(B1270="Pending","",C1270/(VLOOKUP(B1270,Population!$A$2:$B$10,2,FALSE)/100000))</f>
        <v>844.29165782020061</v>
      </c>
      <c r="K1270" s="10">
        <f>IF(B1270="Pending","",SUMIFS(E:E,A:A,"&lt;="&amp;A1270,A:A,"&gt;="&amp;A1270-30,B:B,B1270)/(VLOOKUP(B1270,Population!$A$2:$B$10,2,FALSE)/100000))</f>
        <v>462.12432635102471</v>
      </c>
      <c r="L1270" s="13">
        <f t="shared" si="205"/>
        <v>0.16318887105403959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211"/>
        <v>1.8853391886143906E-3</v>
      </c>
      <c r="E1271" s="7">
        <f t="shared" si="212"/>
        <v>-3</v>
      </c>
      <c r="F1271" s="6">
        <f t="shared" si="213"/>
        <v>-1.1673151750972762E-3</v>
      </c>
      <c r="G1271">
        <v>0</v>
      </c>
      <c r="H1271" s="7">
        <f t="shared" si="214"/>
        <v>0</v>
      </c>
      <c r="I1271" s="6">
        <f t="shared" si="215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3" t="str">
        <f t="shared" si="205"/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216">C1272/SUMIF(A:A,A1272,C:C)</f>
        <v>4.5768876714789283E-2</v>
      </c>
      <c r="E1272" s="7">
        <f t="shared" ref="E1272:E1281" si="217">C1272-SUMIFS(C:C,A:A,A1272-1,B:B,B1272)</f>
        <v>92</v>
      </c>
      <c r="F1272" s="6">
        <f t="shared" ref="F1272:F1281" si="218">E1272/SUMIF(A:A,A1272,E:E)</f>
        <v>4.3998087039693927E-2</v>
      </c>
      <c r="G1272" s="2">
        <v>3</v>
      </c>
      <c r="H1272" s="7">
        <f t="shared" ref="H1272:H1281" si="219">G1272-SUMIFS(G:G,A:A,A1272-1,B:B,B1272)</f>
        <v>0</v>
      </c>
      <c r="I1272" s="6">
        <f t="shared" ref="I1272:I1281" si="220">G1272/SUMIF(A:A,A1272,G:G)</f>
        <v>3.1982942430703624E-3</v>
      </c>
      <c r="J1272" s="10">
        <f>IF(B1272="Pending","",C1272/(VLOOKUP(B1272,Population!$A$2:$B$10,2,FALSE)/100000))</f>
        <v>450.03278384518075</v>
      </c>
      <c r="K1272" s="10">
        <f>IF(B1272="Pending","",SUMIFS(E:E,A:A,"&lt;="&amp;A1272,A:A,"&gt;="&amp;A1272-30,B:B,B1272)/(VLOOKUP(B1272,Population!$A$2:$B$10,2,FALSE)/100000))</f>
        <v>268.01069393576131</v>
      </c>
      <c r="L1272" s="13">
        <f t="shared" si="205"/>
        <v>7.3583517292126564E-4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216"/>
        <v>0.1113069444756281</v>
      </c>
      <c r="E1273" s="7">
        <f t="shared" si="217"/>
        <v>250</v>
      </c>
      <c r="F1273" s="6">
        <f t="shared" si="218"/>
        <v>0.11956001912960305</v>
      </c>
      <c r="G1273" s="2">
        <v>1</v>
      </c>
      <c r="H1273" s="7">
        <f t="shared" si="219"/>
        <v>1</v>
      </c>
      <c r="I1273" s="6">
        <f t="shared" si="220"/>
        <v>1.0660980810234541E-3</v>
      </c>
      <c r="J1273" s="10">
        <f>IF(B1273="Pending","",C1273/(VLOOKUP(B1273,Population!$A$2:$B$10,2,FALSE)/100000))</f>
        <v>1157.3141906679507</v>
      </c>
      <c r="K1273" s="10">
        <f>IF(B1273="Pending","",SUMIFS(E:E,A:A,"&lt;="&amp;A1273,A:A,"&gt;="&amp;A1273-30,B:B,B1273)/(VLOOKUP(B1273,Population!$A$2:$B$10,2,FALSE)/100000))</f>
        <v>759.87043683795855</v>
      </c>
      <c r="L1273" s="13">
        <f t="shared" si="205"/>
        <v>1.0085728693898134E-4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216"/>
        <v>0.23758952827858731</v>
      </c>
      <c r="E1274" s="7">
        <f t="shared" si="217"/>
        <v>438</v>
      </c>
      <c r="F1274" s="6">
        <f t="shared" si="218"/>
        <v>0.20946915351506457</v>
      </c>
      <c r="G1274" s="2">
        <v>12</v>
      </c>
      <c r="H1274" s="7">
        <f t="shared" si="219"/>
        <v>0</v>
      </c>
      <c r="I1274" s="6">
        <f t="shared" si="220"/>
        <v>1.279317697228145E-2</v>
      </c>
      <c r="J1274" s="10">
        <f>IF(B1274="Pending","",C1274/(VLOOKUP(B1274,Population!$A$2:$B$10,2,FALSE)/100000))</f>
        <v>2222.0635667249026</v>
      </c>
      <c r="K1274" s="10">
        <f>IF(B1274="Pending","",SUMIFS(E:E,A:A,"&lt;="&amp;A1274,A:A,"&gt;="&amp;A1274-30,B:B,B1274)/(VLOOKUP(B1274,Population!$A$2:$B$10,2,FALSE)/100000))</f>
        <v>1403.7511759172153</v>
      </c>
      <c r="L1274" s="13">
        <f t="shared" si="205"/>
        <v>5.6700056700056695E-4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216"/>
        <v>0.18746491838613349</v>
      </c>
      <c r="E1275" s="7">
        <f t="shared" si="217"/>
        <v>356</v>
      </c>
      <c r="F1275" s="6">
        <f t="shared" si="218"/>
        <v>0.17025346724055476</v>
      </c>
      <c r="G1275" s="2">
        <v>16</v>
      </c>
      <c r="H1275" s="7">
        <f t="shared" si="219"/>
        <v>0</v>
      </c>
      <c r="I1275" s="6">
        <f t="shared" si="220"/>
        <v>1.7057569296375266E-2</v>
      </c>
      <c r="J1275" s="10">
        <f>IF(B1275="Pending","",C1275/(VLOOKUP(B1275,Population!$A$2:$B$10,2,FALSE)/100000))</f>
        <v>1903.7098344471274</v>
      </c>
      <c r="K1275" s="10">
        <f>IF(B1275="Pending","",SUMIFS(E:E,A:A,"&lt;="&amp;A1275,A:A,"&gt;="&amp;A1275-30,B:B,B1275)/(VLOOKUP(B1275,Population!$A$2:$B$10,2,FALSE)/100000))</f>
        <v>1050.0671468406786</v>
      </c>
      <c r="L1275" s="13">
        <f t="shared" si="205"/>
        <v>9.5814120606024311E-4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216"/>
        <v>0.15631244527268237</v>
      </c>
      <c r="E1276" s="7">
        <f t="shared" si="217"/>
        <v>311</v>
      </c>
      <c r="F1276" s="6">
        <f t="shared" si="218"/>
        <v>0.14873266379722622</v>
      </c>
      <c r="G1276" s="2">
        <v>51</v>
      </c>
      <c r="H1276" s="7">
        <f t="shared" si="219"/>
        <v>3</v>
      </c>
      <c r="I1276" s="6">
        <f t="shared" si="220"/>
        <v>5.4371002132196165E-2</v>
      </c>
      <c r="J1276" s="10">
        <f>IF(B1276="Pending","",C1276/(VLOOKUP(B1276,Population!$A$2:$B$10,2,FALSE)/100000))</f>
        <v>1633.2754656782247</v>
      </c>
      <c r="K1276" s="10">
        <f>IF(B1276="Pending","",SUMIFS(E:E,A:A,"&lt;="&amp;A1276,A:A,"&gt;="&amp;A1276-30,B:B,B1276)/(VLOOKUP(B1276,Population!$A$2:$B$10,2,FALSE)/100000))</f>
        <v>913.52695537934596</v>
      </c>
      <c r="L1276" s="13">
        <f t="shared" si="205"/>
        <v>3.6627405917839702E-3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216"/>
        <v>0.1245762141044927</v>
      </c>
      <c r="E1277" s="7">
        <f t="shared" si="217"/>
        <v>275</v>
      </c>
      <c r="F1277" s="6">
        <f t="shared" si="218"/>
        <v>0.13151602104256338</v>
      </c>
      <c r="G1277" s="2">
        <v>107</v>
      </c>
      <c r="H1277" s="7">
        <f t="shared" si="219"/>
        <v>0</v>
      </c>
      <c r="I1277" s="6">
        <f t="shared" si="220"/>
        <v>0.1140724946695096</v>
      </c>
      <c r="J1277" s="10">
        <f>IF(B1277="Pending","",C1277/(VLOOKUP(B1277,Population!$A$2:$B$10,2,FALSE)/100000))</f>
        <v>1239.3883584386633</v>
      </c>
      <c r="K1277" s="10">
        <f>IF(B1277="Pending","",SUMIFS(E:E,A:A,"&lt;="&amp;A1277,A:A,"&gt;="&amp;A1277-30,B:B,B1277)/(VLOOKUP(B1277,Population!$A$2:$B$10,2,FALSE)/100000))</f>
        <v>697.81909196402353</v>
      </c>
      <c r="L1277" s="13">
        <f t="shared" si="205"/>
        <v>9.6422456519780122E-3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216"/>
        <v>7.4316890814791536E-2</v>
      </c>
      <c r="E1278" s="7">
        <f t="shared" si="217"/>
        <v>197</v>
      </c>
      <c r="F1278" s="6">
        <f t="shared" si="218"/>
        <v>9.4213295074127207E-2</v>
      </c>
      <c r="G1278" s="2">
        <v>174</v>
      </c>
      <c r="H1278" s="7">
        <f t="shared" si="219"/>
        <v>3</v>
      </c>
      <c r="I1278" s="6">
        <f t="shared" si="220"/>
        <v>0.18550106609808104</v>
      </c>
      <c r="J1278" s="10">
        <f>IF(B1278="Pending","",C1278/(VLOOKUP(B1278,Population!$A$2:$B$10,2,FALSE)/100000))</f>
        <v>840.06101228620957</v>
      </c>
      <c r="K1278" s="10">
        <f>IF(B1278="Pending","",SUMIFS(E:E,A:A,"&lt;="&amp;A1278,A:A,"&gt;="&amp;A1278-30,B:B,B1278)/(VLOOKUP(B1278,Population!$A$2:$B$10,2,FALSE)/100000))</f>
        <v>498.4531202810017</v>
      </c>
      <c r="L1278" s="13">
        <f t="shared" si="205"/>
        <v>2.6283987915407855E-2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216"/>
        <v>3.9021980735984195E-2</v>
      </c>
      <c r="E1279" s="7">
        <f t="shared" si="217"/>
        <v>99</v>
      </c>
      <c r="F1279" s="6">
        <f t="shared" si="218"/>
        <v>4.7345767575322814E-2</v>
      </c>
      <c r="G1279" s="2">
        <v>265</v>
      </c>
      <c r="H1279" s="7">
        <f t="shared" si="219"/>
        <v>2</v>
      </c>
      <c r="I1279" s="6">
        <f t="shared" si="220"/>
        <v>0.28251599147121537</v>
      </c>
      <c r="J1279" s="10">
        <f>IF(B1279="Pending","",C1279/(VLOOKUP(B1279,Population!$A$2:$B$10,2,FALSE)/100000))</f>
        <v>724.77517582470284</v>
      </c>
      <c r="K1279" s="10">
        <f>IF(B1279="Pending","",SUMIFS(E:E,A:A,"&lt;="&amp;A1279,A:A,"&gt;="&amp;A1279-30,B:B,B1279)/(VLOOKUP(B1279,Population!$A$2:$B$10,2,FALSE)/100000))</f>
        <v>439.53569350934225</v>
      </c>
      <c r="L1279" s="13">
        <f t="shared" si="205"/>
        <v>7.6237054085155354E-2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216"/>
        <v>2.1700083073261635E-2</v>
      </c>
      <c r="E1280" s="7">
        <f t="shared" si="217"/>
        <v>64</v>
      </c>
      <c r="F1280" s="6">
        <f t="shared" si="218"/>
        <v>3.0607364897178385E-2</v>
      </c>
      <c r="G1280" s="2">
        <v>309</v>
      </c>
      <c r="H1280" s="7">
        <f t="shared" si="219"/>
        <v>4</v>
      </c>
      <c r="I1280" s="6">
        <f t="shared" si="220"/>
        <v>0.32942430703624731</v>
      </c>
      <c r="J1280" s="10">
        <f>IF(B1280="Pending","",C1280/(VLOOKUP(B1280,Population!$A$2:$B$10,2,FALSE)/100000))</f>
        <v>873.20266161928714</v>
      </c>
      <c r="K1280" s="10">
        <f>IF(B1280="Pending","",SUMIFS(E:E,A:A,"&lt;="&amp;A1280,A:A,"&gt;="&amp;A1280-30,B:B,B1280)/(VLOOKUP(B1280,Population!$A$2:$B$10,2,FALSE)/100000))</f>
        <v>486.06625137214331</v>
      </c>
      <c r="L1280" s="13">
        <f t="shared" si="205"/>
        <v>0.15985514743921367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216"/>
        <v>1.9421181436493858E-3</v>
      </c>
      <c r="E1281" s="7">
        <f t="shared" si="217"/>
        <v>9</v>
      </c>
      <c r="F1281" s="6">
        <f t="shared" si="218"/>
        <v>4.30416068866571E-3</v>
      </c>
      <c r="G1281" s="2">
        <v>0</v>
      </c>
      <c r="H1281" s="7">
        <f t="shared" si="219"/>
        <v>0</v>
      </c>
      <c r="I1281" s="6">
        <f t="shared" si="220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3" t="str">
        <f t="shared" si="205"/>
        <v/>
      </c>
    </row>
    <row r="1282" spans="1:12" x14ac:dyDescent="0.3">
      <c r="A1282" s="1">
        <v>44037</v>
      </c>
      <c r="B1282" s="11" t="s">
        <v>0</v>
      </c>
      <c r="C1282">
        <v>4163</v>
      </c>
      <c r="D1282" s="6">
        <f t="shared" ref="D1282:D1291" si="221">C1282/SUMIF(A:A,A1282,C:C)</f>
        <v>4.5850037446583551E-2</v>
      </c>
      <c r="E1282" s="7">
        <f t="shared" ref="E1282:E1291" si="222">C1282-SUMIFS(C:C,A:A,A1282-1,B:B,B1282)</f>
        <v>86</v>
      </c>
      <c r="F1282" s="6">
        <f t="shared" ref="F1282:F1291" si="223">E1282/SUMIF(A:A,A1282,E:E)</f>
        <v>5.0058207217694994E-2</v>
      </c>
      <c r="G1282">
        <v>4</v>
      </c>
      <c r="H1282" s="7">
        <f t="shared" ref="H1282:H1291" si="224">G1282-SUMIFS(G:G,A:A,A1282-1,B:B,B1282)</f>
        <v>1</v>
      </c>
      <c r="I1282" s="6">
        <f t="shared" ref="I1282:I1291" si="225">G1282/SUMIF(A:A,A1282,G:G)</f>
        <v>4.1493775933609959E-3</v>
      </c>
      <c r="J1282" s="10">
        <f>IF(B1282="Pending","",C1282/(VLOOKUP(B1282,Population!$A$2:$B$10,2,FALSE)/100000))</f>
        <v>459.52574911638152</v>
      </c>
      <c r="K1282" s="10">
        <f>IF(B1282="Pending","",SUMIFS(E:E,A:A,"&lt;="&amp;A1282,A:A,"&gt;="&amp;A1282-30,B:B,B1282)/(VLOOKUP(B1282,Population!$A$2:$B$10,2,FALSE)/100000))</f>
        <v>271.8741100345058</v>
      </c>
      <c r="L1282" s="13">
        <f t="shared" si="205"/>
        <v>9.6084554407878929E-4</v>
      </c>
    </row>
    <row r="1283" spans="1:12" x14ac:dyDescent="0.3">
      <c r="A1283" s="1">
        <v>44037</v>
      </c>
      <c r="B1283" t="s">
        <v>1</v>
      </c>
      <c r="C1283">
        <v>10135</v>
      </c>
      <c r="D1283" s="6">
        <f t="shared" si="221"/>
        <v>0.11162386008194193</v>
      </c>
      <c r="E1283" s="7">
        <f t="shared" si="222"/>
        <v>220</v>
      </c>
      <c r="F1283" s="6">
        <f t="shared" si="223"/>
        <v>0.1280558789289872</v>
      </c>
      <c r="G1283">
        <v>1</v>
      </c>
      <c r="H1283" s="7">
        <f t="shared" si="224"/>
        <v>0</v>
      </c>
      <c r="I1283" s="6">
        <f t="shared" si="225"/>
        <v>1.037344398340249E-3</v>
      </c>
      <c r="J1283" s="10">
        <f>IF(B1283="Pending","",C1283/(VLOOKUP(B1283,Population!$A$2:$B$10,2,FALSE)/100000))</f>
        <v>1182.9933759374362</v>
      </c>
      <c r="K1283" s="10">
        <f>IF(B1283="Pending","",SUMIFS(E:E,A:A,"&lt;="&amp;A1283,A:A,"&gt;="&amp;A1283-30,B:B,B1283)/(VLOOKUP(B1283,Population!$A$2:$B$10,2,FALSE)/100000))</f>
        <v>771.77624091744724</v>
      </c>
      <c r="L1283" s="13">
        <f t="shared" si="205"/>
        <v>9.8667982239763195E-5</v>
      </c>
    </row>
    <row r="1284" spans="1:12" x14ac:dyDescent="0.3">
      <c r="A1284" s="1">
        <v>44037</v>
      </c>
      <c r="B1284" t="s">
        <v>2</v>
      </c>
      <c r="C1284">
        <v>21554</v>
      </c>
      <c r="D1284" s="6">
        <f t="shared" si="221"/>
        <v>0.2373893123045068</v>
      </c>
      <c r="E1284" s="7">
        <f t="shared" si="222"/>
        <v>390</v>
      </c>
      <c r="F1284" s="6">
        <f t="shared" si="223"/>
        <v>0.22700814901047731</v>
      </c>
      <c r="G1284">
        <v>12</v>
      </c>
      <c r="H1284" s="7">
        <f t="shared" si="224"/>
        <v>0</v>
      </c>
      <c r="I1284" s="6">
        <f t="shared" si="225"/>
        <v>1.2448132780082987E-2</v>
      </c>
      <c r="J1284" s="10">
        <f>IF(B1284="Pending","",C1284/(VLOOKUP(B1284,Population!$A$2:$B$10,2,FALSE)/100000))</f>
        <v>2263.0106840478429</v>
      </c>
      <c r="K1284" s="10">
        <f>IF(B1284="Pending","",SUMIFS(E:E,A:A,"&lt;="&amp;A1284,A:A,"&gt;="&amp;A1284-30,B:B,B1284)/(VLOOKUP(B1284,Population!$A$2:$B$10,2,FALSE)/100000))</f>
        <v>1420.6549858889935</v>
      </c>
      <c r="L1284" s="13">
        <f t="shared" si="205"/>
        <v>5.5674120812842164E-4</v>
      </c>
    </row>
    <row r="1285" spans="1:12" x14ac:dyDescent="0.3">
      <c r="A1285" s="1">
        <v>44037</v>
      </c>
      <c r="B1285" t="s">
        <v>3</v>
      </c>
      <c r="C1285">
        <v>16982</v>
      </c>
      <c r="D1285" s="6">
        <f t="shared" si="221"/>
        <v>0.18703467113088681</v>
      </c>
      <c r="E1285" s="7">
        <f t="shared" si="222"/>
        <v>283</v>
      </c>
      <c r="F1285" s="6">
        <f t="shared" si="223"/>
        <v>0.16472642607683352</v>
      </c>
      <c r="G1285">
        <v>16</v>
      </c>
      <c r="H1285" s="7">
        <f t="shared" si="224"/>
        <v>0</v>
      </c>
      <c r="I1285" s="6">
        <f t="shared" si="225"/>
        <v>1.6597510373443983E-2</v>
      </c>
      <c r="J1285" s="10">
        <f>IF(B1285="Pending","",C1285/(VLOOKUP(B1285,Population!$A$2:$B$10,2,FALSE)/100000))</f>
        <v>1935.9722383724245</v>
      </c>
      <c r="K1285" s="10">
        <f>IF(B1285="Pending","",SUMIFS(E:E,A:A,"&lt;="&amp;A1285,A:A,"&gt;="&amp;A1285-30,B:B,B1285)/(VLOOKUP(B1285,Population!$A$2:$B$10,2,FALSE)/100000))</f>
        <v>1062.3793009888484</v>
      </c>
      <c r="L1285" s="13">
        <f t="shared" si="205"/>
        <v>9.4217406665881524E-4</v>
      </c>
    </row>
    <row r="1286" spans="1:12" x14ac:dyDescent="0.3">
      <c r="A1286" s="1">
        <v>44037</v>
      </c>
      <c r="B1286" t="s">
        <v>4</v>
      </c>
      <c r="C1286">
        <v>14215</v>
      </c>
      <c r="D1286" s="6">
        <f t="shared" si="221"/>
        <v>0.15655976034186528</v>
      </c>
      <c r="E1286" s="7">
        <f t="shared" si="222"/>
        <v>291</v>
      </c>
      <c r="F1286" s="6">
        <f t="shared" si="223"/>
        <v>0.16938300349243307</v>
      </c>
      <c r="G1286">
        <v>55</v>
      </c>
      <c r="H1286" s="7">
        <f t="shared" si="224"/>
        <v>4</v>
      </c>
      <c r="I1286" s="6">
        <f t="shared" si="225"/>
        <v>5.7053941908713691E-2</v>
      </c>
      <c r="J1286" s="10">
        <f>IF(B1286="Pending","",C1286/(VLOOKUP(B1286,Population!$A$2:$B$10,2,FALSE)/100000))</f>
        <v>1667.4095622390091</v>
      </c>
      <c r="K1286" s="10">
        <f>IF(B1286="Pending","",SUMIFS(E:E,A:A,"&lt;="&amp;A1286,A:A,"&gt;="&amp;A1286-30,B:B,B1286)/(VLOOKUP(B1286,Population!$A$2:$B$10,2,FALSE)/100000))</f>
        <v>927.72017078778208</v>
      </c>
      <c r="L1286" s="13">
        <f t="shared" si="205"/>
        <v>3.8691523039043265E-3</v>
      </c>
    </row>
    <row r="1287" spans="1:12" x14ac:dyDescent="0.3">
      <c r="A1287" s="1">
        <v>44037</v>
      </c>
      <c r="B1287" t="s">
        <v>5</v>
      </c>
      <c r="C1287">
        <v>11293</v>
      </c>
      <c r="D1287" s="6">
        <f t="shared" si="221"/>
        <v>0.12437772589100841</v>
      </c>
      <c r="E1287" s="7">
        <f t="shared" si="222"/>
        <v>196</v>
      </c>
      <c r="F1287" s="6">
        <f t="shared" si="223"/>
        <v>0.1140861466821886</v>
      </c>
      <c r="G1287">
        <v>111</v>
      </c>
      <c r="H1287" s="7">
        <f t="shared" si="224"/>
        <v>4</v>
      </c>
      <c r="I1287" s="6">
        <f t="shared" si="225"/>
        <v>0.11514522821576763</v>
      </c>
      <c r="J1287" s="10">
        <f>IF(B1287="Pending","",C1287/(VLOOKUP(B1287,Population!$A$2:$B$10,2,FALSE)/100000))</f>
        <v>1261.2789701584054</v>
      </c>
      <c r="K1287" s="10">
        <f>IF(B1287="Pending","",SUMIFS(E:E,A:A,"&lt;="&amp;A1287,A:A,"&gt;="&amp;A1287-30,B:B,B1287)/(VLOOKUP(B1287,Population!$A$2:$B$10,2,FALSE)/100000))</f>
        <v>709.5462053853139</v>
      </c>
      <c r="L1287" s="13">
        <f t="shared" si="205"/>
        <v>9.8290976711237054E-3</v>
      </c>
    </row>
    <row r="1288" spans="1:12" x14ac:dyDescent="0.3">
      <c r="A1288" s="1">
        <v>44037</v>
      </c>
      <c r="B1288" t="s">
        <v>6</v>
      </c>
      <c r="C1288">
        <v>6753</v>
      </c>
      <c r="D1288" s="6">
        <f t="shared" si="221"/>
        <v>7.4375523150799594E-2</v>
      </c>
      <c r="E1288" s="7">
        <f t="shared" si="222"/>
        <v>133</v>
      </c>
      <c r="F1288" s="6">
        <f t="shared" si="223"/>
        <v>7.7415599534342253E-2</v>
      </c>
      <c r="G1288">
        <v>179</v>
      </c>
      <c r="H1288" s="7">
        <f t="shared" si="224"/>
        <v>5</v>
      </c>
      <c r="I1288" s="6">
        <f t="shared" si="225"/>
        <v>0.18568464730290457</v>
      </c>
      <c r="J1288" s="10">
        <f>IF(B1288="Pending","",C1288/(VLOOKUP(B1288,Population!$A$2:$B$10,2,FALSE)/100000))</f>
        <v>856.93837099226187</v>
      </c>
      <c r="K1288" s="10">
        <f>IF(B1288="Pending","",SUMIFS(E:E,A:A,"&lt;="&amp;A1288,A:A,"&gt;="&amp;A1288-30,B:B,B1288)/(VLOOKUP(B1288,Population!$A$2:$B$10,2,FALSE)/100000))</f>
        <v>508.09732525588868</v>
      </c>
      <c r="L1288" s="13">
        <f t="shared" si="205"/>
        <v>2.6506737746186879E-2</v>
      </c>
    </row>
    <row r="1289" spans="1:12" x14ac:dyDescent="0.3">
      <c r="A1289" s="1">
        <v>44037</v>
      </c>
      <c r="B1289" t="s">
        <v>7</v>
      </c>
      <c r="C1289">
        <v>3556</v>
      </c>
      <c r="D1289" s="6">
        <f t="shared" si="221"/>
        <v>3.9164720912815545E-2</v>
      </c>
      <c r="E1289" s="7">
        <f t="shared" si="222"/>
        <v>80</v>
      </c>
      <c r="F1289" s="6">
        <f t="shared" si="223"/>
        <v>4.6565774155995346E-2</v>
      </c>
      <c r="G1289">
        <v>273</v>
      </c>
      <c r="H1289" s="7">
        <f t="shared" si="224"/>
        <v>8</v>
      </c>
      <c r="I1289" s="6">
        <f t="shared" si="225"/>
        <v>0.28319502074688796</v>
      </c>
      <c r="J1289" s="10">
        <f>IF(B1289="Pending","",C1289/(VLOOKUP(B1289,Population!$A$2:$B$10,2,FALSE)/100000))</f>
        <v>741.45584730513337</v>
      </c>
      <c r="K1289" s="10">
        <f>IF(B1289="Pending","",SUMIFS(E:E,A:A,"&lt;="&amp;A1289,A:A,"&gt;="&amp;A1289-30,B:B,B1289)/(VLOOKUP(B1289,Population!$A$2:$B$10,2,FALSE)/100000))</f>
        <v>449.33558800409514</v>
      </c>
      <c r="L1289" s="13">
        <f t="shared" si="205"/>
        <v>7.6771653543307089E-2</v>
      </c>
    </row>
    <row r="1290" spans="1:12" x14ac:dyDescent="0.3">
      <c r="A1290" s="1">
        <v>44037</v>
      </c>
      <c r="B1290" t="s">
        <v>25</v>
      </c>
      <c r="C1290">
        <v>1977</v>
      </c>
      <c r="D1290" s="6">
        <f t="shared" si="221"/>
        <v>2.1774086964183443E-2</v>
      </c>
      <c r="E1290" s="7">
        <f t="shared" si="222"/>
        <v>44</v>
      </c>
      <c r="F1290" s="6">
        <f t="shared" si="223"/>
        <v>2.5611175785797437E-2</v>
      </c>
      <c r="G1290">
        <v>313</v>
      </c>
      <c r="H1290" s="7">
        <f t="shared" si="224"/>
        <v>4</v>
      </c>
      <c r="I1290" s="6">
        <f t="shared" si="225"/>
        <v>0.32468879668049794</v>
      </c>
      <c r="J1290" s="10">
        <f>IF(B1290="Pending","",C1290/(VLOOKUP(B1290,Population!$A$2:$B$10,2,FALSE)/100000))</f>
        <v>893.07897673115917</v>
      </c>
      <c r="K1290" s="10">
        <f>IF(B1290="Pending","",SUMIFS(E:E,A:A,"&lt;="&amp;A1290,A:A,"&gt;="&amp;A1290-30,B:B,B1290)/(VLOOKUP(B1290,Population!$A$2:$B$10,2,FALSE)/100000))</f>
        <v>501.87695657476877</v>
      </c>
      <c r="L1290" s="13">
        <f t="shared" si="205"/>
        <v>0.15832068791097623</v>
      </c>
    </row>
    <row r="1291" spans="1:12" x14ac:dyDescent="0.3">
      <c r="A1291" s="1">
        <v>44037</v>
      </c>
      <c r="B1291" t="s">
        <v>21</v>
      </c>
      <c r="C1291">
        <v>168</v>
      </c>
      <c r="D1291" s="6">
        <f t="shared" si="221"/>
        <v>1.8503017754086084E-3</v>
      </c>
      <c r="E1291" s="7">
        <f t="shared" si="222"/>
        <v>-5</v>
      </c>
      <c r="F1291" s="6">
        <f t="shared" si="223"/>
        <v>-2.9103608847497091E-3</v>
      </c>
      <c r="G1291">
        <v>0</v>
      </c>
      <c r="H1291" s="7">
        <f t="shared" si="224"/>
        <v>0</v>
      </c>
      <c r="I1291" s="6">
        <f t="shared" si="225"/>
        <v>0</v>
      </c>
      <c r="J1291" s="10" t="str">
        <f>IF(B1291="Pending","",C1291/(VLOOKUP(B1291,Population!$A$2:$B$10,2,FALSE)/100000))</f>
        <v/>
      </c>
      <c r="K1291" s="10" t="str">
        <f>IF(B1291="Pending","",SUMIFS(E:E,A:A,"&lt;="&amp;A1291,A:A,"&gt;="&amp;A1291-30,B:B,B1291)/(VLOOKUP(B1291,Population!$A$2:$B$10,2,FALSE)/100000))</f>
        <v/>
      </c>
      <c r="L1291" s="13" t="str">
        <f t="shared" si="205"/>
        <v/>
      </c>
    </row>
    <row r="1292" spans="1:12" x14ac:dyDescent="0.3">
      <c r="A1292" s="1">
        <v>44038</v>
      </c>
      <c r="B1292" s="11" t="s">
        <v>0</v>
      </c>
      <c r="C1292" s="2">
        <v>4366</v>
      </c>
      <c r="D1292" s="6">
        <f t="shared" ref="D1292:D1301" si="226">C1292/SUMIF(A:A,A1292,C:C)</f>
        <v>4.6478453415091124E-2</v>
      </c>
      <c r="E1292" s="7">
        <f t="shared" ref="E1292:E1301" si="227">C1292-SUMIFS(C:C,A:A,A1292-1,B:B,B1292)</f>
        <v>203</v>
      </c>
      <c r="F1292" s="6">
        <f t="shared" ref="F1292:F1301" si="228">E1292/SUMIF(A:A,A1292,E:E)</f>
        <v>6.464968152866242E-2</v>
      </c>
      <c r="G1292" s="2">
        <v>3</v>
      </c>
      <c r="H1292" s="7">
        <f t="shared" ref="H1292:H1301" si="229">G1292-SUMIFS(G:G,A:A,A1292-1,B:B,B1292)</f>
        <v>-1</v>
      </c>
      <c r="I1292" s="6">
        <f t="shared" ref="I1292:I1301" si="230">G1292/SUMIF(A:A,A1292,G:G)</f>
        <v>3.1023784901758012E-3</v>
      </c>
      <c r="J1292" s="10">
        <f>IF(B1292="Pending","",C1292/(VLOOKUP(B1292,Population!$A$2:$B$10,2,FALSE)/100000))</f>
        <v>481.93356248909964</v>
      </c>
      <c r="K1292" s="10">
        <f>IF(B1292="Pending","",SUMIFS(E:E,A:A,"&lt;="&amp;A1292,A:A,"&gt;="&amp;A1292-30,B:B,B1292)/(VLOOKUP(B1292,Population!$A$2:$B$10,2,FALSE)/100000))</f>
        <v>288.76275755187464</v>
      </c>
      <c r="L1292" s="13">
        <f t="shared" si="205"/>
        <v>6.8712780577187354E-4</v>
      </c>
    </row>
    <row r="1293" spans="1:12" x14ac:dyDescent="0.3">
      <c r="A1293" s="1">
        <v>44038</v>
      </c>
      <c r="B1293" t="s">
        <v>1</v>
      </c>
      <c r="C1293" s="2">
        <v>10555</v>
      </c>
      <c r="D1293" s="6">
        <f t="shared" si="226"/>
        <v>0.112363737012434</v>
      </c>
      <c r="E1293" s="7">
        <f t="shared" si="227"/>
        <v>420</v>
      </c>
      <c r="F1293" s="6">
        <f t="shared" si="228"/>
        <v>0.13375796178343949</v>
      </c>
      <c r="G1293" s="2">
        <v>2</v>
      </c>
      <c r="H1293" s="7">
        <f t="shared" si="229"/>
        <v>1</v>
      </c>
      <c r="I1293" s="6">
        <f t="shared" si="230"/>
        <v>2.0682523267838678E-3</v>
      </c>
      <c r="J1293" s="10">
        <f>IF(B1293="Pending","",C1293/(VLOOKUP(B1293,Population!$A$2:$B$10,2,FALSE)/100000))</f>
        <v>1232.0172750882723</v>
      </c>
      <c r="K1293" s="10">
        <f>IF(B1293="Pending","",SUMIFS(E:E,A:A,"&lt;="&amp;A1293,A:A,"&gt;="&amp;A1293-30,B:B,B1293)/(VLOOKUP(B1293,Population!$A$2:$B$10,2,FALSE)/100000))</f>
        <v>811.57897808514986</v>
      </c>
      <c r="L1293" s="13">
        <f t="shared" ref="L1293" si="231">IF(B1293="Pending","",(G1293/C1293))</f>
        <v>1.8948365703458077E-4</v>
      </c>
    </row>
    <row r="1294" spans="1:12" x14ac:dyDescent="0.3">
      <c r="A1294" s="1">
        <v>44038</v>
      </c>
      <c r="B1294" t="s">
        <v>2</v>
      </c>
      <c r="C1294" s="2">
        <v>22264</v>
      </c>
      <c r="D1294" s="6">
        <f t="shared" si="226"/>
        <v>0.2370124339976154</v>
      </c>
      <c r="E1294" s="7">
        <f t="shared" si="227"/>
        <v>710</v>
      </c>
      <c r="F1294" s="6">
        <f t="shared" si="228"/>
        <v>0.22611464968152867</v>
      </c>
      <c r="G1294" s="2">
        <v>12</v>
      </c>
      <c r="H1294" s="7">
        <f t="shared" si="229"/>
        <v>0</v>
      </c>
      <c r="I1294" s="6">
        <f t="shared" si="230"/>
        <v>1.2409513960703205E-2</v>
      </c>
      <c r="J1294" s="10">
        <f>IF(B1294="Pending","",C1294/(VLOOKUP(B1294,Population!$A$2:$B$10,2,FALSE)/100000))</f>
        <v>2337.5554360972988</v>
      </c>
      <c r="K1294" s="10">
        <f>IF(B1294="Pending","",SUMIFS(E:E,A:A,"&lt;="&amp;A1294,A:A,"&gt;="&amp;A1294-30,B:B,B1294)/(VLOOKUP(B1294,Population!$A$2:$B$10,2,FALSE)/100000))</f>
        <v>1474.8311718854991</v>
      </c>
      <c r="L1294" s="13">
        <f t="shared" si="205"/>
        <v>5.3898670499461009E-4</v>
      </c>
    </row>
    <row r="1295" spans="1:12" x14ac:dyDescent="0.3">
      <c r="A1295" s="1">
        <v>44038</v>
      </c>
      <c r="B1295" t="s">
        <v>3</v>
      </c>
      <c r="C1295" s="2">
        <v>17465</v>
      </c>
      <c r="D1295" s="6">
        <f t="shared" si="226"/>
        <v>0.1859244592062681</v>
      </c>
      <c r="E1295" s="7">
        <f t="shared" si="227"/>
        <v>483</v>
      </c>
      <c r="F1295" s="6">
        <f t="shared" si="228"/>
        <v>0.15382165605095541</v>
      </c>
      <c r="G1295" s="2">
        <v>16</v>
      </c>
      <c r="H1295" s="7">
        <f t="shared" si="229"/>
        <v>0</v>
      </c>
      <c r="I1295" s="6">
        <f t="shared" si="230"/>
        <v>1.6546018614270942E-2</v>
      </c>
      <c r="J1295" s="10">
        <f>IF(B1295="Pending","",C1295/(VLOOKUP(B1295,Population!$A$2:$B$10,2,FALSE)/100000))</f>
        <v>1991.0349277572955</v>
      </c>
      <c r="K1295" s="10">
        <f>IF(B1295="Pending","",SUMIFS(E:E,A:A,"&lt;="&amp;A1295,A:A,"&gt;="&amp;A1295-30,B:B,B1295)/(VLOOKUP(B1295,Population!$A$2:$B$10,2,FALSE)/100000))</f>
        <v>1101.253787697422</v>
      </c>
      <c r="L1295" s="13">
        <f t="shared" si="205"/>
        <v>9.1611795018608643E-4</v>
      </c>
    </row>
    <row r="1296" spans="1:12" x14ac:dyDescent="0.3">
      <c r="A1296" s="1">
        <v>44038</v>
      </c>
      <c r="B1296" t="s">
        <v>4</v>
      </c>
      <c r="C1296" s="2">
        <v>14657</v>
      </c>
      <c r="D1296" s="6">
        <f t="shared" si="226"/>
        <v>0.15603176630897633</v>
      </c>
      <c r="E1296" s="7">
        <f t="shared" si="227"/>
        <v>442</v>
      </c>
      <c r="F1296" s="6">
        <f t="shared" si="228"/>
        <v>0.14076433121019108</v>
      </c>
      <c r="G1296" s="2">
        <v>55</v>
      </c>
      <c r="H1296" s="7">
        <f t="shared" si="229"/>
        <v>0</v>
      </c>
      <c r="I1296" s="6">
        <f t="shared" si="230"/>
        <v>5.6876938986556359E-2</v>
      </c>
      <c r="J1296" s="10">
        <f>IF(B1296="Pending","",C1296/(VLOOKUP(B1296,Population!$A$2:$B$10,2,FALSE)/100000))</f>
        <v>1719.2558532351147</v>
      </c>
      <c r="K1296" s="10">
        <f>IF(B1296="Pending","",SUMIFS(E:E,A:A,"&lt;="&amp;A1296,A:A,"&gt;="&amp;A1296-30,B:B,B1296)/(VLOOKUP(B1296,Population!$A$2:$B$10,2,FALSE)/100000))</f>
        <v>966.42894008351709</v>
      </c>
      <c r="L1296" s="13">
        <f t="shared" si="205"/>
        <v>3.7524732209865594E-3</v>
      </c>
    </row>
    <row r="1297" spans="1:12" x14ac:dyDescent="0.3">
      <c r="A1297" s="1">
        <v>44038</v>
      </c>
      <c r="B1297" t="s">
        <v>5</v>
      </c>
      <c r="C1297" s="2">
        <v>11664</v>
      </c>
      <c r="D1297" s="6">
        <f t="shared" si="226"/>
        <v>0.12416964741951968</v>
      </c>
      <c r="E1297" s="7">
        <f t="shared" si="227"/>
        <v>371</v>
      </c>
      <c r="F1297" s="6">
        <f t="shared" si="228"/>
        <v>0.11815286624203822</v>
      </c>
      <c r="G1297" s="2">
        <v>111</v>
      </c>
      <c r="H1297" s="7">
        <f t="shared" si="229"/>
        <v>0</v>
      </c>
      <c r="I1297" s="6">
        <f t="shared" si="230"/>
        <v>0.11478800413650465</v>
      </c>
      <c r="J1297" s="10">
        <f>IF(B1297="Pending","",C1297/(VLOOKUP(B1297,Population!$A$2:$B$10,2,FALSE)/100000))</f>
        <v>1302.7147709136316</v>
      </c>
      <c r="K1297" s="10">
        <f>IF(B1297="Pending","",SUMIFS(E:E,A:A,"&lt;="&amp;A1297,A:A,"&gt;="&amp;A1297-30,B:B,B1297)/(VLOOKUP(B1297,Population!$A$2:$B$10,2,FALSE)/100000))</f>
        <v>741.37694181453071</v>
      </c>
      <c r="L1297" s="13">
        <f t="shared" si="205"/>
        <v>9.5164609053497943E-3</v>
      </c>
    </row>
    <row r="1298" spans="1:12" x14ac:dyDescent="0.3">
      <c r="A1298" s="1">
        <v>44038</v>
      </c>
      <c r="B1298" t="s">
        <v>6</v>
      </c>
      <c r="C1298" s="2">
        <v>7034</v>
      </c>
      <c r="D1298" s="6">
        <f t="shared" si="226"/>
        <v>7.4880769885879744E-2</v>
      </c>
      <c r="E1298" s="7">
        <f t="shared" si="227"/>
        <v>281</v>
      </c>
      <c r="F1298" s="6">
        <f t="shared" si="228"/>
        <v>8.9490445859872605E-2</v>
      </c>
      <c r="G1298" s="2">
        <v>179</v>
      </c>
      <c r="H1298" s="7">
        <f t="shared" si="229"/>
        <v>0</v>
      </c>
      <c r="I1298" s="6">
        <f t="shared" si="230"/>
        <v>0.18510858324715615</v>
      </c>
      <c r="J1298" s="10">
        <f>IF(B1298="Pending","",C1298/(VLOOKUP(B1298,Population!$A$2:$B$10,2,FALSE)/100000))</f>
        <v>892.59654991256775</v>
      </c>
      <c r="K1298" s="10">
        <f>IF(B1298="Pending","",SUMIFS(E:E,A:A,"&lt;="&amp;A1298,A:A,"&gt;="&amp;A1298-30,B:B,B1298)/(VLOOKUP(B1298,Population!$A$2:$B$10,2,FALSE)/100000))</f>
        <v>538.42581195323066</v>
      </c>
      <c r="L1298" s="13">
        <f t="shared" si="205"/>
        <v>2.544782485072505E-2</v>
      </c>
    </row>
    <row r="1299" spans="1:12" x14ac:dyDescent="0.3">
      <c r="A1299" s="1">
        <v>44038</v>
      </c>
      <c r="B1299" t="s">
        <v>7</v>
      </c>
      <c r="C1299" s="2">
        <v>3708</v>
      </c>
      <c r="D1299" s="6">
        <f t="shared" si="226"/>
        <v>3.9473684210526314E-2</v>
      </c>
      <c r="E1299" s="7">
        <f t="shared" si="227"/>
        <v>152</v>
      </c>
      <c r="F1299" s="6">
        <f t="shared" si="228"/>
        <v>4.8407643312101914E-2</v>
      </c>
      <c r="G1299" s="2">
        <v>274</v>
      </c>
      <c r="H1299" s="7">
        <f t="shared" si="229"/>
        <v>1</v>
      </c>
      <c r="I1299" s="6">
        <f t="shared" si="230"/>
        <v>0.28335056876938985</v>
      </c>
      <c r="J1299" s="10">
        <f>IF(B1299="Pending","",C1299/(VLOOKUP(B1299,Population!$A$2:$B$10,2,FALSE)/100000))</f>
        <v>773.14912311795115</v>
      </c>
      <c r="K1299" s="10">
        <f>IF(B1299="Pending","",SUMIFS(E:E,A:A,"&lt;="&amp;A1299,A:A,"&gt;="&amp;A1299-30,B:B,B1299)/(VLOOKUP(B1299,Population!$A$2:$B$10,2,FALSE)/100000))</f>
        <v>474.7736120117516</v>
      </c>
      <c r="L1299" s="13">
        <f t="shared" si="205"/>
        <v>7.3894282632146716E-2</v>
      </c>
    </row>
    <row r="1300" spans="1:12" x14ac:dyDescent="0.3">
      <c r="A1300" s="1">
        <v>44038</v>
      </c>
      <c r="B1300" t="s">
        <v>25</v>
      </c>
      <c r="C1300" s="2">
        <v>2047</v>
      </c>
      <c r="D1300" s="6">
        <f t="shared" si="226"/>
        <v>2.1791432464656788E-2</v>
      </c>
      <c r="E1300" s="7">
        <f t="shared" si="227"/>
        <v>70</v>
      </c>
      <c r="F1300" s="6">
        <f t="shared" si="228"/>
        <v>2.2292993630573247E-2</v>
      </c>
      <c r="G1300" s="2">
        <v>315</v>
      </c>
      <c r="H1300" s="7">
        <f t="shared" si="229"/>
        <v>2</v>
      </c>
      <c r="I1300" s="6">
        <f t="shared" si="230"/>
        <v>0.32574974146845914</v>
      </c>
      <c r="J1300" s="10">
        <f>IF(B1300="Pending","",C1300/(VLOOKUP(B1300,Population!$A$2:$B$10,2,FALSE)/100000))</f>
        <v>924.7003871364102</v>
      </c>
      <c r="K1300" s="10">
        <f>IF(B1300="Pending","",SUMIFS(E:E,A:A,"&lt;="&amp;A1300,A:A,"&gt;="&amp;A1300-30,B:B,B1300)/(VLOOKUP(B1300,Population!$A$2:$B$10,2,FALSE)/100000))</f>
        <v>525.36714716152665</v>
      </c>
      <c r="L1300" s="13">
        <f t="shared" si="205"/>
        <v>0.15388373229115779</v>
      </c>
    </row>
    <row r="1301" spans="1:12" x14ac:dyDescent="0.3">
      <c r="A1301" s="1">
        <v>44038</v>
      </c>
      <c r="B1301" t="s">
        <v>21</v>
      </c>
      <c r="C1301" s="2">
        <v>176</v>
      </c>
      <c r="D1301" s="6">
        <f t="shared" si="226"/>
        <v>1.8736160790325327E-3</v>
      </c>
      <c r="E1301" s="7">
        <f t="shared" si="227"/>
        <v>8</v>
      </c>
      <c r="F1301" s="6">
        <f t="shared" si="228"/>
        <v>2.5477707006369425E-3</v>
      </c>
      <c r="G1301" s="2">
        <v>0</v>
      </c>
      <c r="H1301" s="7">
        <f t="shared" si="229"/>
        <v>0</v>
      </c>
      <c r="I1301" s="6">
        <f t="shared" si="230"/>
        <v>0</v>
      </c>
      <c r="J1301" s="10" t="str">
        <f>IF(B1301="Pending","",C1301/(VLOOKUP(B1301,Population!$A$2:$B$10,2,FALSE)/100000))</f>
        <v/>
      </c>
      <c r="K1301" s="10" t="str">
        <f>IF(B1301="Pending","",SUMIFS(E:E,A:A,"&lt;="&amp;A1301,A:A,"&gt;="&amp;A1301-30,B:B,B1301)/(VLOOKUP(B1301,Population!$A$2:$B$10,2,FALSE)/100000))</f>
        <v/>
      </c>
      <c r="L1301" s="13" t="str">
        <f>IF(B1301="Pending","",(G1301/C1301)/(VLOOKUP(B1301,Population!$A$2:$B$10,2,FALSE)/100000))</f>
        <v/>
      </c>
    </row>
    <row r="1302" spans="1:12" x14ac:dyDescent="0.3">
      <c r="A1302" s="1">
        <v>44039</v>
      </c>
      <c r="B1302" s="11" t="s">
        <v>0</v>
      </c>
      <c r="C1302" s="2">
        <v>4494</v>
      </c>
      <c r="D1302" s="6">
        <f t="shared" ref="D1302:D1311" si="232">C1302/SUMIF(A:A,A1302,C:C)</f>
        <v>4.6575257283213628E-2</v>
      </c>
      <c r="E1302" s="7">
        <f t="shared" ref="E1302:E1311" si="233">C1302-SUMIFS(C:C,A:A,A1302-1,B:B,B1302)</f>
        <v>128</v>
      </c>
      <c r="F1302" s="6">
        <f t="shared" ref="F1302:F1311" si="234">E1302/SUMIF(A:A,A1302,E:E)</f>
        <v>5.0137093615354483E-2</v>
      </c>
      <c r="G1302" s="2">
        <v>3</v>
      </c>
      <c r="H1302" s="7">
        <f t="shared" ref="H1302:H1311" si="235">G1302-SUMIFS(G:G,A:A,A1302-1,B:B,B1302)</f>
        <v>0</v>
      </c>
      <c r="I1302" s="6">
        <f t="shared" ref="I1302:I1311" si="236">G1302/SUMIF(A:A,A1302,G:G)</f>
        <v>3.0674846625766872E-3</v>
      </c>
      <c r="J1302" s="10">
        <f>IF(B1302="Pending","",C1302/(VLOOKUP(B1302,Population!$A$2:$B$10,2,FALSE)/100000))</f>
        <v>496.06262707879381</v>
      </c>
      <c r="K1302" s="10">
        <f>IF(B1302="Pending","",SUMIFS(E:E,A:A,"&lt;="&amp;A1302,A:A,"&gt;="&amp;A1302-30,B:B,B1302)/(VLOOKUP(B1302,Population!$A$2:$B$10,2,FALSE)/100000))</f>
        <v>297.59342292043345</v>
      </c>
      <c r="L1302" s="13">
        <f>IF(B1302="Pending","",(G1302/C1302)/(VLOOKUP(B1302,Population!$A$2:$B$10,2,FALSE)/100000))</f>
        <v>7.3687127574756817E-5</v>
      </c>
    </row>
    <row r="1303" spans="1:12" x14ac:dyDescent="0.3">
      <c r="A1303" s="1">
        <v>44039</v>
      </c>
      <c r="B1303" t="s">
        <v>1</v>
      </c>
      <c r="C1303" s="2">
        <v>10857</v>
      </c>
      <c r="D1303" s="6">
        <f t="shared" si="232"/>
        <v>0.11252059820290396</v>
      </c>
      <c r="E1303" s="7">
        <f t="shared" si="233"/>
        <v>302</v>
      </c>
      <c r="F1303" s="6">
        <f t="shared" si="234"/>
        <v>0.11829220524872698</v>
      </c>
      <c r="G1303" s="2">
        <v>1</v>
      </c>
      <c r="H1303" s="7">
        <f t="shared" si="235"/>
        <v>-1</v>
      </c>
      <c r="I1303" s="6">
        <f t="shared" si="236"/>
        <v>1.0224948875255625E-3</v>
      </c>
      <c r="J1303" s="10">
        <f>IF(B1303="Pending","",C1303/(VLOOKUP(B1303,Population!$A$2:$B$10,2,FALSE)/100000))</f>
        <v>1267.2677930491116</v>
      </c>
      <c r="K1303" s="10">
        <f>IF(B1303="Pending","",SUMIFS(E:E,A:A,"&lt;="&amp;A1303,A:A,"&gt;="&amp;A1303-30,B:B,B1303)/(VLOOKUP(B1303,Population!$A$2:$B$10,2,FALSE)/100000))</f>
        <v>831.53870845370454</v>
      </c>
      <c r="L1303" s="13">
        <f>IF(B1303="Pending","",(G1303/C1303)/(VLOOKUP(B1303,Population!$A$2:$B$10,2,FALSE)/100000))</f>
        <v>1.0750996537418483E-5</v>
      </c>
    </row>
    <row r="1304" spans="1:12" x14ac:dyDescent="0.3">
      <c r="A1304" s="1">
        <v>44039</v>
      </c>
      <c r="B1304" t="s">
        <v>2</v>
      </c>
      <c r="C1304" s="2">
        <v>22863</v>
      </c>
      <c r="D1304" s="6">
        <f t="shared" si="232"/>
        <v>0.2369492895563225</v>
      </c>
      <c r="E1304" s="7">
        <f t="shared" si="233"/>
        <v>599</v>
      </c>
      <c r="F1304" s="6">
        <f t="shared" si="234"/>
        <v>0.23462593027810419</v>
      </c>
      <c r="G1304" s="2">
        <v>12</v>
      </c>
      <c r="H1304" s="7">
        <f t="shared" si="235"/>
        <v>0</v>
      </c>
      <c r="I1304" s="6">
        <f t="shared" si="236"/>
        <v>1.2269938650306749E-2</v>
      </c>
      <c r="J1304" s="10">
        <f>IF(B1304="Pending","",C1304/(VLOOKUP(B1304,Population!$A$2:$B$10,2,FALSE)/100000))</f>
        <v>2400.4460086009944</v>
      </c>
      <c r="K1304" s="10">
        <f>IF(B1304="Pending","",SUMIFS(E:E,A:A,"&lt;="&amp;A1304,A:A,"&gt;="&amp;A1304-30,B:B,B1304)/(VLOOKUP(B1304,Population!$A$2:$B$10,2,FALSE)/100000))</f>
        <v>1509.8987031312995</v>
      </c>
      <c r="L1304" s="13">
        <f>IF(B1304="Pending","",(G1304/C1304)/(VLOOKUP(B1304,Population!$A$2:$B$10,2,FALSE)/100000))</f>
        <v>5.5106998304873464E-5</v>
      </c>
    </row>
    <row r="1305" spans="1:12" x14ac:dyDescent="0.3">
      <c r="A1305" s="1">
        <v>44039</v>
      </c>
      <c r="B1305" t="s">
        <v>3</v>
      </c>
      <c r="C1305" s="2">
        <v>17879</v>
      </c>
      <c r="D1305" s="6">
        <f t="shared" si="232"/>
        <v>0.18529573319238463</v>
      </c>
      <c r="E1305" s="7">
        <f t="shared" si="233"/>
        <v>414</v>
      </c>
      <c r="F1305" s="6">
        <f t="shared" si="234"/>
        <v>0.16216216216216217</v>
      </c>
      <c r="G1305" s="2">
        <v>15</v>
      </c>
      <c r="H1305" s="7">
        <f t="shared" si="235"/>
        <v>-1</v>
      </c>
      <c r="I1305" s="6">
        <f t="shared" si="236"/>
        <v>1.5337423312883436E-2</v>
      </c>
      <c r="J1305" s="10">
        <f>IF(B1305="Pending","",C1305/(VLOOKUP(B1305,Population!$A$2:$B$10,2,FALSE)/100000))</f>
        <v>2038.2315186586136</v>
      </c>
      <c r="K1305" s="10">
        <f>IF(B1305="Pending","",SUMIFS(E:E,A:A,"&lt;="&amp;A1305,A:A,"&gt;="&amp;A1305-30,B:B,B1305)/(VLOOKUP(B1305,Population!$A$2:$B$10,2,FALSE)/100000))</f>
        <v>1122.6860560294215</v>
      </c>
      <c r="L1305" s="13">
        <f>IF(B1305="Pending","",(G1305/C1305)/(VLOOKUP(B1305,Population!$A$2:$B$10,2,FALSE)/100000))</f>
        <v>9.56441305144609E-5</v>
      </c>
    </row>
    <row r="1306" spans="1:12" x14ac:dyDescent="0.3">
      <c r="A1306" s="1">
        <v>44039</v>
      </c>
      <c r="B1306" t="s">
        <v>4</v>
      </c>
      <c r="C1306" s="2">
        <v>15037</v>
      </c>
      <c r="D1306" s="6">
        <f t="shared" si="232"/>
        <v>0.15584159852418411</v>
      </c>
      <c r="E1306" s="7">
        <f t="shared" si="233"/>
        <v>380</v>
      </c>
      <c r="F1306" s="6">
        <f t="shared" si="234"/>
        <v>0.14884449667058364</v>
      </c>
      <c r="G1306" s="2">
        <v>57</v>
      </c>
      <c r="H1306" s="7">
        <f t="shared" si="235"/>
        <v>2</v>
      </c>
      <c r="I1306" s="6">
        <f t="shared" si="236"/>
        <v>5.8282208588957052E-2</v>
      </c>
      <c r="J1306" s="10">
        <f>IF(B1306="Pending","",C1306/(VLOOKUP(B1306,Population!$A$2:$B$10,2,FALSE)/100000))</f>
        <v>1763.829587575658</v>
      </c>
      <c r="K1306" s="10">
        <f>IF(B1306="Pending","",SUMIFS(E:E,A:A,"&lt;="&amp;A1306,A:A,"&gt;="&amp;A1306-30,B:B,B1306)/(VLOOKUP(B1306,Population!$A$2:$B$10,2,FALSE)/100000))</f>
        <v>992.1174869797776</v>
      </c>
      <c r="L1306" s="13">
        <f>IF(B1306="Pending","",(G1306/C1306)/(VLOOKUP(B1306,Population!$A$2:$B$10,2,FALSE)/100000))</f>
        <v>4.44640563349172E-4</v>
      </c>
    </row>
    <row r="1307" spans="1:12" x14ac:dyDescent="0.3">
      <c r="A1307" s="1">
        <v>44039</v>
      </c>
      <c r="B1307" t="s">
        <v>5</v>
      </c>
      <c r="C1307" s="2">
        <v>11968</v>
      </c>
      <c r="D1307" s="6">
        <f t="shared" si="232"/>
        <v>0.12403486407777052</v>
      </c>
      <c r="E1307" s="7">
        <f t="shared" si="233"/>
        <v>304</v>
      </c>
      <c r="F1307" s="6">
        <f t="shared" si="234"/>
        <v>0.1190755973364669</v>
      </c>
      <c r="G1307" s="2">
        <v>112</v>
      </c>
      <c r="H1307" s="7">
        <f t="shared" si="235"/>
        <v>1</v>
      </c>
      <c r="I1307" s="6">
        <f t="shared" si="236"/>
        <v>0.11451942740286299</v>
      </c>
      <c r="J1307" s="10">
        <f>IF(B1307="Pending","",C1307/(VLOOKUP(B1307,Population!$A$2:$B$10,2,FALSE)/100000))</f>
        <v>1336.6675564381296</v>
      </c>
      <c r="K1307" s="10">
        <f>IF(B1307="Pending","",SUMIFS(E:E,A:A,"&lt;="&amp;A1307,A:A,"&gt;="&amp;A1307-30,B:B,B1307)/(VLOOKUP(B1307,Population!$A$2:$B$10,2,FALSE)/100000))</f>
        <v>760.14032328859537</v>
      </c>
      <c r="L1307" s="13">
        <f>IF(B1307="Pending","",(G1307/C1307)/(VLOOKUP(B1307,Population!$A$2:$B$10,2,FALSE)/100000))</f>
        <v>1.0451972746248134E-3</v>
      </c>
    </row>
    <row r="1308" spans="1:12" x14ac:dyDescent="0.3">
      <c r="A1308" s="1">
        <v>44039</v>
      </c>
      <c r="B1308" t="s">
        <v>6</v>
      </c>
      <c r="C1308" s="2">
        <v>7270</v>
      </c>
      <c r="D1308" s="6">
        <f t="shared" si="232"/>
        <v>7.5345376156867622E-2</v>
      </c>
      <c r="E1308" s="7">
        <f t="shared" si="233"/>
        <v>236</v>
      </c>
      <c r="F1308" s="6">
        <f t="shared" si="234"/>
        <v>9.2440266353309833E-2</v>
      </c>
      <c r="G1308" s="2">
        <v>181</v>
      </c>
      <c r="H1308" s="7">
        <f t="shared" si="235"/>
        <v>2</v>
      </c>
      <c r="I1308" s="6">
        <f t="shared" si="236"/>
        <v>0.18507157464212678</v>
      </c>
      <c r="J1308" s="10">
        <f>IF(B1308="Pending","",C1308/(VLOOKUP(B1308,Population!$A$2:$B$10,2,FALSE)/100000))</f>
        <v>922.54434430826939</v>
      </c>
      <c r="K1308" s="10">
        <f>IF(B1308="Pending","",SUMIFS(E:E,A:A,"&lt;="&amp;A1308,A:A,"&gt;="&amp;A1308-30,B:B,B1308)/(VLOOKUP(B1308,Population!$A$2:$B$10,2,FALSE)/100000))</f>
        <v>557.58732446912461</v>
      </c>
      <c r="L1308" s="13">
        <f>IF(B1308="Pending","",(G1308/C1308)/(VLOOKUP(B1308,Population!$A$2:$B$10,2,FALSE)/100000))</f>
        <v>3.1593446399307656E-3</v>
      </c>
    </row>
    <row r="1309" spans="1:12" x14ac:dyDescent="0.3">
      <c r="A1309" s="1">
        <v>44039</v>
      </c>
      <c r="B1309" t="s">
        <v>7</v>
      </c>
      <c r="C1309" s="2">
        <v>3835</v>
      </c>
      <c r="D1309" s="6">
        <f t="shared" si="232"/>
        <v>3.9745463213423295E-2</v>
      </c>
      <c r="E1309" s="7">
        <f t="shared" si="233"/>
        <v>127</v>
      </c>
      <c r="F1309" s="6">
        <f t="shared" si="234"/>
        <v>4.974539757148453E-2</v>
      </c>
      <c r="G1309" s="2">
        <v>279</v>
      </c>
      <c r="H1309" s="7">
        <f t="shared" si="235"/>
        <v>5</v>
      </c>
      <c r="I1309" s="6">
        <f t="shared" si="236"/>
        <v>0.28527607361963192</v>
      </c>
      <c r="J1309" s="10">
        <f>IF(B1309="Pending","",C1309/(VLOOKUP(B1309,Population!$A$2:$B$10,2,FALSE)/100000))</f>
        <v>799.62968909313452</v>
      </c>
      <c r="K1309" s="10">
        <f>IF(B1309="Pending","",SUMIFS(E:E,A:A,"&lt;="&amp;A1309,A:A,"&gt;="&amp;A1309-30,B:B,B1309)/(VLOOKUP(B1309,Population!$A$2:$B$10,2,FALSE)/100000))</f>
        <v>494.37340100125732</v>
      </c>
      <c r="L1309" s="13">
        <f>IF(B1309="Pending","",(G1309/C1309)/(VLOOKUP(B1309,Population!$A$2:$B$10,2,FALSE)/100000))</f>
        <v>1.5169189514472277E-2</v>
      </c>
    </row>
    <row r="1310" spans="1:12" x14ac:dyDescent="0.3">
      <c r="A1310" s="1">
        <v>44039</v>
      </c>
      <c r="B1310" t="s">
        <v>25</v>
      </c>
      <c r="C1310" s="2">
        <v>2112</v>
      </c>
      <c r="D1310" s="6">
        <f t="shared" si="232"/>
        <v>2.1888505425488917E-2</v>
      </c>
      <c r="E1310" s="7">
        <f t="shared" si="233"/>
        <v>65</v>
      </c>
      <c r="F1310" s="6">
        <f t="shared" si="234"/>
        <v>2.5460242851547198E-2</v>
      </c>
      <c r="G1310" s="2">
        <v>318</v>
      </c>
      <c r="H1310" s="7">
        <f t="shared" si="235"/>
        <v>3</v>
      </c>
      <c r="I1310" s="6">
        <f t="shared" si="236"/>
        <v>0.32515337423312884</v>
      </c>
      <c r="J1310" s="10">
        <f>IF(B1310="Pending","",C1310/(VLOOKUP(B1310,Population!$A$2:$B$10,2,FALSE)/100000))</f>
        <v>954.06312536985752</v>
      </c>
      <c r="K1310" s="10">
        <f>IF(B1310="Pending","",SUMIFS(E:E,A:A,"&lt;="&amp;A1310,A:A,"&gt;="&amp;A1310-30,B:B,B1310)/(VLOOKUP(B1310,Population!$A$2:$B$10,2,FALSE)/100000))</f>
        <v>548.40560331392373</v>
      </c>
      <c r="L1310" s="13">
        <f>IF(B1310="Pending","",(G1310/C1310)/(VLOOKUP(B1310,Population!$A$2:$B$10,2,FALSE)/100000))</f>
        <v>6.8016832446359615E-2</v>
      </c>
    </row>
    <row r="1311" spans="1:12" x14ac:dyDescent="0.3">
      <c r="A1311" s="1">
        <v>44039</v>
      </c>
      <c r="B1311" t="s">
        <v>21</v>
      </c>
      <c r="C1311" s="2">
        <v>174</v>
      </c>
      <c r="D1311" s="6">
        <f t="shared" si="232"/>
        <v>1.8033143674408482E-3</v>
      </c>
      <c r="E1311" s="7">
        <f t="shared" si="233"/>
        <v>-2</v>
      </c>
      <c r="F1311" s="6">
        <f t="shared" si="234"/>
        <v>-7.833920877399138E-4</v>
      </c>
      <c r="G1311" s="2">
        <v>0</v>
      </c>
      <c r="H1311" s="7">
        <f t="shared" si="235"/>
        <v>0</v>
      </c>
      <c r="I1311" s="6">
        <f t="shared" si="236"/>
        <v>0</v>
      </c>
      <c r="J1311" s="10" t="str">
        <f>IF(B1311="Pending","",C1311/(VLOOKUP(B1311,Population!$A$2:$B$10,2,FALSE)/100000))</f>
        <v/>
      </c>
      <c r="K1311" s="10" t="str">
        <f>IF(B1311="Pending","",SUMIFS(E:E,A:A,"&lt;="&amp;A1311,A:A,"&gt;="&amp;A1311-30,B:B,B1311)/(VLOOKUP(B1311,Population!$A$2:$B$10,2,FALSE)/100000))</f>
        <v/>
      </c>
      <c r="L1311" s="13" t="str">
        <f>IF(B1311="Pending","",(G1311/C1311)/(VLOOKUP(B1311,Population!$A$2:$B$10,2,FALSE)/100000))</f>
        <v/>
      </c>
    </row>
    <row r="1312" spans="1:12" x14ac:dyDescent="0.3">
      <c r="A1312" s="1">
        <v>44040</v>
      </c>
      <c r="B1312" s="11" t="s">
        <v>0</v>
      </c>
      <c r="C1312">
        <v>4601</v>
      </c>
      <c r="D1312" s="6">
        <f t="shared" ref="D1312:D1321" si="237">C1312/SUMIF(A:A,A1312,C:C)</f>
        <v>4.6454101207544118E-2</v>
      </c>
      <c r="E1312" s="7">
        <f t="shared" ref="E1312:E1321" si="238">C1312-SUMIFS(C:C,A:A,A1312-1,B:B,B1312)</f>
        <v>107</v>
      </c>
      <c r="F1312" s="6">
        <f t="shared" ref="F1312:F1321" si="239">E1312/SUMIF(A:A,A1312,E:E)</f>
        <v>4.187866927592955E-2</v>
      </c>
      <c r="G1312" s="2">
        <v>3</v>
      </c>
      <c r="H1312" s="7">
        <f t="shared" ref="H1312:H1321" si="240">G1312-SUMIFS(G:G,A:A,A1312-1,B:B,B1312)</f>
        <v>0</v>
      </c>
      <c r="I1312" s="6">
        <f t="shared" ref="I1312:I1321" si="241">G1312/SUMIF(A:A,A1312,G:G)</f>
        <v>3.003003003003003E-3</v>
      </c>
      <c r="J1312" s="10">
        <f>IF(B1312="Pending","",C1312/(VLOOKUP(B1312,Population!$A$2:$B$10,2,FALSE)/100000))</f>
        <v>507.87364200924128</v>
      </c>
      <c r="K1312" s="10">
        <f>IF(B1312="Pending","",SUMIFS(E:E,A:A,"&lt;="&amp;A1312,A:A,"&gt;="&amp;A1312-30,B:B,B1312)/(VLOOKUP(B1312,Population!$A$2:$B$10,2,FALSE)/100000))</f>
        <v>305.09948848370851</v>
      </c>
      <c r="L1312" s="13">
        <f>IF(B1312="Pending","",(G1312/C1312)/(VLOOKUP(B1312,Population!$A$2:$B$10,2,FALSE)/100000))</f>
        <v>7.1973473445111319E-5</v>
      </c>
    </row>
    <row r="1313" spans="1:12" x14ac:dyDescent="0.3">
      <c r="A1313" s="1">
        <v>44040</v>
      </c>
      <c r="B1313" t="s">
        <v>1</v>
      </c>
      <c r="C1313">
        <v>11142</v>
      </c>
      <c r="D1313" s="6">
        <f t="shared" si="237"/>
        <v>0.11249545656475909</v>
      </c>
      <c r="E1313" s="7">
        <f t="shared" si="238"/>
        <v>285</v>
      </c>
      <c r="F1313" s="6">
        <f t="shared" si="239"/>
        <v>0.11154598825831702</v>
      </c>
      <c r="G1313" s="2">
        <v>1</v>
      </c>
      <c r="H1313" s="7">
        <f t="shared" si="240"/>
        <v>0</v>
      </c>
      <c r="I1313" s="6">
        <f t="shared" si="241"/>
        <v>1.001001001001001E-3</v>
      </c>
      <c r="J1313" s="10">
        <f>IF(B1313="Pending","",C1313/(VLOOKUP(B1313,Population!$A$2:$B$10,2,FALSE)/100000))</f>
        <v>1300.5340103300359</v>
      </c>
      <c r="K1313" s="10">
        <f>IF(B1313="Pending","",SUMIFS(E:E,A:A,"&lt;="&amp;A1313,A:A,"&gt;="&amp;A1313-30,B:B,B1313)/(VLOOKUP(B1313,Population!$A$2:$B$10,2,FALSE)/100000))</f>
        <v>855.58376375149555</v>
      </c>
      <c r="L1313" s="13">
        <f>IF(B1313="Pending","",(G1313/C1313)/(VLOOKUP(B1313,Population!$A$2:$B$10,2,FALSE)/100000))</f>
        <v>1.0475997972244882E-5</v>
      </c>
    </row>
    <row r="1314" spans="1:12" x14ac:dyDescent="0.3">
      <c r="A1314" s="1">
        <v>44040</v>
      </c>
      <c r="B1314" t="s">
        <v>2</v>
      </c>
      <c r="C1314">
        <v>23396</v>
      </c>
      <c r="D1314" s="6">
        <f t="shared" si="237"/>
        <v>0.23621824643592745</v>
      </c>
      <c r="E1314" s="7">
        <f t="shared" si="238"/>
        <v>533</v>
      </c>
      <c r="F1314" s="6">
        <f t="shared" si="239"/>
        <v>0.2086105675146771</v>
      </c>
      <c r="G1314" s="2">
        <v>12</v>
      </c>
      <c r="H1314" s="7">
        <f t="shared" si="240"/>
        <v>0</v>
      </c>
      <c r="I1314" s="6">
        <f t="shared" si="241"/>
        <v>1.2012012012012012E-2</v>
      </c>
      <c r="J1314" s="10">
        <f>IF(B1314="Pending","",C1314/(VLOOKUP(B1314,Population!$A$2:$B$10,2,FALSE)/100000))</f>
        <v>2456.4070689423465</v>
      </c>
      <c r="K1314" s="10">
        <f>IF(B1314="Pending","",SUMIFS(E:E,A:A,"&lt;="&amp;A1314,A:A,"&gt;="&amp;A1314-30,B:B,B1314)/(VLOOKUP(B1314,Population!$A$2:$B$10,2,FALSE)/100000))</f>
        <v>1543.8113156833758</v>
      </c>
      <c r="L1314" s="13">
        <f>IF(B1314="Pending","",(G1314/C1314)/(VLOOKUP(B1314,Population!$A$2:$B$10,2,FALSE)/100000))</f>
        <v>5.385156874014028E-5</v>
      </c>
    </row>
    <row r="1315" spans="1:12" x14ac:dyDescent="0.3">
      <c r="A1315" s="1">
        <v>44040</v>
      </c>
      <c r="B1315" t="s">
        <v>3</v>
      </c>
      <c r="C1315">
        <v>18285</v>
      </c>
      <c r="D1315" s="6">
        <f t="shared" si="237"/>
        <v>0.18461491862202659</v>
      </c>
      <c r="E1315" s="7">
        <f t="shared" si="238"/>
        <v>406</v>
      </c>
      <c r="F1315" s="6">
        <f t="shared" si="239"/>
        <v>0.15890410958904111</v>
      </c>
      <c r="G1315" s="2">
        <v>15</v>
      </c>
      <c r="H1315" s="7">
        <f t="shared" si="240"/>
        <v>0</v>
      </c>
      <c r="I1315" s="6">
        <f t="shared" si="241"/>
        <v>1.5015015015015015E-2</v>
      </c>
      <c r="J1315" s="10">
        <f>IF(B1315="Pending","",C1315/(VLOOKUP(B1315,Population!$A$2:$B$10,2,FALSE)/100000))</f>
        <v>2084.5160981415488</v>
      </c>
      <c r="K1315" s="10">
        <f>IF(B1315="Pending","",SUMIFS(E:E,A:A,"&lt;="&amp;A1315,A:A,"&gt;="&amp;A1315-30,B:B,B1315)/(VLOOKUP(B1315,Population!$A$2:$B$10,2,FALSE)/100000))</f>
        <v>1152.0984242722718</v>
      </c>
      <c r="L1315" s="13">
        <f>IF(B1315="Pending","",(G1315/C1315)/(VLOOKUP(B1315,Population!$A$2:$B$10,2,FALSE)/100000))</f>
        <v>9.3520448972821797E-5</v>
      </c>
    </row>
    <row r="1316" spans="1:12" x14ac:dyDescent="0.3">
      <c r="A1316" s="1">
        <v>44040</v>
      </c>
      <c r="B1316" t="s">
        <v>4</v>
      </c>
      <c r="C1316">
        <v>15400</v>
      </c>
      <c r="D1316" s="6">
        <f t="shared" si="237"/>
        <v>0.15548645046645934</v>
      </c>
      <c r="E1316" s="7">
        <f t="shared" si="238"/>
        <v>363</v>
      </c>
      <c r="F1316" s="6">
        <f t="shared" si="239"/>
        <v>0.14207436399217221</v>
      </c>
      <c r="G1316" s="2">
        <v>58</v>
      </c>
      <c r="H1316" s="7">
        <f t="shared" si="240"/>
        <v>1</v>
      </c>
      <c r="I1316" s="6">
        <f t="shared" si="241"/>
        <v>5.8058058058058061E-2</v>
      </c>
      <c r="J1316" s="10">
        <f>IF(B1316="Pending","",C1316/(VLOOKUP(B1316,Population!$A$2:$B$10,2,FALSE)/100000))</f>
        <v>1806.4092338009666</v>
      </c>
      <c r="K1316" s="10">
        <f>IF(B1316="Pending","",SUMIFS(E:E,A:A,"&lt;="&amp;A1316,A:A,"&gt;="&amp;A1316-30,B:B,B1316)/(VLOOKUP(B1316,Population!$A$2:$B$10,2,FALSE)/100000))</f>
        <v>1021.6769108056116</v>
      </c>
      <c r="L1316" s="13">
        <f>IF(B1316="Pending","",(G1316/C1316)/(VLOOKUP(B1316,Population!$A$2:$B$10,2,FALSE)/100000))</f>
        <v>4.4177658779075759E-4</v>
      </c>
    </row>
    <row r="1317" spans="1:12" x14ac:dyDescent="0.3">
      <c r="A1317" s="1">
        <v>44040</v>
      </c>
      <c r="B1317" t="s">
        <v>5</v>
      </c>
      <c r="C1317">
        <v>12291</v>
      </c>
      <c r="D1317" s="6">
        <f t="shared" si="237"/>
        <v>0.12409636121319817</v>
      </c>
      <c r="E1317" s="7">
        <f t="shared" si="238"/>
        <v>323</v>
      </c>
      <c r="F1317" s="6">
        <f t="shared" si="239"/>
        <v>0.1264187866927593</v>
      </c>
      <c r="G1317" s="2">
        <v>118</v>
      </c>
      <c r="H1317" s="7">
        <f t="shared" si="240"/>
        <v>6</v>
      </c>
      <c r="I1317" s="6">
        <f t="shared" si="241"/>
        <v>0.11811811811811812</v>
      </c>
      <c r="J1317" s="10">
        <f>IF(B1317="Pending","",C1317/(VLOOKUP(B1317,Population!$A$2:$B$10,2,FALSE)/100000))</f>
        <v>1372.7423910579087</v>
      </c>
      <c r="K1317" s="10">
        <f>IF(B1317="Pending","",SUMIFS(E:E,A:A,"&lt;="&amp;A1317,A:A,"&gt;="&amp;A1317-30,B:B,B1317)/(VLOOKUP(B1317,Population!$A$2:$B$10,2,FALSE)/100000))</f>
        <v>783.8179237201532</v>
      </c>
      <c r="L1317" s="13">
        <f>IF(B1317="Pending","",(G1317/C1317)/(VLOOKUP(B1317,Population!$A$2:$B$10,2,FALSE)/100000))</f>
        <v>1.0722513830966275E-3</v>
      </c>
    </row>
    <row r="1318" spans="1:12" x14ac:dyDescent="0.3">
      <c r="A1318" s="1">
        <v>44040</v>
      </c>
      <c r="B1318" t="s">
        <v>6</v>
      </c>
      <c r="C1318">
        <v>7521</v>
      </c>
      <c r="D1318" s="6">
        <f t="shared" si="237"/>
        <v>7.5935947659626024E-2</v>
      </c>
      <c r="E1318" s="7">
        <f t="shared" si="238"/>
        <v>251</v>
      </c>
      <c r="F1318" s="6">
        <f t="shared" si="239"/>
        <v>9.823874755381605E-2</v>
      </c>
      <c r="G1318" s="2">
        <v>183</v>
      </c>
      <c r="H1318" s="7">
        <f t="shared" si="240"/>
        <v>2</v>
      </c>
      <c r="I1318" s="6">
        <f t="shared" si="241"/>
        <v>0.18318318318318319</v>
      </c>
      <c r="J1318" s="10">
        <f>IF(B1318="Pending","",C1318/(VLOOKUP(B1318,Population!$A$2:$B$10,2,FALSE)/100000))</f>
        <v>954.39560021217255</v>
      </c>
      <c r="K1318" s="10">
        <f>IF(B1318="Pending","",SUMIFS(E:E,A:A,"&lt;="&amp;A1318,A:A,"&gt;="&amp;A1318-30,B:B,B1318)/(VLOOKUP(B1318,Population!$A$2:$B$10,2,FALSE)/100000))</f>
        <v>583.09370867902317</v>
      </c>
      <c r="L1318" s="13">
        <f>IF(B1318="Pending","",(G1318/C1318)/(VLOOKUP(B1318,Population!$A$2:$B$10,2,FALSE)/100000))</f>
        <v>3.0876519611829347E-3</v>
      </c>
    </row>
    <row r="1319" spans="1:12" x14ac:dyDescent="0.3">
      <c r="A1319" s="1">
        <v>44040</v>
      </c>
      <c r="B1319" t="s">
        <v>7</v>
      </c>
      <c r="C1319">
        <v>3953</v>
      </c>
      <c r="D1319" s="6">
        <f t="shared" si="237"/>
        <v>3.9911554460643754E-2</v>
      </c>
      <c r="E1319" s="7">
        <f t="shared" si="238"/>
        <v>118</v>
      </c>
      <c r="F1319" s="6">
        <f t="shared" si="239"/>
        <v>4.6183953033268103E-2</v>
      </c>
      <c r="G1319" s="2">
        <v>285</v>
      </c>
      <c r="H1319" s="7">
        <f t="shared" si="240"/>
        <v>6</v>
      </c>
      <c r="I1319" s="6">
        <f t="shared" si="241"/>
        <v>0.28528528528528529</v>
      </c>
      <c r="J1319" s="10">
        <f>IF(B1319="Pending","",C1319/(VLOOKUP(B1319,Population!$A$2:$B$10,2,FALSE)/100000))</f>
        <v>824.23367952676938</v>
      </c>
      <c r="K1319" s="10">
        <f>IF(B1319="Pending","",SUMIFS(E:E,A:A,"&lt;="&amp;A1319,A:A,"&gt;="&amp;A1319-30,B:B,B1319)/(VLOOKUP(B1319,Population!$A$2:$B$10,2,FALSE)/100000))</f>
        <v>512.7221396297308</v>
      </c>
      <c r="L1319" s="13">
        <f>IF(B1319="Pending","",(G1319/C1319)/(VLOOKUP(B1319,Population!$A$2:$B$10,2,FALSE)/100000))</f>
        <v>1.5032859132060074E-2</v>
      </c>
    </row>
    <row r="1320" spans="1:12" x14ac:dyDescent="0.3">
      <c r="A1320" s="1">
        <v>44040</v>
      </c>
      <c r="B1320" t="s">
        <v>25</v>
      </c>
      <c r="C1320">
        <v>2181</v>
      </c>
      <c r="D1320" s="6">
        <f t="shared" si="237"/>
        <v>2.2020516134243367E-2</v>
      </c>
      <c r="E1320" s="7">
        <f t="shared" si="238"/>
        <v>69</v>
      </c>
      <c r="F1320" s="6">
        <f t="shared" si="239"/>
        <v>2.700587084148728E-2</v>
      </c>
      <c r="G1320" s="2">
        <v>324</v>
      </c>
      <c r="H1320" s="7">
        <f t="shared" si="240"/>
        <v>6</v>
      </c>
      <c r="I1320" s="6">
        <f t="shared" si="241"/>
        <v>0.32432432432432434</v>
      </c>
      <c r="J1320" s="10">
        <f>IF(B1320="Pending","",C1320/(VLOOKUP(B1320,Population!$A$2:$B$10,2,FALSE)/100000))</f>
        <v>985.23280134074776</v>
      </c>
      <c r="K1320" s="10">
        <f>IF(B1320="Pending","",SUMIFS(E:E,A:A,"&lt;="&amp;A1320,A:A,"&gt;="&amp;A1320-30,B:B,B1320)/(VLOOKUP(B1320,Population!$A$2:$B$10,2,FALSE)/100000))</f>
        <v>571.89579390068161</v>
      </c>
      <c r="L1320" s="13">
        <f>IF(B1320="Pending","",(G1320/C1320)/(VLOOKUP(B1320,Population!$A$2:$B$10,2,FALSE)/100000))</f>
        <v>6.7107728900905952E-2</v>
      </c>
    </row>
    <row r="1321" spans="1:12" x14ac:dyDescent="0.3">
      <c r="A1321" s="1">
        <v>44040</v>
      </c>
      <c r="B1321" t="s">
        <v>21</v>
      </c>
      <c r="C1321">
        <v>274</v>
      </c>
      <c r="D1321" s="6">
        <f t="shared" si="237"/>
        <v>2.7664472355720688E-3</v>
      </c>
      <c r="E1321" s="7">
        <f t="shared" si="238"/>
        <v>100</v>
      </c>
      <c r="F1321" s="6">
        <f t="shared" si="239"/>
        <v>3.9138943248532287E-2</v>
      </c>
      <c r="G1321" s="2">
        <v>0</v>
      </c>
      <c r="H1321" s="7">
        <f t="shared" si="240"/>
        <v>0</v>
      </c>
      <c r="I1321" s="6">
        <f t="shared" si="241"/>
        <v>0</v>
      </c>
      <c r="J1321" s="10" t="str">
        <f>IF(B1321="Pending","",C1321/(VLOOKUP(B1321,Population!$A$2:$B$10,2,FALSE)/100000))</f>
        <v/>
      </c>
      <c r="K1321" s="10" t="str">
        <f>IF(B1321="Pending","",SUMIFS(E:E,A:A,"&lt;="&amp;A1321,A:A,"&gt;="&amp;A1321-30,B:B,B1321)/(VLOOKUP(B1321,Population!$A$2:$B$10,2,FALSE)/100000))</f>
        <v/>
      </c>
      <c r="L1321" s="13" t="str">
        <f>IF(B1321="Pending","",(G1321/C1321)/(VLOOKUP(B1321,Population!$A$2:$B$10,2,FALSE)/100000))</f>
        <v/>
      </c>
    </row>
    <row r="1322" spans="1:12" x14ac:dyDescent="0.3">
      <c r="A1322" s="1">
        <v>44041</v>
      </c>
      <c r="B1322" s="11" t="s">
        <v>0</v>
      </c>
      <c r="C1322">
        <v>4713</v>
      </c>
      <c r="D1322" s="6">
        <f t="shared" ref="D1322:D1331" si="242">C1322/SUMIF(A:A,A1322,C:C)</f>
        <v>4.6745749935529941E-2</v>
      </c>
      <c r="E1322" s="7">
        <f t="shared" ref="E1322:E1331" si="243">C1322-SUMIFS(C:C,A:A,A1322-1,B:B,B1322)</f>
        <v>112</v>
      </c>
      <c r="F1322" s="6">
        <f t="shared" ref="F1322:F1331" si="244">E1322/SUMIF(A:A,A1322,E:E)</f>
        <v>6.2992125984251968E-2</v>
      </c>
      <c r="G1322">
        <v>3</v>
      </c>
      <c r="H1322" s="7">
        <f t="shared" ref="H1322:H1331" si="245">G1322-SUMIFS(G:G,A:A,A1322-1,B:B,B1322)</f>
        <v>0</v>
      </c>
      <c r="I1322" s="6">
        <f t="shared" ref="I1322:I1331" si="246">G1322/SUMIF(A:A,A1322,G:G)</f>
        <v>2.9411764705882353E-3</v>
      </c>
      <c r="J1322" s="10">
        <f>IF(B1322="Pending","",C1322/(VLOOKUP(B1322,Population!$A$2:$B$10,2,FALSE)/100000))</f>
        <v>520.23657352522366</v>
      </c>
      <c r="K1322" s="10">
        <f>IF(B1322="Pending","",SUMIFS(E:E,A:A,"&lt;="&amp;A1322,A:A,"&gt;="&amp;A1322-30,B:B,B1322)/(VLOOKUP(B1322,Population!$A$2:$B$10,2,FALSE)/100000))</f>
        <v>317.46241999969089</v>
      </c>
      <c r="L1322" s="13">
        <f>IF(B1322="Pending","",(G1322/C1322)/(VLOOKUP(B1322,Population!$A$2:$B$10,2,FALSE)/100000))</f>
        <v>7.0263091729462569E-5</v>
      </c>
    </row>
    <row r="1323" spans="1:12" x14ac:dyDescent="0.3">
      <c r="A1323" s="1">
        <v>44041</v>
      </c>
      <c r="B1323" t="s">
        <v>1</v>
      </c>
      <c r="C1323">
        <v>11346</v>
      </c>
      <c r="D1323" s="6">
        <f t="shared" si="242"/>
        <v>0.11253496260736744</v>
      </c>
      <c r="E1323" s="7">
        <f t="shared" si="243"/>
        <v>204</v>
      </c>
      <c r="F1323" s="6">
        <f t="shared" si="244"/>
        <v>0.11473565804274466</v>
      </c>
      <c r="G1323">
        <v>1</v>
      </c>
      <c r="H1323" s="7">
        <f t="shared" si="245"/>
        <v>0</v>
      </c>
      <c r="I1323" s="6">
        <f t="shared" si="246"/>
        <v>9.8039215686274508E-4</v>
      </c>
      <c r="J1323" s="10">
        <f>IF(B1323="Pending","",C1323/(VLOOKUP(B1323,Population!$A$2:$B$10,2,FALSE)/100000))</f>
        <v>1324.3456184890135</v>
      </c>
      <c r="K1323" s="10">
        <f>IF(B1323="Pending","",SUMIFS(E:E,A:A,"&lt;="&amp;A1323,A:A,"&gt;="&amp;A1323-30,B:B,B1323)/(VLOOKUP(B1323,Population!$A$2:$B$10,2,FALSE)/100000))</f>
        <v>879.39537191047305</v>
      </c>
      <c r="L1323" s="13">
        <f>IF(B1323="Pending","",(G1323/C1323)/(VLOOKUP(B1323,Population!$A$2:$B$10,2,FALSE)/100000))</f>
        <v>1.0287640525890399E-5</v>
      </c>
    </row>
    <row r="1324" spans="1:12" x14ac:dyDescent="0.3">
      <c r="A1324" s="1">
        <v>44041</v>
      </c>
      <c r="B1324" t="s">
        <v>2</v>
      </c>
      <c r="C1324">
        <v>23707</v>
      </c>
      <c r="D1324" s="6">
        <f t="shared" si="242"/>
        <v>0.23513717244252247</v>
      </c>
      <c r="E1324" s="7">
        <f t="shared" si="243"/>
        <v>311</v>
      </c>
      <c r="F1324" s="6">
        <f t="shared" si="244"/>
        <v>0.17491563554555681</v>
      </c>
      <c r="G1324">
        <v>12</v>
      </c>
      <c r="H1324" s="7">
        <f t="shared" si="245"/>
        <v>0</v>
      </c>
      <c r="I1324" s="6">
        <f t="shared" si="246"/>
        <v>1.1764705882352941E-2</v>
      </c>
      <c r="J1324" s="10">
        <f>IF(B1324="Pending","",C1324/(VLOOKUP(B1324,Population!$A$2:$B$10,2,FALSE)/100000))</f>
        <v>2489.0597701921783</v>
      </c>
      <c r="K1324" s="10">
        <f>IF(B1324="Pending","",SUMIFS(E:E,A:A,"&lt;="&amp;A1324,A:A,"&gt;="&amp;A1324-30,B:B,B1324)/(VLOOKUP(B1324,Population!$A$2:$B$10,2,FALSE)/100000))</f>
        <v>1576.4640169332079</v>
      </c>
      <c r="L1324" s="13">
        <f>IF(B1324="Pending","",(G1324/C1324)/(VLOOKUP(B1324,Population!$A$2:$B$10,2,FALSE)/100000))</f>
        <v>5.314511757052018E-5</v>
      </c>
    </row>
    <row r="1325" spans="1:12" x14ac:dyDescent="0.3">
      <c r="A1325" s="1">
        <v>44041</v>
      </c>
      <c r="B1325" t="s">
        <v>3</v>
      </c>
      <c r="C1325">
        <v>18603</v>
      </c>
      <c r="D1325" s="6">
        <f t="shared" si="242"/>
        <v>0.18451330066850488</v>
      </c>
      <c r="E1325" s="7">
        <f t="shared" si="243"/>
        <v>318</v>
      </c>
      <c r="F1325" s="6">
        <f t="shared" si="244"/>
        <v>0.17885264341957255</v>
      </c>
      <c r="G1325">
        <v>18</v>
      </c>
      <c r="H1325" s="7">
        <f t="shared" si="245"/>
        <v>3</v>
      </c>
      <c r="I1325" s="6">
        <f t="shared" si="246"/>
        <v>1.7647058823529412E-2</v>
      </c>
      <c r="J1325" s="10">
        <f>IF(B1325="Pending","",C1325/(VLOOKUP(B1325,Population!$A$2:$B$10,2,FALSE)/100000))</f>
        <v>2120.7685520222713</v>
      </c>
      <c r="K1325" s="10">
        <f>IF(B1325="Pending","",SUMIFS(E:E,A:A,"&lt;="&amp;A1325,A:A,"&gt;="&amp;A1325-30,B:B,B1325)/(VLOOKUP(B1325,Population!$A$2:$B$10,2,FALSE)/100000))</f>
        <v>1188.3508781529945</v>
      </c>
      <c r="L1325" s="13">
        <f>IF(B1325="Pending","",(G1325/C1325)/(VLOOKUP(B1325,Population!$A$2:$B$10,2,FALSE)/100000))</f>
        <v>1.1030617058332826E-4</v>
      </c>
    </row>
    <row r="1326" spans="1:12" x14ac:dyDescent="0.3">
      <c r="A1326" s="1">
        <v>44041</v>
      </c>
      <c r="B1326" t="s">
        <v>4</v>
      </c>
      <c r="C1326">
        <v>15669</v>
      </c>
      <c r="D1326" s="6">
        <f t="shared" si="242"/>
        <v>0.15541250917458491</v>
      </c>
      <c r="E1326" s="7">
        <f t="shared" si="243"/>
        <v>269</v>
      </c>
      <c r="F1326" s="6">
        <f t="shared" si="244"/>
        <v>0.15129358830146231</v>
      </c>
      <c r="G1326">
        <v>58</v>
      </c>
      <c r="H1326" s="7">
        <f t="shared" si="245"/>
        <v>0</v>
      </c>
      <c r="I1326" s="6">
        <f t="shared" si="246"/>
        <v>5.6862745098039215E-2</v>
      </c>
      <c r="J1326" s="10">
        <f>IF(B1326="Pending","",C1326/(VLOOKUP(B1326,Population!$A$2:$B$10,2,FALSE)/100000))</f>
        <v>1837.9627457420354</v>
      </c>
      <c r="K1326" s="10">
        <f>IF(B1326="Pending","",SUMIFS(E:E,A:A,"&lt;="&amp;A1326,A:A,"&gt;="&amp;A1326-30,B:B,B1326)/(VLOOKUP(B1326,Population!$A$2:$B$10,2,FALSE)/100000))</f>
        <v>1053.2304227466805</v>
      </c>
      <c r="L1326" s="13">
        <f>IF(B1326="Pending","",(G1326/C1326)/(VLOOKUP(B1326,Population!$A$2:$B$10,2,FALSE)/100000))</f>
        <v>4.3419231935526626E-4</v>
      </c>
    </row>
    <row r="1327" spans="1:12" x14ac:dyDescent="0.3">
      <c r="A1327" s="1">
        <v>44041</v>
      </c>
      <c r="B1327" t="s">
        <v>5</v>
      </c>
      <c r="C1327">
        <v>12517</v>
      </c>
      <c r="D1327" s="6">
        <f t="shared" si="242"/>
        <v>0.12414949118248002</v>
      </c>
      <c r="E1327" s="7">
        <f t="shared" si="243"/>
        <v>226</v>
      </c>
      <c r="F1327" s="6">
        <f t="shared" si="244"/>
        <v>0.12710911136107986</v>
      </c>
      <c r="G1327">
        <v>120</v>
      </c>
      <c r="H1327" s="7">
        <f t="shared" si="245"/>
        <v>2</v>
      </c>
      <c r="I1327" s="6">
        <f t="shared" si="246"/>
        <v>0.11764705882352941</v>
      </c>
      <c r="J1327" s="10">
        <f>IF(B1327="Pending","",C1327/(VLOOKUP(B1327,Population!$A$2:$B$10,2,FALSE)/100000))</f>
        <v>1397.983606612305</v>
      </c>
      <c r="K1327" s="10">
        <f>IF(B1327="Pending","",SUMIFS(E:E,A:A,"&lt;="&amp;A1327,A:A,"&gt;="&amp;A1327-30,B:B,B1327)/(VLOOKUP(B1327,Population!$A$2:$B$10,2,FALSE)/100000))</f>
        <v>809.05913927454969</v>
      </c>
      <c r="L1327" s="13">
        <f>IF(B1327="Pending","",(G1327/C1327)/(VLOOKUP(B1327,Population!$A$2:$B$10,2,FALSE)/100000))</f>
        <v>1.0707370247357681E-3</v>
      </c>
    </row>
    <row r="1328" spans="1:12" x14ac:dyDescent="0.3">
      <c r="A1328" s="1">
        <v>44041</v>
      </c>
      <c r="B1328" t="s">
        <v>6</v>
      </c>
      <c r="C1328">
        <v>7697</v>
      </c>
      <c r="D1328" s="6">
        <f t="shared" si="242"/>
        <v>7.6342464938207927E-2</v>
      </c>
      <c r="E1328" s="7">
        <f t="shared" si="243"/>
        <v>176</v>
      </c>
      <c r="F1328" s="6">
        <f t="shared" si="244"/>
        <v>9.8987626546681667E-2</v>
      </c>
      <c r="G1328">
        <v>190</v>
      </c>
      <c r="H1328" s="7">
        <f t="shared" si="245"/>
        <v>7</v>
      </c>
      <c r="I1328" s="6">
        <f t="shared" si="246"/>
        <v>0.18627450980392157</v>
      </c>
      <c r="J1328" s="10">
        <f>IF(B1328="Pending","",C1328/(VLOOKUP(B1328,Population!$A$2:$B$10,2,FALSE)/100000))</f>
        <v>976.72954857506875</v>
      </c>
      <c r="K1328" s="10">
        <f>IF(B1328="Pending","",SUMIFS(E:E,A:A,"&lt;="&amp;A1328,A:A,"&gt;="&amp;A1328-30,B:B,B1328)/(VLOOKUP(B1328,Population!$A$2:$B$10,2,FALSE)/100000))</f>
        <v>605.42765704191936</v>
      </c>
      <c r="L1328" s="13">
        <f>IF(B1328="Pending","",(G1328/C1328)/(VLOOKUP(B1328,Population!$A$2:$B$10,2,FALSE)/100000))</f>
        <v>3.1324558187888134E-3</v>
      </c>
    </row>
    <row r="1329" spans="1:12" x14ac:dyDescent="0.3">
      <c r="A1329" s="1">
        <v>44041</v>
      </c>
      <c r="B1329" t="s">
        <v>7</v>
      </c>
      <c r="C1329">
        <v>4057</v>
      </c>
      <c r="D1329" s="6">
        <f t="shared" si="242"/>
        <v>4.023923350062486E-2</v>
      </c>
      <c r="E1329" s="7">
        <f t="shared" si="243"/>
        <v>104</v>
      </c>
      <c r="F1329" s="6">
        <f t="shared" si="244"/>
        <v>5.8492688413948259E-2</v>
      </c>
      <c r="G1329">
        <v>290</v>
      </c>
      <c r="H1329" s="7">
        <f t="shared" si="245"/>
        <v>5</v>
      </c>
      <c r="I1329" s="6">
        <f t="shared" si="246"/>
        <v>0.28431372549019607</v>
      </c>
      <c r="J1329" s="10">
        <f>IF(B1329="Pending","",C1329/(VLOOKUP(B1329,Population!$A$2:$B$10,2,FALSE)/100000))</f>
        <v>845.91855245132899</v>
      </c>
      <c r="K1329" s="10">
        <f>IF(B1329="Pending","",SUMIFS(E:E,A:A,"&lt;="&amp;A1329,A:A,"&gt;="&amp;A1329-30,B:B,B1329)/(VLOOKUP(B1329,Population!$A$2:$B$10,2,FALSE)/100000))</f>
        <v>534.40701255429042</v>
      </c>
      <c r="L1329" s="13">
        <f>IF(B1329="Pending","",(G1329/C1329)/(VLOOKUP(B1329,Population!$A$2:$B$10,2,FALSE)/100000))</f>
        <v>1.4904469834005514E-2</v>
      </c>
    </row>
    <row r="1330" spans="1:12" x14ac:dyDescent="0.3">
      <c r="A1330" s="1">
        <v>44041</v>
      </c>
      <c r="B1330" t="s">
        <v>25</v>
      </c>
      <c r="C1330">
        <v>2258</v>
      </c>
      <c r="D1330" s="6">
        <f t="shared" si="242"/>
        <v>2.2395905655511694E-2</v>
      </c>
      <c r="E1330" s="7">
        <f t="shared" si="243"/>
        <v>77</v>
      </c>
      <c r="F1330" s="6">
        <f t="shared" si="244"/>
        <v>4.3307086614173228E-2</v>
      </c>
      <c r="G1330">
        <v>328</v>
      </c>
      <c r="H1330" s="7">
        <f t="shared" si="245"/>
        <v>4</v>
      </c>
      <c r="I1330" s="6">
        <f t="shared" si="246"/>
        <v>0.32156862745098042</v>
      </c>
      <c r="J1330" s="10">
        <f>IF(B1330="Pending","",C1330/(VLOOKUP(B1330,Population!$A$2:$B$10,2,FALSE)/100000))</f>
        <v>1020.0163527865238</v>
      </c>
      <c r="K1330" s="10">
        <f>IF(B1330="Pending","",SUMIFS(E:E,A:A,"&lt;="&amp;A1330,A:A,"&gt;="&amp;A1330-30,B:B,B1330)/(VLOOKUP(B1330,Population!$A$2:$B$10,2,FALSE)/100000))</f>
        <v>606.67934534645769</v>
      </c>
      <c r="L1330" s="13">
        <f>IF(B1330="Pending","",(G1330/C1330)/(VLOOKUP(B1330,Population!$A$2:$B$10,2,FALSE)/100000))</f>
        <v>6.5619528109087139E-2</v>
      </c>
    </row>
    <row r="1331" spans="1:12" x14ac:dyDescent="0.3">
      <c r="A1331" s="1">
        <v>44041</v>
      </c>
      <c r="B1331" t="s">
        <v>21</v>
      </c>
      <c r="C1331">
        <v>255</v>
      </c>
      <c r="D1331" s="6">
        <f t="shared" si="242"/>
        <v>2.5292098946658468E-3</v>
      </c>
      <c r="E1331" s="7">
        <f t="shared" si="243"/>
        <v>-19</v>
      </c>
      <c r="F1331" s="6">
        <f t="shared" si="244"/>
        <v>-1.0686164229471317E-2</v>
      </c>
      <c r="G1331">
        <v>0</v>
      </c>
      <c r="H1331" s="7">
        <f t="shared" si="245"/>
        <v>0</v>
      </c>
      <c r="I1331" s="6">
        <f t="shared" si="246"/>
        <v>0</v>
      </c>
      <c r="J1331" s="10" t="str">
        <f>IF(B1331="Pending","",C1331/(VLOOKUP(B1331,Population!$A$2:$B$10,2,FALSE)/100000))</f>
        <v/>
      </c>
      <c r="K1331" s="10" t="str">
        <f>IF(B1331="Pending","",SUMIFS(E:E,A:A,"&lt;="&amp;A1331,A:A,"&gt;="&amp;A1331-30,B:B,B1331)/(VLOOKUP(B1331,Population!$A$2:$B$10,2,FALSE)/100000))</f>
        <v/>
      </c>
      <c r="L1331" s="13" t="str">
        <f>IF(B1331="Pending","",(G1331/C1331)/(VLOOKUP(B1331,Population!$A$2:$B$10,2,FALSE)/100000))</f>
        <v/>
      </c>
    </row>
    <row r="1332" spans="1:12" x14ac:dyDescent="0.3">
      <c r="A1332" s="1">
        <v>44042</v>
      </c>
      <c r="B1332" s="11" t="s">
        <v>0</v>
      </c>
      <c r="C1332">
        <v>4837</v>
      </c>
      <c r="D1332" s="6">
        <f t="shared" ref="D1332:D1341" si="247">C1332/SUMIF(A:A,A1332,C:C)</f>
        <v>4.7020054242692302E-2</v>
      </c>
      <c r="E1332" s="7">
        <f t="shared" ref="E1332:E1341" si="248">C1332-SUMIFS(C:C,A:A,A1332-1,B:B,B1332)</f>
        <v>124</v>
      </c>
      <c r="F1332" s="6">
        <f t="shared" ref="F1332:F1341" si="249">E1332/SUMIF(A:A,A1332,E:E)</f>
        <v>6.0517325524646171E-2</v>
      </c>
      <c r="G1332" s="2">
        <v>3</v>
      </c>
      <c r="H1332" s="7">
        <f t="shared" ref="H1332:H1341" si="250">G1332-SUMIFS(G:G,A:A,A1332-1,B:B,B1332)</f>
        <v>0</v>
      </c>
      <c r="I1332" s="6">
        <f t="shared" ref="I1332:I1341" si="251">G1332/SUMIF(A:A,A1332,G:G)</f>
        <v>2.9041626331074541E-3</v>
      </c>
      <c r="J1332" s="10">
        <f>IF(B1332="Pending","",C1332/(VLOOKUP(B1332,Population!$A$2:$B$10,2,FALSE)/100000))</f>
        <v>533.92410484648985</v>
      </c>
      <c r="K1332" s="10">
        <f>IF(B1332="Pending","",SUMIFS(E:E,A:A,"&lt;="&amp;A1332,A:A,"&gt;="&amp;A1332-30,B:B,B1332)/(VLOOKUP(B1332,Population!$A$2:$B$10,2,FALSE)/100000))</f>
        <v>317.57280331679789</v>
      </c>
      <c r="L1332" s="13">
        <f>IF(B1332="Pending","",(G1332/C1332)/(VLOOKUP(B1332,Population!$A$2:$B$10,2,FALSE)/100000))</f>
        <v>6.8461846458746568E-5</v>
      </c>
    </row>
    <row r="1333" spans="1:12" x14ac:dyDescent="0.3">
      <c r="A1333" s="1">
        <v>44042</v>
      </c>
      <c r="B1333" t="s">
        <v>1</v>
      </c>
      <c r="C1333">
        <v>11599</v>
      </c>
      <c r="D1333" s="6">
        <f t="shared" si="247"/>
        <v>0.11275286523898864</v>
      </c>
      <c r="E1333" s="7">
        <f t="shared" si="248"/>
        <v>253</v>
      </c>
      <c r="F1333" s="6">
        <f t="shared" si="249"/>
        <v>0.12347486578818936</v>
      </c>
      <c r="G1333" s="2">
        <v>2</v>
      </c>
      <c r="H1333" s="7">
        <f t="shared" si="250"/>
        <v>1</v>
      </c>
      <c r="I1333" s="6">
        <f t="shared" si="251"/>
        <v>1.9361084220716361E-3</v>
      </c>
      <c r="J1333" s="10">
        <f>IF(B1333="Pending","",C1333/(VLOOKUP(B1333,Population!$A$2:$B$10,2,FALSE)/100000))</f>
        <v>1353.8766815489219</v>
      </c>
      <c r="K1333" s="10">
        <f>IF(B1333="Pending","",SUMIFS(E:E,A:A,"&lt;="&amp;A1333,A:A,"&gt;="&amp;A1333-30,B:B,B1333)/(VLOOKUP(B1333,Population!$A$2:$B$10,2,FALSE)/100000))</f>
        <v>881.61311972920134</v>
      </c>
      <c r="L1333" s="13">
        <f>IF(B1333="Pending","",(G1333/C1333)/(VLOOKUP(B1333,Population!$A$2:$B$10,2,FALSE)/100000))</f>
        <v>2.0126488388094228E-5</v>
      </c>
    </row>
    <row r="1334" spans="1:12" x14ac:dyDescent="0.3">
      <c r="A1334" s="1">
        <v>44042</v>
      </c>
      <c r="B1334" t="s">
        <v>2</v>
      </c>
      <c r="C1334">
        <v>24120</v>
      </c>
      <c r="D1334" s="6">
        <f t="shared" si="247"/>
        <v>0.23446841189450865</v>
      </c>
      <c r="E1334" s="7">
        <f t="shared" si="248"/>
        <v>413</v>
      </c>
      <c r="F1334" s="6">
        <f t="shared" si="249"/>
        <v>0.2015617374328941</v>
      </c>
      <c r="G1334" s="2">
        <v>12</v>
      </c>
      <c r="H1334" s="7">
        <f t="shared" si="250"/>
        <v>0</v>
      </c>
      <c r="I1334" s="6">
        <f t="shared" si="251"/>
        <v>1.1616650532429816E-2</v>
      </c>
      <c r="J1334" s="10">
        <f>IF(B1334="Pending","",C1334/(VLOOKUP(B1334,Population!$A$2:$B$10,2,FALSE)/100000))</f>
        <v>2532.4217175110871</v>
      </c>
      <c r="K1334" s="10">
        <f>IF(B1334="Pending","",SUMIFS(E:E,A:A,"&lt;="&amp;A1334,A:A,"&gt;="&amp;A1334-30,B:B,B1334)/(VLOOKUP(B1334,Population!$A$2:$B$10,2,FALSE)/100000))</f>
        <v>1557.9853178336243</v>
      </c>
      <c r="L1334" s="13">
        <f>IF(B1334="Pending","",(G1334/C1334)/(VLOOKUP(B1334,Population!$A$2:$B$10,2,FALSE)/100000))</f>
        <v>5.2235128617094606E-5</v>
      </c>
    </row>
    <row r="1335" spans="1:12" x14ac:dyDescent="0.3">
      <c r="A1335" s="1">
        <v>44042</v>
      </c>
      <c r="B1335" t="s">
        <v>3</v>
      </c>
      <c r="C1335">
        <v>18950</v>
      </c>
      <c r="D1335" s="6">
        <f t="shared" si="247"/>
        <v>0.18421129375625783</v>
      </c>
      <c r="E1335" s="7">
        <f t="shared" si="248"/>
        <v>347</v>
      </c>
      <c r="F1335" s="6">
        <f t="shared" si="249"/>
        <v>0.1693509028794534</v>
      </c>
      <c r="G1335" s="2">
        <v>18</v>
      </c>
      <c r="H1335" s="7">
        <f t="shared" si="250"/>
        <v>0</v>
      </c>
      <c r="I1335" s="6">
        <f t="shared" si="251"/>
        <v>1.7424975798644726E-2</v>
      </c>
      <c r="J1335" s="10">
        <f>IF(B1335="Pending","",C1335/(VLOOKUP(B1335,Population!$A$2:$B$10,2,FALSE)/100000))</f>
        <v>2160.3270472946319</v>
      </c>
      <c r="K1335" s="10">
        <f>IF(B1335="Pending","",SUMIFS(E:E,A:A,"&lt;="&amp;A1335,A:A,"&gt;="&amp;A1335-30,B:B,B1335)/(VLOOKUP(B1335,Population!$A$2:$B$10,2,FALSE)/100000))</f>
        <v>1183.448816779186</v>
      </c>
      <c r="L1335" s="13">
        <f>IF(B1335="Pending","",(G1335/C1335)/(VLOOKUP(B1335,Population!$A$2:$B$10,2,FALSE)/100000))</f>
        <v>1.08286316166842E-4</v>
      </c>
    </row>
    <row r="1336" spans="1:12" x14ac:dyDescent="0.3">
      <c r="A1336" s="1">
        <v>44042</v>
      </c>
      <c r="B1336" t="s">
        <v>4</v>
      </c>
      <c r="C1336">
        <v>15962</v>
      </c>
      <c r="D1336" s="6">
        <f t="shared" si="247"/>
        <v>0.15516520690962468</v>
      </c>
      <c r="E1336" s="7">
        <f t="shared" si="248"/>
        <v>293</v>
      </c>
      <c r="F1336" s="6">
        <f t="shared" si="249"/>
        <v>0.14299658369936555</v>
      </c>
      <c r="G1336" s="2">
        <v>59</v>
      </c>
      <c r="H1336" s="7">
        <f t="shared" si="250"/>
        <v>1</v>
      </c>
      <c r="I1336" s="6">
        <f t="shared" si="251"/>
        <v>5.7115198451113264E-2</v>
      </c>
      <c r="J1336" s="10">
        <f>IF(B1336="Pending","",C1336/(VLOOKUP(B1336,Population!$A$2:$B$10,2,FALSE)/100000))</f>
        <v>1872.3314409046122</v>
      </c>
      <c r="K1336" s="10">
        <f>IF(B1336="Pending","",SUMIFS(E:E,A:A,"&lt;="&amp;A1336,A:A,"&gt;="&amp;A1336-30,B:B,B1336)/(VLOOKUP(B1336,Population!$A$2:$B$10,2,FALSE)/100000))</f>
        <v>1045.2540702857411</v>
      </c>
      <c r="L1336" s="13">
        <f>IF(B1336="Pending","",(G1336/C1336)/(VLOOKUP(B1336,Population!$A$2:$B$10,2,FALSE)/100000))</f>
        <v>4.3357090294911873E-4</v>
      </c>
    </row>
    <row r="1337" spans="1:12" x14ac:dyDescent="0.3">
      <c r="A1337" s="1">
        <v>44042</v>
      </c>
      <c r="B1337" t="s">
        <v>5</v>
      </c>
      <c r="C1337">
        <v>12783</v>
      </c>
      <c r="D1337" s="6">
        <f t="shared" si="247"/>
        <v>0.12426242575653003</v>
      </c>
      <c r="E1337" s="7">
        <f t="shared" si="248"/>
        <v>266</v>
      </c>
      <c r="F1337" s="6">
        <f t="shared" si="249"/>
        <v>0.12981942410932162</v>
      </c>
      <c r="G1337" s="2">
        <v>119</v>
      </c>
      <c r="H1337" s="7">
        <f t="shared" si="250"/>
        <v>-1</v>
      </c>
      <c r="I1337" s="6">
        <f t="shared" si="251"/>
        <v>0.11519845111326234</v>
      </c>
      <c r="J1337" s="10">
        <f>IF(B1337="Pending","",C1337/(VLOOKUP(B1337,Population!$A$2:$B$10,2,FALSE)/100000))</f>
        <v>1427.6922939462409</v>
      </c>
      <c r="K1337" s="10">
        <f>IF(B1337="Pending","",SUMIFS(E:E,A:A,"&lt;="&amp;A1337,A:A,"&gt;="&amp;A1337-30,B:B,B1337)/(VLOOKUP(B1337,Population!$A$2:$B$10,2,FALSE)/100000))</f>
        <v>812.52142990369248</v>
      </c>
      <c r="L1337" s="13">
        <f>IF(B1337="Pending","",(G1337/C1337)/(VLOOKUP(B1337,Population!$A$2:$B$10,2,FALSE)/100000))</f>
        <v>1.0397190443658865E-3</v>
      </c>
    </row>
    <row r="1338" spans="1:12" x14ac:dyDescent="0.3">
      <c r="A1338" s="1">
        <v>44042</v>
      </c>
      <c r="B1338" t="s">
        <v>6</v>
      </c>
      <c r="C1338">
        <v>7900</v>
      </c>
      <c r="D1338" s="6">
        <f t="shared" si="247"/>
        <v>7.6795209534271075E-2</v>
      </c>
      <c r="E1338" s="7">
        <f t="shared" si="248"/>
        <v>203</v>
      </c>
      <c r="F1338" s="6">
        <f t="shared" si="249"/>
        <v>9.9072718399219134E-2</v>
      </c>
      <c r="G1338" s="2">
        <v>193</v>
      </c>
      <c r="H1338" s="7">
        <f t="shared" si="250"/>
        <v>3</v>
      </c>
      <c r="I1338" s="6">
        <f t="shared" si="251"/>
        <v>0.18683446272991289</v>
      </c>
      <c r="J1338" s="10">
        <f>IF(B1338="Pending","",C1338/(VLOOKUP(B1338,Population!$A$2:$B$10,2,FALSE)/100000))</f>
        <v>1002.4897276527274</v>
      </c>
      <c r="K1338" s="10">
        <f>IF(B1338="Pending","",SUMIFS(E:E,A:A,"&lt;="&amp;A1338,A:A,"&gt;="&amp;A1338-30,B:B,B1338)/(VLOOKUP(B1338,Population!$A$2:$B$10,2,FALSE)/100000))</f>
        <v>611.89942616980397</v>
      </c>
      <c r="L1338" s="13">
        <f>IF(B1338="Pending","",(G1338/C1338)/(VLOOKUP(B1338,Population!$A$2:$B$10,2,FALSE)/100000))</f>
        <v>3.1001524985895912E-3</v>
      </c>
    </row>
    <row r="1339" spans="1:12" x14ac:dyDescent="0.3">
      <c r="A1339" s="1">
        <v>44042</v>
      </c>
      <c r="B1339" t="s">
        <v>7</v>
      </c>
      <c r="C1339">
        <v>4166</v>
      </c>
      <c r="D1339" s="6">
        <f t="shared" si="247"/>
        <v>4.0497321888578901E-2</v>
      </c>
      <c r="E1339" s="7">
        <f t="shared" si="248"/>
        <v>109</v>
      </c>
      <c r="F1339" s="6">
        <f t="shared" si="249"/>
        <v>5.3196681307955102E-2</v>
      </c>
      <c r="G1339" s="2">
        <v>295</v>
      </c>
      <c r="H1339" s="7">
        <f t="shared" si="250"/>
        <v>5</v>
      </c>
      <c r="I1339" s="6">
        <f t="shared" si="251"/>
        <v>0.28557599225556629</v>
      </c>
      <c r="J1339" s="10">
        <f>IF(B1339="Pending","",C1339/(VLOOKUP(B1339,Population!$A$2:$B$10,2,FALSE)/100000))</f>
        <v>868.64596734341546</v>
      </c>
      <c r="K1339" s="10">
        <f>IF(B1339="Pending","",SUMIFS(E:E,A:A,"&lt;="&amp;A1339,A:A,"&gt;="&amp;A1339-30,B:B,B1339)/(VLOOKUP(B1339,Population!$A$2:$B$10,2,FALSE)/100000))</f>
        <v>539.4112139984195</v>
      </c>
      <c r="L1339" s="13">
        <f>IF(B1339="Pending","",(G1339/C1339)/(VLOOKUP(B1339,Population!$A$2:$B$10,2,FALSE)/100000))</f>
        <v>1.4764756621240343E-2</v>
      </c>
    </row>
    <row r="1340" spans="1:12" x14ac:dyDescent="0.3">
      <c r="A1340" s="1">
        <v>44042</v>
      </c>
      <c r="B1340" t="s">
        <v>25</v>
      </c>
      <c r="C1340">
        <v>2315</v>
      </c>
      <c r="D1340" s="6">
        <f t="shared" si="247"/>
        <v>2.250391266732121E-2</v>
      </c>
      <c r="E1340" s="7">
        <f t="shared" si="248"/>
        <v>57</v>
      </c>
      <c r="F1340" s="6">
        <f t="shared" si="249"/>
        <v>2.7818448023426062E-2</v>
      </c>
      <c r="G1340" s="2">
        <v>332</v>
      </c>
      <c r="H1340" s="7">
        <f t="shared" si="250"/>
        <v>4</v>
      </c>
      <c r="I1340" s="6">
        <f t="shared" si="251"/>
        <v>0.32139399806389157</v>
      </c>
      <c r="J1340" s="10">
        <f>IF(B1340="Pending","",C1340/(VLOOKUP(B1340,Population!$A$2:$B$10,2,FALSE)/100000))</f>
        <v>1045.7652155450853</v>
      </c>
      <c r="K1340" s="10">
        <f>IF(B1340="Pending","",SUMIFS(E:E,A:A,"&lt;="&amp;A1340,A:A,"&gt;="&amp;A1340-30,B:B,B1340)/(VLOOKUP(B1340,Population!$A$2:$B$10,2,FALSE)/100000))</f>
        <v>615.71403403367219</v>
      </c>
      <c r="L1340" s="13">
        <f>IF(B1340="Pending","",(G1340/C1340)/(VLOOKUP(B1340,Population!$A$2:$B$10,2,FALSE)/100000))</f>
        <v>6.478437676361197E-2</v>
      </c>
    </row>
    <row r="1341" spans="1:12" x14ac:dyDescent="0.3">
      <c r="A1341" s="1">
        <v>44042</v>
      </c>
      <c r="B1341" t="s">
        <v>21</v>
      </c>
      <c r="C1341">
        <v>239</v>
      </c>
      <c r="D1341" s="6">
        <f t="shared" si="247"/>
        <v>2.3232981112266821E-3</v>
      </c>
      <c r="E1341" s="7">
        <f t="shared" si="248"/>
        <v>-16</v>
      </c>
      <c r="F1341" s="6">
        <f t="shared" si="249"/>
        <v>-7.8086871644704736E-3</v>
      </c>
      <c r="G1341" s="2">
        <v>0</v>
      </c>
      <c r="H1341" s="7">
        <f t="shared" si="250"/>
        <v>0</v>
      </c>
      <c r="I1341" s="6">
        <f t="shared" si="251"/>
        <v>0</v>
      </c>
      <c r="J1341" s="10" t="str">
        <f>IF(B1341="Pending","",C1341/(VLOOKUP(B1341,Population!$A$2:$B$10,2,FALSE)/100000))</f>
        <v/>
      </c>
      <c r="K1341" s="10" t="str">
        <f>IF(B1341="Pending","",SUMIFS(E:E,A:A,"&lt;="&amp;A1341,A:A,"&gt;="&amp;A1341-30,B:B,B1341)/(VLOOKUP(B1341,Population!$A$2:$B$10,2,FALSE)/100000))</f>
        <v/>
      </c>
      <c r="L1341" s="13" t="str">
        <f>IF(B1341="Pending","",(G1341/C1341)/(VLOOKUP(B1341,Population!$A$2:$B$10,2,FALSE)/100000))</f>
        <v/>
      </c>
    </row>
    <row r="1342" spans="1:12" x14ac:dyDescent="0.3">
      <c r="A1342" s="1">
        <v>44043</v>
      </c>
      <c r="B1342" s="11" t="s">
        <v>0</v>
      </c>
      <c r="C1342" s="2">
        <v>4984</v>
      </c>
      <c r="D1342" s="6">
        <f t="shared" ref="D1342:D1351" si="252">C1342/SUMIF(A:A,A1342,C:C)</f>
        <v>4.7037061504921714E-2</v>
      </c>
      <c r="E1342" s="7">
        <f t="shared" ref="E1342:E1351" si="253">C1342-SUMIFS(C:C,A:A,A1342-1,B:B,B1342)</f>
        <v>147</v>
      </c>
      <c r="F1342" s="6">
        <f t="shared" ref="F1342:F1351" si="254">E1342/SUMIF(A:A,A1342,E:E)</f>
        <v>4.7603626943005184E-2</v>
      </c>
      <c r="G1342" s="2">
        <v>3</v>
      </c>
      <c r="H1342" s="7">
        <f t="shared" ref="H1342:H1350" si="255">G1342-SUMIFS(G:G,A:A,A1342-1,B:B,B1342)</f>
        <v>0</v>
      </c>
      <c r="I1342" s="6">
        <f t="shared" ref="I1342:I1350" si="256">G1342/SUMIF(A:A,A1342,G:G)</f>
        <v>2.8301886792452828E-3</v>
      </c>
      <c r="J1342" s="10">
        <f>IF(B1342="Pending","",C1342/(VLOOKUP(B1342,Population!$A$2:$B$10,2,FALSE)/100000))</f>
        <v>550.15045246121679</v>
      </c>
      <c r="K1342" s="10">
        <f>IF(B1342="Pending","",SUMIFS(E:E,A:A,"&lt;="&amp;A1342,A:A,"&gt;="&amp;A1342-30,B:B,B1342)/(VLOOKUP(B1342,Population!$A$2:$B$10,2,FALSE)/100000))</f>
        <v>327.17615190510566</v>
      </c>
      <c r="L1342" s="13">
        <f>IF(B1342="Pending","",(G1342/C1342)/(VLOOKUP(B1342,Population!$A$2:$B$10,2,FALSE)/100000))</f>
        <v>6.644260660532848E-5</v>
      </c>
    </row>
    <row r="1343" spans="1:12" x14ac:dyDescent="0.3">
      <c r="A1343" s="1">
        <v>44043</v>
      </c>
      <c r="B1343" t="s">
        <v>1</v>
      </c>
      <c r="C1343" s="2">
        <v>11974</v>
      </c>
      <c r="D1343" s="6">
        <f t="shared" si="252"/>
        <v>0.11300597400881474</v>
      </c>
      <c r="E1343" s="7">
        <f t="shared" si="253"/>
        <v>375</v>
      </c>
      <c r="F1343" s="6">
        <f t="shared" si="254"/>
        <v>0.12143782383419689</v>
      </c>
      <c r="G1343" s="2">
        <v>1</v>
      </c>
      <c r="H1343" s="7">
        <f t="shared" si="255"/>
        <v>-1</v>
      </c>
      <c r="I1343" s="6">
        <f t="shared" si="256"/>
        <v>9.4339622641509435E-4</v>
      </c>
      <c r="J1343" s="10">
        <f>IF(B1343="Pending","",C1343/(VLOOKUP(B1343,Population!$A$2:$B$10,2,FALSE)/100000))</f>
        <v>1397.648020076454</v>
      </c>
      <c r="K1343" s="10">
        <f>IF(B1343="Pending","",SUMIFS(E:E,A:A,"&lt;="&amp;A1343,A:A,"&gt;="&amp;A1343-30,B:B,B1343)/(VLOOKUP(B1343,Population!$A$2:$B$10,2,FALSE)/100000))</f>
        <v>911.96124777495697</v>
      </c>
      <c r="L1343" s="13">
        <f>IF(B1343="Pending","",(G1343/C1343)/(VLOOKUP(B1343,Population!$A$2:$B$10,2,FALSE)/100000))</f>
        <v>9.7480849679933571E-6</v>
      </c>
    </row>
    <row r="1344" spans="1:12" x14ac:dyDescent="0.3">
      <c r="A1344" s="1">
        <v>44043</v>
      </c>
      <c r="B1344" t="s">
        <v>2</v>
      </c>
      <c r="C1344" s="2">
        <v>24777</v>
      </c>
      <c r="D1344" s="6">
        <f t="shared" si="252"/>
        <v>0.23383572891401391</v>
      </c>
      <c r="E1344" s="7">
        <f t="shared" si="253"/>
        <v>657</v>
      </c>
      <c r="F1344" s="6">
        <f t="shared" si="254"/>
        <v>0.21275906735751296</v>
      </c>
      <c r="G1344" s="2">
        <v>11</v>
      </c>
      <c r="H1344" s="7">
        <f t="shared" si="255"/>
        <v>-1</v>
      </c>
      <c r="I1344" s="6">
        <f t="shared" si="256"/>
        <v>1.0377358490566037E-2</v>
      </c>
      <c r="J1344" s="10">
        <f>IF(B1344="Pending","",C1344/(VLOOKUP(B1344,Population!$A$2:$B$10,2,FALSE)/100000))</f>
        <v>2601.4018613089638</v>
      </c>
      <c r="K1344" s="10">
        <f>IF(B1344="Pending","",SUMIFS(E:E,A:A,"&lt;="&amp;A1344,A:A,"&gt;="&amp;A1344-30,B:B,B1344)/(VLOOKUP(B1344,Population!$A$2:$B$10,2,FALSE)/100000))</f>
        <v>1594.8377234242707</v>
      </c>
      <c r="L1344" s="13">
        <f>IF(B1344="Pending","",(G1344/C1344)/(VLOOKUP(B1344,Population!$A$2:$B$10,2,FALSE)/100000))</f>
        <v>4.6612531530207923E-5</v>
      </c>
    </row>
    <row r="1345" spans="1:12" x14ac:dyDescent="0.3">
      <c r="A1345" s="1">
        <v>44043</v>
      </c>
      <c r="B1345" t="s">
        <v>3</v>
      </c>
      <c r="C1345" s="2">
        <v>19456</v>
      </c>
      <c r="D1345" s="6">
        <f t="shared" si="252"/>
        <v>0.1836181919421663</v>
      </c>
      <c r="E1345" s="7">
        <f t="shared" si="253"/>
        <v>506</v>
      </c>
      <c r="F1345" s="6">
        <f t="shared" si="254"/>
        <v>0.163860103626943</v>
      </c>
      <c r="G1345" s="2">
        <v>17</v>
      </c>
      <c r="H1345" s="7">
        <f t="shared" si="255"/>
        <v>-1</v>
      </c>
      <c r="I1345" s="6">
        <f t="shared" si="256"/>
        <v>1.6037735849056604E-2</v>
      </c>
      <c r="J1345" s="10">
        <f>IF(B1345="Pending","",C1345/(VLOOKUP(B1345,Population!$A$2:$B$10,2,FALSE)/100000))</f>
        <v>2218.0117695073541</v>
      </c>
      <c r="K1345" s="10">
        <f>IF(B1345="Pending","",SUMIFS(E:E,A:A,"&lt;="&amp;A1345,A:A,"&gt;="&amp;A1345-30,B:B,B1345)/(VLOOKUP(B1345,Population!$A$2:$B$10,2,FALSE)/100000))</f>
        <v>1212.8611850220366</v>
      </c>
      <c r="L1345" s="13">
        <f>IF(B1345="Pending","",(G1345/C1345)/(VLOOKUP(B1345,Population!$A$2:$B$10,2,FALSE)/100000))</f>
        <v>9.9610622124989007E-5</v>
      </c>
    </row>
    <row r="1346" spans="1:12" x14ac:dyDescent="0.3">
      <c r="A1346" s="1">
        <v>44043</v>
      </c>
      <c r="B1346" t="s">
        <v>4</v>
      </c>
      <c r="C1346" s="2">
        <v>16461</v>
      </c>
      <c r="D1346" s="6">
        <f t="shared" si="252"/>
        <v>0.15535254202097037</v>
      </c>
      <c r="E1346" s="7">
        <f t="shared" si="253"/>
        <v>499</v>
      </c>
      <c r="F1346" s="6">
        <f t="shared" si="254"/>
        <v>0.16159326424870465</v>
      </c>
      <c r="G1346" s="2">
        <v>60</v>
      </c>
      <c r="H1346" s="7">
        <f t="shared" si="255"/>
        <v>1</v>
      </c>
      <c r="I1346" s="6">
        <f t="shared" si="256"/>
        <v>5.6603773584905662E-2</v>
      </c>
      <c r="J1346" s="10">
        <f>IF(B1346="Pending","",C1346/(VLOOKUP(B1346,Population!$A$2:$B$10,2,FALSE)/100000))</f>
        <v>1930.8637920517995</v>
      </c>
      <c r="K1346" s="10">
        <f>IF(B1346="Pending","",SUMIFS(E:E,A:A,"&lt;="&amp;A1346,A:A,"&gt;="&amp;A1346-30,B:B,B1346)/(VLOOKUP(B1346,Population!$A$2:$B$10,2,FALSE)/100000))</f>
        <v>1079.7400647492141</v>
      </c>
      <c r="L1346" s="13">
        <f>IF(B1346="Pending","",(G1346/C1346)/(VLOOKUP(B1346,Population!$A$2:$B$10,2,FALSE)/100000))</f>
        <v>4.2755349333394081E-4</v>
      </c>
    </row>
    <row r="1347" spans="1:12" x14ac:dyDescent="0.3">
      <c r="A1347" s="1">
        <v>44043</v>
      </c>
      <c r="B1347" t="s">
        <v>5</v>
      </c>
      <c r="C1347" s="2">
        <v>13201</v>
      </c>
      <c r="D1347" s="6">
        <f t="shared" si="252"/>
        <v>0.12458592474447663</v>
      </c>
      <c r="E1347" s="7">
        <f t="shared" si="253"/>
        <v>418</v>
      </c>
      <c r="F1347" s="6">
        <f t="shared" si="254"/>
        <v>0.13536269430051814</v>
      </c>
      <c r="G1347" s="2">
        <v>120</v>
      </c>
      <c r="H1347" s="7">
        <f t="shared" si="255"/>
        <v>1</v>
      </c>
      <c r="I1347" s="6">
        <f t="shared" si="256"/>
        <v>0.11320754716981132</v>
      </c>
      <c r="J1347" s="10">
        <f>IF(B1347="Pending","",C1347/(VLOOKUP(B1347,Population!$A$2:$B$10,2,FALSE)/100000))</f>
        <v>1474.3773740424253</v>
      </c>
      <c r="K1347" s="10">
        <f>IF(B1347="Pending","",SUMIFS(E:E,A:A,"&lt;="&amp;A1347,A:A,"&gt;="&amp;A1347-30,B:B,B1347)/(VLOOKUP(B1347,Population!$A$2:$B$10,2,FALSE)/100000))</f>
        <v>842.90023800455913</v>
      </c>
      <c r="L1347" s="13">
        <f>IF(B1347="Pending","",(G1347/C1347)/(VLOOKUP(B1347,Population!$A$2:$B$10,2,FALSE)/100000))</f>
        <v>1.0152575818966447E-3</v>
      </c>
    </row>
    <row r="1348" spans="1:12" x14ac:dyDescent="0.3">
      <c r="A1348" s="1">
        <v>44043</v>
      </c>
      <c r="B1348" t="s">
        <v>6</v>
      </c>
      <c r="C1348" s="2">
        <v>8189</v>
      </c>
      <c r="D1348" s="6">
        <f t="shared" si="252"/>
        <v>7.7284610085032887E-2</v>
      </c>
      <c r="E1348" s="7">
        <f t="shared" si="253"/>
        <v>289</v>
      </c>
      <c r="F1348" s="6">
        <f t="shared" si="254"/>
        <v>9.3588082901554404E-2</v>
      </c>
      <c r="G1348" s="2">
        <v>199</v>
      </c>
      <c r="H1348" s="7">
        <f t="shared" si="255"/>
        <v>6</v>
      </c>
      <c r="I1348" s="6">
        <f t="shared" si="256"/>
        <v>0.18773584905660379</v>
      </c>
      <c r="J1348" s="10">
        <f>IF(B1348="Pending","",C1348/(VLOOKUP(B1348,Population!$A$2:$B$10,2,FALSE)/100000))</f>
        <v>1039.1630860440741</v>
      </c>
      <c r="K1348" s="10">
        <f>IF(B1348="Pending","",SUMIFS(E:E,A:A,"&lt;="&amp;A1348,A:A,"&gt;="&amp;A1348-30,B:B,B1348)/(VLOOKUP(B1348,Population!$A$2:$B$10,2,FALSE)/100000))</f>
        <v>637.02511807806229</v>
      </c>
      <c r="L1348" s="13">
        <f>IF(B1348="Pending","",(G1348/C1348)/(VLOOKUP(B1348,Population!$A$2:$B$10,2,FALSE)/100000))</f>
        <v>3.0837207647012241E-3</v>
      </c>
    </row>
    <row r="1349" spans="1:12" x14ac:dyDescent="0.3">
      <c r="A1349" s="1">
        <v>44043</v>
      </c>
      <c r="B1349" t="s">
        <v>7</v>
      </c>
      <c r="C1349" s="2">
        <v>4306</v>
      </c>
      <c r="D1349" s="6">
        <f t="shared" si="252"/>
        <v>4.063836012042394E-2</v>
      </c>
      <c r="E1349" s="7">
        <f t="shared" si="253"/>
        <v>140</v>
      </c>
      <c r="F1349" s="6">
        <f t="shared" si="254"/>
        <v>4.5336787564766841E-2</v>
      </c>
      <c r="G1349" s="2">
        <v>307</v>
      </c>
      <c r="H1349" s="7">
        <f t="shared" si="255"/>
        <v>12</v>
      </c>
      <c r="I1349" s="6">
        <f t="shared" si="256"/>
        <v>0.28962264150943395</v>
      </c>
      <c r="J1349" s="10">
        <f>IF(B1349="Pending","",C1349/(VLOOKUP(B1349,Population!$A$2:$B$10,2,FALSE)/100000))</f>
        <v>897.83714243416875</v>
      </c>
      <c r="K1349" s="10">
        <f>IF(B1349="Pending","",SUMIFS(E:E,A:A,"&lt;="&amp;A1349,A:A,"&gt;="&amp;A1349-30,B:B,B1349)/(VLOOKUP(B1349,Population!$A$2:$B$10,2,FALSE)/100000))</f>
        <v>558.59398620091451</v>
      </c>
      <c r="L1349" s="13">
        <f>IF(B1349="Pending","",(G1349/C1349)/(VLOOKUP(B1349,Population!$A$2:$B$10,2,FALSE)/100000))</f>
        <v>1.4865786531851333E-2</v>
      </c>
    </row>
    <row r="1350" spans="1:12" x14ac:dyDescent="0.3">
      <c r="A1350" s="1">
        <v>44043</v>
      </c>
      <c r="B1350" t="s">
        <v>25</v>
      </c>
      <c r="C1350" s="2">
        <v>2386</v>
      </c>
      <c r="D1350" s="6">
        <f t="shared" si="252"/>
        <v>2.2518143810341736E-2</v>
      </c>
      <c r="E1350" s="7">
        <f t="shared" si="253"/>
        <v>71</v>
      </c>
      <c r="F1350" s="6">
        <f t="shared" si="254"/>
        <v>2.299222797927461E-2</v>
      </c>
      <c r="G1350" s="2">
        <v>342</v>
      </c>
      <c r="H1350" s="7">
        <f t="shared" si="255"/>
        <v>10</v>
      </c>
      <c r="I1350" s="6">
        <f t="shared" si="256"/>
        <v>0.32264150943396225</v>
      </c>
      <c r="J1350" s="10">
        <f>IF(B1350="Pending","",C1350/(VLOOKUP(B1350,Population!$A$2:$B$10,2,FALSE)/100000))</f>
        <v>1077.8383603846969</v>
      </c>
      <c r="K1350" s="10">
        <f>IF(B1350="Pending","",SUMIFS(E:E,A:A,"&lt;="&amp;A1350,A:A,"&gt;="&amp;A1350-30,B:B,B1350)/(VLOOKUP(B1350,Population!$A$2:$B$10,2,FALSE)/100000))</f>
        <v>638.75249018606939</v>
      </c>
      <c r="L1350" s="13">
        <f>IF(B1350="Pending","",(G1350/C1350)/(VLOOKUP(B1350,Population!$A$2:$B$10,2,FALSE)/100000))</f>
        <v>6.4749864438964355E-2</v>
      </c>
    </row>
    <row r="1351" spans="1:12" x14ac:dyDescent="0.3">
      <c r="A1351" s="1">
        <v>44043</v>
      </c>
      <c r="B1351" t="s">
        <v>21</v>
      </c>
      <c r="C1351" s="2">
        <v>225</v>
      </c>
      <c r="D1351" s="6">
        <f t="shared" si="252"/>
        <v>2.1234628488377579E-3</v>
      </c>
      <c r="E1351" s="7">
        <f t="shared" si="253"/>
        <v>-14</v>
      </c>
      <c r="F1351" s="6">
        <f t="shared" si="254"/>
        <v>-4.5336787564766836E-3</v>
      </c>
      <c r="G1351" s="2">
        <v>0</v>
      </c>
      <c r="H1351" s="7">
        <f t="shared" ref="H1351:H1361" si="257">G1351-SUMIFS(G:G,A:A,A1351-1,B:B,B1351)</f>
        <v>0</v>
      </c>
      <c r="I1351" s="6">
        <f t="shared" ref="I1351:I1361" si="258">G1351/SUMIF(A:A,A1351,G:G)</f>
        <v>0</v>
      </c>
      <c r="J1351" s="10" t="str">
        <f>IF(B1351="Pending","",C1351/(VLOOKUP(B1351,Population!$A$2:$B$10,2,FALSE)/100000))</f>
        <v/>
      </c>
      <c r="K1351" s="10" t="str">
        <f>IF(B1351="Pending","",SUMIFS(E:E,A:A,"&lt;="&amp;A1351,A:A,"&gt;="&amp;A1351-30,B:B,B1351)/(VLOOKUP(B1351,Population!$A$2:$B$10,2,FALSE)/100000))</f>
        <v/>
      </c>
      <c r="L1351" s="13" t="str">
        <f>IF(B1351="Pending","",(G1351/C1351)/(VLOOKUP(B1351,Population!$A$2:$B$10,2,FALSE)/100000))</f>
        <v/>
      </c>
    </row>
    <row r="1352" spans="1:12" x14ac:dyDescent="0.3">
      <c r="A1352" s="1">
        <v>44044</v>
      </c>
      <c r="B1352" s="11" t="s">
        <v>0</v>
      </c>
      <c r="C1352" s="2">
        <v>5140</v>
      </c>
      <c r="D1352" s="6">
        <f t="shared" ref="D1352:D1361" si="259">C1352/SUMIF(A:A,A1352,C:C)</f>
        <v>4.7511646823929603E-2</v>
      </c>
      <c r="E1352" s="7">
        <f t="shared" ref="E1352:E1361" si="260">C1352-SUMIFS(C:C,A:A,A1352-1,B:B,B1352)</f>
        <v>156</v>
      </c>
      <c r="F1352" s="6">
        <f t="shared" ref="F1352:F1361" si="261">E1352/SUMIF(A:A,A1352,E:E)</f>
        <v>7.0112359550561804E-2</v>
      </c>
      <c r="G1352" s="2">
        <v>3</v>
      </c>
      <c r="H1352" s="7">
        <f t="shared" si="257"/>
        <v>0</v>
      </c>
      <c r="I1352" s="6">
        <f t="shared" si="258"/>
        <v>2.8116213683223993E-3</v>
      </c>
      <c r="J1352" s="10">
        <f>IF(B1352="Pending","",C1352/(VLOOKUP(B1352,Population!$A$2:$B$10,2,FALSE)/100000))</f>
        <v>567.37024992990655</v>
      </c>
      <c r="K1352" s="10">
        <f>IF(B1352="Pending","",SUMIFS(E:E,A:A,"&lt;="&amp;A1352,A:A,"&gt;="&amp;A1352-30,B:B,B1352)/(VLOOKUP(B1352,Population!$A$2:$B$10,2,FALSE)/100000))</f>
        <v>335.67566732234354</v>
      </c>
      <c r="L1352" s="13">
        <f>IF(B1352="Pending","",(G1352/C1352)/(VLOOKUP(B1352,Population!$A$2:$B$10,2,FALSE)/100000))</f>
        <v>6.4426060568279595E-5</v>
      </c>
    </row>
    <row r="1353" spans="1:12" x14ac:dyDescent="0.3">
      <c r="A1353" s="1">
        <v>44044</v>
      </c>
      <c r="B1353" t="s">
        <v>1</v>
      </c>
      <c r="C1353" s="2">
        <v>12287</v>
      </c>
      <c r="D1353" s="6">
        <f t="shared" si="259"/>
        <v>0.11357502033572432</v>
      </c>
      <c r="E1353" s="7">
        <f t="shared" si="260"/>
        <v>313</v>
      </c>
      <c r="F1353" s="6">
        <f t="shared" si="261"/>
        <v>0.14067415730337079</v>
      </c>
      <c r="G1353" s="2">
        <v>1</v>
      </c>
      <c r="H1353" s="7">
        <f t="shared" si="257"/>
        <v>0</v>
      </c>
      <c r="I1353" s="6">
        <f t="shared" si="258"/>
        <v>9.372071227741331E-4</v>
      </c>
      <c r="J1353" s="10">
        <f>IF(B1353="Pending","",C1353/(VLOOKUP(B1353,Population!$A$2:$B$10,2,FALSE)/100000))</f>
        <v>1434.1824973007676</v>
      </c>
      <c r="K1353" s="10">
        <f>IF(B1353="Pending","",SUMIFS(E:E,A:A,"&lt;="&amp;A1353,A:A,"&gt;="&amp;A1353-30,B:B,B1353)/(VLOOKUP(B1353,Population!$A$2:$B$10,2,FALSE)/100000))</f>
        <v>922.58309259097143</v>
      </c>
      <c r="L1353" s="13">
        <f>IF(B1353="Pending","",(G1353/C1353)/(VLOOKUP(B1353,Population!$A$2:$B$10,2,FALSE)/100000))</f>
        <v>9.4997614883008434E-6</v>
      </c>
    </row>
    <row r="1354" spans="1:12" x14ac:dyDescent="0.3">
      <c r="A1354" s="1">
        <v>44044</v>
      </c>
      <c r="B1354" t="s">
        <v>2</v>
      </c>
      <c r="C1354" s="2">
        <v>25196</v>
      </c>
      <c r="D1354" s="6">
        <f t="shared" si="259"/>
        <v>0.23289950454780745</v>
      </c>
      <c r="E1354" s="7">
        <f t="shared" si="260"/>
        <v>419</v>
      </c>
      <c r="F1354" s="6">
        <f t="shared" si="261"/>
        <v>0.18831460674157302</v>
      </c>
      <c r="G1354" s="2">
        <v>11</v>
      </c>
      <c r="H1354" s="7">
        <f t="shared" si="257"/>
        <v>0</v>
      </c>
      <c r="I1354" s="6">
        <f t="shared" si="258"/>
        <v>1.0309278350515464E-2</v>
      </c>
      <c r="J1354" s="10">
        <f>IF(B1354="Pending","",C1354/(VLOOKUP(B1354,Population!$A$2:$B$10,2,FALSE)/100000))</f>
        <v>2645.3937642789947</v>
      </c>
      <c r="K1354" s="10">
        <f>IF(B1354="Pending","",SUMIFS(E:E,A:A,"&lt;="&amp;A1354,A:A,"&gt;="&amp;A1354-30,B:B,B1354)/(VLOOKUP(B1354,Population!$A$2:$B$10,2,FALSE)/100000))</f>
        <v>1581.3986695336648</v>
      </c>
      <c r="L1354" s="13">
        <f>IF(B1354="Pending","",(G1354/C1354)/(VLOOKUP(B1354,Population!$A$2:$B$10,2,FALSE)/100000))</f>
        <v>4.5837382668834806E-5</v>
      </c>
    </row>
    <row r="1355" spans="1:12" x14ac:dyDescent="0.3">
      <c r="A1355" s="1">
        <v>44044</v>
      </c>
      <c r="B1355" t="s">
        <v>3</v>
      </c>
      <c r="C1355" s="2">
        <v>19800</v>
      </c>
      <c r="D1355" s="6">
        <f t="shared" si="259"/>
        <v>0.18302151889373661</v>
      </c>
      <c r="E1355" s="7">
        <f t="shared" si="260"/>
        <v>344</v>
      </c>
      <c r="F1355" s="6">
        <f t="shared" si="261"/>
        <v>0.1546067415730337</v>
      </c>
      <c r="G1355" s="2">
        <v>18</v>
      </c>
      <c r="H1355" s="7">
        <f t="shared" si="257"/>
        <v>1</v>
      </c>
      <c r="I1355" s="6">
        <f t="shared" si="258"/>
        <v>1.6869728209934397E-2</v>
      </c>
      <c r="J1355" s="10">
        <f>IF(B1355="Pending","",C1355/(VLOOKUP(B1355,Population!$A$2:$B$10,2,FALSE)/100000))</f>
        <v>2257.2282604978213</v>
      </c>
      <c r="K1355" s="10">
        <f>IF(B1355="Pending","",SUMIFS(E:E,A:A,"&lt;="&amp;A1355,A:A,"&gt;="&amp;A1355-30,B:B,B1355)/(VLOOKUP(B1355,Population!$A$2:$B$10,2,FALSE)/100000))</f>
        <v>1210.2391521941854</v>
      </c>
      <c r="L1355" s="13">
        <f>IF(B1355="Pending","",(G1355/C1355)/(VLOOKUP(B1355,Population!$A$2:$B$10,2,FALSE)/100000))</f>
        <v>1.0363766117988161E-4</v>
      </c>
    </row>
    <row r="1356" spans="1:12" x14ac:dyDescent="0.3">
      <c r="A1356" s="1">
        <v>44044</v>
      </c>
      <c r="B1356" t="s">
        <v>4</v>
      </c>
      <c r="C1356" s="2">
        <v>16779</v>
      </c>
      <c r="D1356" s="6">
        <f t="shared" si="259"/>
        <v>0.15509687199585892</v>
      </c>
      <c r="E1356" s="7">
        <f t="shared" si="260"/>
        <v>318</v>
      </c>
      <c r="F1356" s="6">
        <f t="shared" si="261"/>
        <v>0.14292134831460673</v>
      </c>
      <c r="G1356" s="2">
        <v>60</v>
      </c>
      <c r="H1356" s="7">
        <f t="shared" si="257"/>
        <v>0</v>
      </c>
      <c r="I1356" s="6">
        <f t="shared" si="258"/>
        <v>5.6232427366447985E-2</v>
      </c>
      <c r="J1356" s="10">
        <f>IF(B1356="Pending","",C1356/(VLOOKUP(B1356,Population!$A$2:$B$10,2,FALSE)/100000))</f>
        <v>1968.1649697367804</v>
      </c>
      <c r="K1356" s="10">
        <f>IF(B1356="Pending","",SUMIFS(E:E,A:A,"&lt;="&amp;A1356,A:A,"&gt;="&amp;A1356-30,B:B,B1356)/(VLOOKUP(B1356,Population!$A$2:$B$10,2,FALSE)/100000))</f>
        <v>1087.8337165110497</v>
      </c>
      <c r="L1356" s="13">
        <f>IF(B1356="Pending","",(G1356/C1356)/(VLOOKUP(B1356,Population!$A$2:$B$10,2,FALSE)/100000))</f>
        <v>4.1945038761368375E-4</v>
      </c>
    </row>
    <row r="1357" spans="1:12" x14ac:dyDescent="0.3">
      <c r="A1357" s="1">
        <v>44044</v>
      </c>
      <c r="B1357" t="s">
        <v>5</v>
      </c>
      <c r="C1357" s="2">
        <v>13508</v>
      </c>
      <c r="D1357" s="6">
        <f t="shared" si="259"/>
        <v>0.12486134733417141</v>
      </c>
      <c r="E1357" s="7">
        <f t="shared" si="260"/>
        <v>307</v>
      </c>
      <c r="F1357" s="6">
        <f t="shared" si="261"/>
        <v>0.13797752808988764</v>
      </c>
      <c r="G1357" s="2">
        <v>120</v>
      </c>
      <c r="H1357" s="7">
        <f t="shared" si="257"/>
        <v>0</v>
      </c>
      <c r="I1357" s="6">
        <f t="shared" si="258"/>
        <v>0.11246485473289597</v>
      </c>
      <c r="J1357" s="10">
        <f>IF(B1357="Pending","",C1357/(VLOOKUP(B1357,Population!$A$2:$B$10,2,FALSE)/100000))</f>
        <v>1508.6652199503887</v>
      </c>
      <c r="K1357" s="10">
        <f>IF(B1357="Pending","",SUMIFS(E:E,A:A,"&lt;="&amp;A1357,A:A,"&gt;="&amp;A1357-30,B:B,B1357)/(VLOOKUP(B1357,Population!$A$2:$B$10,2,FALSE)/100000))</f>
        <v>859.42988358885418</v>
      </c>
      <c r="L1357" s="13">
        <f>IF(B1357="Pending","",(G1357/C1357)/(VLOOKUP(B1357,Population!$A$2:$B$10,2,FALSE)/100000))</f>
        <v>9.9218354594444828E-4</v>
      </c>
    </row>
    <row r="1358" spans="1:12" x14ac:dyDescent="0.3">
      <c r="A1358" s="1">
        <v>44044</v>
      </c>
      <c r="B1358" t="s">
        <v>6</v>
      </c>
      <c r="C1358" s="2">
        <v>8383</v>
      </c>
      <c r="D1358" s="6">
        <f t="shared" si="259"/>
        <v>7.7488353176070404E-2</v>
      </c>
      <c r="E1358" s="7">
        <f t="shared" si="260"/>
        <v>194</v>
      </c>
      <c r="F1358" s="6">
        <f t="shared" si="261"/>
        <v>8.719101123595506E-2</v>
      </c>
      <c r="G1358" s="2">
        <v>200</v>
      </c>
      <c r="H1358" s="7">
        <f t="shared" si="257"/>
        <v>1</v>
      </c>
      <c r="I1358" s="6">
        <f t="shared" si="258"/>
        <v>0.18744142455482662</v>
      </c>
      <c r="J1358" s="10">
        <f>IF(B1358="Pending","",C1358/(VLOOKUP(B1358,Population!$A$2:$B$10,2,FALSE)/100000))</f>
        <v>1063.7811882168119</v>
      </c>
      <c r="K1358" s="10">
        <f>IF(B1358="Pending","",SUMIFS(E:E,A:A,"&lt;="&amp;A1358,A:A,"&gt;="&amp;A1358-30,B:B,B1358)/(VLOOKUP(B1358,Population!$A$2:$B$10,2,FALSE)/100000))</f>
        <v>647.93829739175021</v>
      </c>
      <c r="L1358" s="13">
        <f>IF(B1358="Pending","",(G1358/C1358)/(VLOOKUP(B1358,Population!$A$2:$B$10,2,FALSE)/100000))</f>
        <v>3.0274945456302536E-3</v>
      </c>
    </row>
    <row r="1359" spans="1:12" x14ac:dyDescent="0.3">
      <c r="A1359" s="1">
        <v>44044</v>
      </c>
      <c r="B1359" t="s">
        <v>7</v>
      </c>
      <c r="C1359" s="2">
        <v>4424</v>
      </c>
      <c r="D1359" s="6">
        <f t="shared" si="259"/>
        <v>4.0893292908378322E-2</v>
      </c>
      <c r="E1359" s="7">
        <f t="shared" si="260"/>
        <v>118</v>
      </c>
      <c r="F1359" s="6">
        <f t="shared" si="261"/>
        <v>5.303370786516854E-2</v>
      </c>
      <c r="G1359" s="2">
        <v>308</v>
      </c>
      <c r="H1359" s="7">
        <f t="shared" si="257"/>
        <v>1</v>
      </c>
      <c r="I1359" s="6">
        <f t="shared" si="258"/>
        <v>0.28865979381443296</v>
      </c>
      <c r="J1359" s="10">
        <f>IF(B1359="Pending","",C1359/(VLOOKUP(B1359,Population!$A$2:$B$10,2,FALSE)/100000))</f>
        <v>922.44113286780362</v>
      </c>
      <c r="K1359" s="10">
        <f>IF(B1359="Pending","",SUMIFS(E:E,A:A,"&lt;="&amp;A1359,A:A,"&gt;="&amp;A1359-30,B:B,B1359)/(VLOOKUP(B1359,Population!$A$2:$B$10,2,FALSE)/100000))</f>
        <v>574.23211571381808</v>
      </c>
      <c r="L1359" s="13">
        <f>IF(B1359="Pending","",(G1359/C1359)/(VLOOKUP(B1359,Population!$A$2:$B$10,2,FALSE)/100000))</f>
        <v>1.451640714277966E-2</v>
      </c>
    </row>
    <row r="1360" spans="1:12" x14ac:dyDescent="0.3">
      <c r="A1360" s="1">
        <v>44044</v>
      </c>
      <c r="B1360" t="s">
        <v>25</v>
      </c>
      <c r="C1360" s="2">
        <v>2437</v>
      </c>
      <c r="D1360" s="6">
        <f t="shared" si="259"/>
        <v>2.2526436441617986E-2</v>
      </c>
      <c r="E1360" s="7">
        <f t="shared" si="260"/>
        <v>51</v>
      </c>
      <c r="F1360" s="6">
        <f t="shared" si="261"/>
        <v>2.2921348314606741E-2</v>
      </c>
      <c r="G1360" s="2">
        <v>346</v>
      </c>
      <c r="H1360" s="7">
        <f t="shared" si="257"/>
        <v>4</v>
      </c>
      <c r="I1360" s="6">
        <f t="shared" si="258"/>
        <v>0.32427366447985007</v>
      </c>
      <c r="J1360" s="10">
        <f>IF(B1360="Pending","",C1360/(VLOOKUP(B1360,Population!$A$2:$B$10,2,FALSE)/100000))</f>
        <v>1100.8768165370941</v>
      </c>
      <c r="K1360" s="10">
        <f>IF(B1360="Pending","",SUMIFS(E:E,A:A,"&lt;="&amp;A1360,A:A,"&gt;="&amp;A1360-30,B:B,B1360)/(VLOOKUP(B1360,Population!$A$2:$B$10,2,FALSE)/100000))</f>
        <v>645.07677226711951</v>
      </c>
      <c r="L1360" s="13">
        <f>IF(B1360="Pending","",(G1360/C1360)/(VLOOKUP(B1360,Population!$A$2:$B$10,2,FALSE)/100000))</f>
        <v>6.4136279970788621E-2</v>
      </c>
    </row>
    <row r="1361" spans="1:12" x14ac:dyDescent="0.3">
      <c r="A1361" s="1">
        <v>44044</v>
      </c>
      <c r="B1361" t="s">
        <v>21</v>
      </c>
      <c r="C1361" s="2">
        <v>230</v>
      </c>
      <c r="D1361" s="6">
        <f t="shared" si="259"/>
        <v>2.1260075427050212E-3</v>
      </c>
      <c r="E1361" s="7">
        <f t="shared" si="260"/>
        <v>5</v>
      </c>
      <c r="F1361" s="6">
        <f t="shared" si="261"/>
        <v>2.2471910112359553E-3</v>
      </c>
      <c r="G1361" s="2">
        <v>0</v>
      </c>
      <c r="H1361" s="7">
        <f t="shared" si="257"/>
        <v>0</v>
      </c>
      <c r="I1361" s="6">
        <f t="shared" si="258"/>
        <v>0</v>
      </c>
      <c r="J1361" s="10" t="str">
        <f>IF(B1361="Pending","",C1361/(VLOOKUP(B1361,Population!$A$2:$B$10,2,FALSE)/100000))</f>
        <v/>
      </c>
      <c r="K1361" s="10" t="str">
        <f>IF(B1361="Pending","",SUMIFS(E:E,A:A,"&lt;="&amp;A1361,A:A,"&gt;="&amp;A1361-30,B:B,B1361)/(VLOOKUP(B1361,Population!$A$2:$B$10,2,FALSE)/100000))</f>
        <v/>
      </c>
      <c r="L1361" s="13" t="str">
        <f>IF(B1361="Pending","",(G1361/C1361)/(VLOOKUP(B1361,Population!$A$2:$B$10,2,FALSE)/100000))</f>
        <v/>
      </c>
    </row>
    <row r="1362" spans="1:12" x14ac:dyDescent="0.3">
      <c r="A1362" s="1">
        <v>44045</v>
      </c>
      <c r="B1362" s="11" t="s">
        <v>0</v>
      </c>
      <c r="C1362">
        <v>5218</v>
      </c>
      <c r="D1362" s="6">
        <f t="shared" ref="D1362:D1371" si="262">C1362/SUMIF(A:A,A1362,C:C)</f>
        <v>4.7597763324728398E-2</v>
      </c>
      <c r="E1362" s="7">
        <f t="shared" ref="E1362:E1371" si="263">C1362-SUMIFS(C:C,A:A,A1362-1,B:B,B1362)</f>
        <v>78</v>
      </c>
      <c r="F1362" s="6">
        <f t="shared" ref="F1362:F1371" si="264">E1362/SUMIF(A:A,A1362,E:E)</f>
        <v>5.4054054054054057E-2</v>
      </c>
      <c r="G1362" s="2">
        <v>3</v>
      </c>
      <c r="H1362" s="7">
        <f t="shared" ref="H1362:H1371" si="265">G1362-SUMIFS(G:G,A:A,A1362-1,B:B,B1362)</f>
        <v>0</v>
      </c>
      <c r="I1362" s="6">
        <f t="shared" ref="I1362:I1371" si="266">G1362/SUMIF(A:A,A1362,G:G)</f>
        <v>2.7958993476234857E-3</v>
      </c>
      <c r="J1362" s="10">
        <f>IF(B1362="Pending","",C1362/(VLOOKUP(B1362,Population!$A$2:$B$10,2,FALSE)/100000))</f>
        <v>575.98014866425149</v>
      </c>
      <c r="K1362" s="10">
        <f>IF(B1362="Pending","",SUMIFS(E:E,A:A,"&lt;="&amp;A1362,A:A,"&gt;="&amp;A1362-30,B:B,B1362)/(VLOOKUP(B1362,Population!$A$2:$B$10,2,FALSE)/100000))</f>
        <v>338.43525025001821</v>
      </c>
      <c r="L1362" s="13">
        <f>IF(B1362="Pending","",(G1362/C1362)/(VLOOKUP(B1362,Population!$A$2:$B$10,2,FALSE)/100000))</f>
        <v>6.346300331946284E-5</v>
      </c>
    </row>
    <row r="1363" spans="1:12" x14ac:dyDescent="0.3">
      <c r="A1363" s="1">
        <v>44045</v>
      </c>
      <c r="B1363" t="s">
        <v>1</v>
      </c>
      <c r="C1363">
        <v>12507</v>
      </c>
      <c r="D1363" s="6">
        <f t="shared" si="262"/>
        <v>0.11408685816450327</v>
      </c>
      <c r="E1363" s="7">
        <f t="shared" si="263"/>
        <v>220</v>
      </c>
      <c r="F1363" s="6">
        <f t="shared" si="264"/>
        <v>0.15246015246015246</v>
      </c>
      <c r="G1363" s="2">
        <v>1</v>
      </c>
      <c r="H1363" s="7">
        <f t="shared" si="265"/>
        <v>0</v>
      </c>
      <c r="I1363" s="6">
        <f t="shared" si="266"/>
        <v>9.3196644920782849E-4</v>
      </c>
      <c r="J1363" s="10">
        <f>IF(B1363="Pending","",C1363/(VLOOKUP(B1363,Population!$A$2:$B$10,2,FALSE)/100000))</f>
        <v>1459.8616825702532</v>
      </c>
      <c r="K1363" s="10">
        <f>IF(B1363="Pending","",SUMIFS(E:E,A:A,"&lt;="&amp;A1363,A:A,"&gt;="&amp;A1363-30,B:B,B1363)/(VLOOKUP(B1363,Population!$A$2:$B$10,2,FALSE)/100000))</f>
        <v>926.78514108961451</v>
      </c>
      <c r="L1363" s="13">
        <f>IF(B1363="Pending","",(G1363/C1363)/(VLOOKUP(B1363,Population!$A$2:$B$10,2,FALSE)/100000))</f>
        <v>9.3326592633527187E-6</v>
      </c>
    </row>
    <row r="1364" spans="1:12" x14ac:dyDescent="0.3">
      <c r="A1364" s="1">
        <v>44045</v>
      </c>
      <c r="B1364" t="s">
        <v>2</v>
      </c>
      <c r="C1364">
        <v>25475</v>
      </c>
      <c r="D1364" s="6">
        <f t="shared" si="262"/>
        <v>0.23237888476378996</v>
      </c>
      <c r="E1364" s="7">
        <f t="shared" si="263"/>
        <v>279</v>
      </c>
      <c r="F1364" s="6">
        <f t="shared" si="264"/>
        <v>0.19334719334719336</v>
      </c>
      <c r="G1364" s="2">
        <v>11</v>
      </c>
      <c r="H1364" s="7">
        <f t="shared" si="265"/>
        <v>0</v>
      </c>
      <c r="I1364" s="6">
        <f t="shared" si="266"/>
        <v>1.0251630941286114E-2</v>
      </c>
      <c r="J1364" s="10">
        <f>IF(B1364="Pending","",C1364/(VLOOKUP(B1364,Population!$A$2:$B$10,2,FALSE)/100000))</f>
        <v>2674.6867020561749</v>
      </c>
      <c r="K1364" s="10">
        <f>IF(B1364="Pending","",SUMIFS(E:E,A:A,"&lt;="&amp;A1364,A:A,"&gt;="&amp;A1364-30,B:B,B1364)/(VLOOKUP(B1364,Population!$A$2:$B$10,2,FALSE)/100000))</f>
        <v>1564.8098373874479</v>
      </c>
      <c r="L1364" s="13">
        <f>IF(B1364="Pending","",(G1364/C1364)/(VLOOKUP(B1364,Population!$A$2:$B$10,2,FALSE)/100000))</f>
        <v>4.533537561232431E-5</v>
      </c>
    </row>
    <row r="1365" spans="1:12" x14ac:dyDescent="0.3">
      <c r="A1365" s="1">
        <v>44045</v>
      </c>
      <c r="B1365" t="s">
        <v>3</v>
      </c>
      <c r="C1365">
        <v>20023</v>
      </c>
      <c r="D1365" s="6">
        <f t="shared" si="262"/>
        <v>0.18264661078019101</v>
      </c>
      <c r="E1365" s="7">
        <f t="shared" si="263"/>
        <v>223</v>
      </c>
      <c r="F1365" s="6">
        <f t="shared" si="264"/>
        <v>0.15453915453915454</v>
      </c>
      <c r="G1365" s="2">
        <v>18</v>
      </c>
      <c r="H1365" s="7">
        <f t="shared" si="265"/>
        <v>0</v>
      </c>
      <c r="I1365" s="6">
        <f t="shared" si="266"/>
        <v>1.6775396085740912E-2</v>
      </c>
      <c r="J1365" s="10">
        <f>IF(B1365="Pending","",C1365/(VLOOKUP(B1365,Population!$A$2:$B$10,2,FALSE)/100000))</f>
        <v>2282.6505787852466</v>
      </c>
      <c r="K1365" s="10">
        <f>IF(B1365="Pending","",SUMIFS(E:E,A:A,"&lt;="&amp;A1365,A:A,"&gt;="&amp;A1365-30,B:B,B1365)/(VLOOKUP(B1365,Population!$A$2:$B$10,2,FALSE)/100000))</f>
        <v>1200.8910351557602</v>
      </c>
      <c r="L1365" s="13">
        <f>IF(B1365="Pending","",(G1365/C1365)/(VLOOKUP(B1365,Population!$A$2:$B$10,2,FALSE)/100000))</f>
        <v>1.0248342862516386E-4</v>
      </c>
    </row>
    <row r="1366" spans="1:12" x14ac:dyDescent="0.3">
      <c r="A1366" s="1">
        <v>44045</v>
      </c>
      <c r="B1366" t="s">
        <v>4</v>
      </c>
      <c r="C1366">
        <v>16984</v>
      </c>
      <c r="D1366" s="6">
        <f t="shared" si="262"/>
        <v>0.15492533773614164</v>
      </c>
      <c r="E1366" s="7">
        <f t="shared" si="263"/>
        <v>205</v>
      </c>
      <c r="F1366" s="6">
        <f t="shared" si="264"/>
        <v>0.14206514206514206</v>
      </c>
      <c r="G1366" s="2">
        <v>60</v>
      </c>
      <c r="H1366" s="7">
        <f t="shared" si="265"/>
        <v>0</v>
      </c>
      <c r="I1366" s="6">
        <f t="shared" si="266"/>
        <v>5.591798695246971E-2</v>
      </c>
      <c r="J1366" s="10">
        <f>IF(B1366="Pending","",C1366/(VLOOKUP(B1366,Population!$A$2:$B$10,2,FALSE)/100000))</f>
        <v>1992.2113264204945</v>
      </c>
      <c r="K1366" s="10">
        <f>IF(B1366="Pending","",SUMIFS(E:E,A:A,"&lt;="&amp;A1366,A:A,"&gt;="&amp;A1366-30,B:B,B1366)/(VLOOKUP(B1366,Population!$A$2:$B$10,2,FALSE)/100000))</f>
        <v>1085.4877304931263</v>
      </c>
      <c r="L1366" s="13">
        <f>IF(B1366="Pending","",(G1366/C1366)/(VLOOKUP(B1366,Population!$A$2:$B$10,2,FALSE)/100000))</f>
        <v>4.1438754438118228E-4</v>
      </c>
    </row>
    <row r="1367" spans="1:12" x14ac:dyDescent="0.3">
      <c r="A1367" s="1">
        <v>44045</v>
      </c>
      <c r="B1367" t="s">
        <v>5</v>
      </c>
      <c r="C1367">
        <v>13690</v>
      </c>
      <c r="D1367" s="6">
        <f t="shared" si="262"/>
        <v>0.12487799538434875</v>
      </c>
      <c r="E1367" s="7">
        <f t="shared" si="263"/>
        <v>182</v>
      </c>
      <c r="F1367" s="6">
        <f t="shared" si="264"/>
        <v>0.12612612612612611</v>
      </c>
      <c r="G1367" s="2">
        <v>121</v>
      </c>
      <c r="H1367" s="7">
        <f t="shared" si="265"/>
        <v>1</v>
      </c>
      <c r="I1367" s="6">
        <f t="shared" si="266"/>
        <v>0.11276794035414725</v>
      </c>
      <c r="J1367" s="10">
        <f>IF(B1367="Pending","",C1367/(VLOOKUP(B1367,Population!$A$2:$B$10,2,FALSE)/100000))</f>
        <v>1528.9922165472922</v>
      </c>
      <c r="K1367" s="10">
        <f>IF(B1367="Pending","",SUMIFS(E:E,A:A,"&lt;="&amp;A1367,A:A,"&gt;="&amp;A1367-30,B:B,B1367)/(VLOOKUP(B1367,Population!$A$2:$B$10,2,FALSE)/100000))</f>
        <v>858.53638923294636</v>
      </c>
      <c r="L1367" s="13">
        <f>IF(B1367="Pending","",(G1367/C1367)/(VLOOKUP(B1367,Population!$A$2:$B$10,2,FALSE)/100000))</f>
        <v>9.8715136107422122E-4</v>
      </c>
    </row>
    <row r="1368" spans="1:12" x14ac:dyDescent="0.3">
      <c r="A1368" s="1">
        <v>44045</v>
      </c>
      <c r="B1368" t="s">
        <v>6</v>
      </c>
      <c r="C1368">
        <v>8525</v>
      </c>
      <c r="D1368" s="6">
        <f t="shared" si="262"/>
        <v>7.7763689602014102E-2</v>
      </c>
      <c r="E1368" s="7">
        <f t="shared" si="263"/>
        <v>142</v>
      </c>
      <c r="F1368" s="6">
        <f t="shared" si="264"/>
        <v>9.8406098406098402E-2</v>
      </c>
      <c r="G1368" s="2">
        <v>200</v>
      </c>
      <c r="H1368" s="7">
        <f t="shared" si="265"/>
        <v>0</v>
      </c>
      <c r="I1368" s="6">
        <f t="shared" si="266"/>
        <v>0.1863932898415657</v>
      </c>
      <c r="J1368" s="10">
        <f>IF(B1368="Pending","",C1368/(VLOOKUP(B1368,Population!$A$2:$B$10,2,FALSE)/100000))</f>
        <v>1081.8006238277851</v>
      </c>
      <c r="K1368" s="10">
        <f>IF(B1368="Pending","",SUMIFS(E:E,A:A,"&lt;="&amp;A1368,A:A,"&gt;="&amp;A1368-30,B:B,B1368)/(VLOOKUP(B1368,Population!$A$2:$B$10,2,FALSE)/100000))</f>
        <v>653.01419474695388</v>
      </c>
      <c r="L1368" s="13">
        <f>IF(B1368="Pending","",(G1368/C1368)/(VLOOKUP(B1368,Population!$A$2:$B$10,2,FALSE)/100000))</f>
        <v>2.9770658974801662E-3</v>
      </c>
    </row>
    <row r="1369" spans="1:12" x14ac:dyDescent="0.3">
      <c r="A1369" s="1">
        <v>44045</v>
      </c>
      <c r="B1369" t="s">
        <v>7</v>
      </c>
      <c r="C1369">
        <v>4507</v>
      </c>
      <c r="D1369" s="6">
        <f t="shared" si="262"/>
        <v>4.1112134784314081E-2</v>
      </c>
      <c r="E1369" s="7">
        <f t="shared" si="263"/>
        <v>83</v>
      </c>
      <c r="F1369" s="6">
        <f t="shared" si="264"/>
        <v>5.7519057519057518E-2</v>
      </c>
      <c r="G1369" s="2">
        <v>312</v>
      </c>
      <c r="H1369" s="7">
        <f t="shared" si="265"/>
        <v>4</v>
      </c>
      <c r="I1369" s="6">
        <f t="shared" si="266"/>
        <v>0.29077353215284252</v>
      </c>
      <c r="J1369" s="10">
        <f>IF(B1369="Pending","",C1369/(VLOOKUP(B1369,Population!$A$2:$B$10,2,FALSE)/100000))</f>
        <v>939.74732952875024</v>
      </c>
      <c r="K1369" s="10">
        <f>IF(B1369="Pending","",SUMIFS(E:E,A:A,"&lt;="&amp;A1369,A:A,"&gt;="&amp;A1369-30,B:B,B1369)/(VLOOKUP(B1369,Population!$A$2:$B$10,2,FALSE)/100000))</f>
        <v>580.69587591248489</v>
      </c>
      <c r="L1369" s="13">
        <f>IF(B1369="Pending","",(G1369/C1369)/(VLOOKUP(B1369,Population!$A$2:$B$10,2,FALSE)/100000))</f>
        <v>1.4434128860368036E-2</v>
      </c>
    </row>
    <row r="1370" spans="1:12" x14ac:dyDescent="0.3">
      <c r="A1370" s="1">
        <v>44045</v>
      </c>
      <c r="B1370" t="s">
        <v>25</v>
      </c>
      <c r="C1370">
        <v>2468</v>
      </c>
      <c r="D1370" s="6">
        <f t="shared" si="262"/>
        <v>2.2512702162788365E-2</v>
      </c>
      <c r="E1370" s="7">
        <f t="shared" si="263"/>
        <v>31</v>
      </c>
      <c r="F1370" s="6">
        <f t="shared" si="264"/>
        <v>2.1483021483021482E-2</v>
      </c>
      <c r="G1370" s="2">
        <v>347</v>
      </c>
      <c r="H1370" s="7">
        <f t="shared" si="265"/>
        <v>1</v>
      </c>
      <c r="I1370" s="6">
        <f t="shared" si="266"/>
        <v>0.3233923578751165</v>
      </c>
      <c r="J1370" s="10">
        <f>IF(B1370="Pending","",C1370/(VLOOKUP(B1370,Population!$A$2:$B$10,2,FALSE)/100000))</f>
        <v>1114.8805840022767</v>
      </c>
      <c r="K1370" s="10">
        <f>IF(B1370="Pending","",SUMIFS(E:E,A:A,"&lt;="&amp;A1370,A:A,"&gt;="&amp;A1370-30,B:B,B1370)/(VLOOKUP(B1370,Population!$A$2:$B$10,2,FALSE)/100000))</f>
        <v>646.88371000456243</v>
      </c>
      <c r="L1370" s="13">
        <f>IF(B1370="Pending","",(G1370/C1370)/(VLOOKUP(B1370,Population!$A$2:$B$10,2,FALSE)/100000))</f>
        <v>6.3513715041804142E-2</v>
      </c>
    </row>
    <row r="1371" spans="1:12" x14ac:dyDescent="0.3">
      <c r="A1371" s="1">
        <v>44045</v>
      </c>
      <c r="B1371" t="s">
        <v>21</v>
      </c>
      <c r="C1371">
        <v>230</v>
      </c>
      <c r="D1371" s="6">
        <f t="shared" si="262"/>
        <v>2.0980232971804392E-3</v>
      </c>
      <c r="E1371" s="7">
        <f t="shared" si="263"/>
        <v>0</v>
      </c>
      <c r="F1371" s="6">
        <f t="shared" si="264"/>
        <v>0</v>
      </c>
      <c r="G1371" s="2">
        <v>0</v>
      </c>
      <c r="H1371" s="7">
        <f t="shared" si="265"/>
        <v>0</v>
      </c>
      <c r="I1371" s="6">
        <f t="shared" si="266"/>
        <v>0</v>
      </c>
      <c r="J1371" s="10" t="str">
        <f>IF(B1371="Pending","",C1371/(VLOOKUP(B1371,Population!$A$2:$B$10,2,FALSE)/100000))</f>
        <v/>
      </c>
      <c r="K1371" s="10" t="str">
        <f>IF(B1371="Pending","",SUMIFS(E:E,A:A,"&lt;="&amp;A1371,A:A,"&gt;="&amp;A1371-30,B:B,B1371)/(VLOOKUP(B1371,Population!$A$2:$B$10,2,FALSE)/100000))</f>
        <v/>
      </c>
      <c r="L1371" s="13" t="str">
        <f>IF(B1371="Pending","",(G1371/C1371)/(VLOOKUP(B1371,Population!$A$2:$B$10,2,FALSE)/100000))</f>
        <v/>
      </c>
    </row>
    <row r="1372" spans="1:12" x14ac:dyDescent="0.3">
      <c r="A1372" s="1">
        <v>44046</v>
      </c>
      <c r="B1372" s="11" t="s">
        <v>0</v>
      </c>
      <c r="C1372" s="2">
        <v>5258</v>
      </c>
      <c r="D1372" s="6">
        <f t="shared" ref="D1372:D1381" si="267">C1372/SUMIF(A:A,A1372,C:C)</f>
        <v>4.7525217831447267E-2</v>
      </c>
      <c r="E1372" s="7">
        <f t="shared" ref="E1372:E1381" si="268">C1372-SUMIFS(C:C,A:A,A1372-1,B:B,B1372)</f>
        <v>40</v>
      </c>
      <c r="F1372" s="6">
        <f t="shared" ref="F1372:F1381" si="269">E1372/SUMIF(A:A,A1372,E:E)</f>
        <v>3.9643211100099107E-2</v>
      </c>
      <c r="G1372" s="2">
        <v>3</v>
      </c>
      <c r="H1372" s="7">
        <f t="shared" ref="H1372:H1381" si="270">G1372-SUMIFS(G:G,A:A,A1372-1,B:B,B1372)</f>
        <v>0</v>
      </c>
      <c r="I1372" s="6">
        <f t="shared" ref="I1372:I1381" si="271">G1372/SUMIF(A:A,A1372,G:G)</f>
        <v>2.7472527472527475E-3</v>
      </c>
      <c r="J1372" s="10">
        <f>IF(B1372="Pending","",C1372/(VLOOKUP(B1372,Population!$A$2:$B$10,2,FALSE)/100000))</f>
        <v>580.39548134853089</v>
      </c>
      <c r="K1372" s="10">
        <f>IF(B1372="Pending","",SUMIFS(E:E,A:A,"&lt;="&amp;A1372,A:A,"&gt;="&amp;A1372-30,B:B,B1372)/(VLOOKUP(B1372,Population!$A$2:$B$10,2,FALSE)/100000))</f>
        <v>334.24068419995274</v>
      </c>
      <c r="L1372" s="13">
        <f>IF(B1372="Pending","",(G1372/C1372)/(VLOOKUP(B1372,Population!$A$2:$B$10,2,FALSE)/100000))</f>
        <v>6.2980211358112798E-5</v>
      </c>
    </row>
    <row r="1373" spans="1:12" x14ac:dyDescent="0.3">
      <c r="A1373" s="1">
        <v>44046</v>
      </c>
      <c r="B1373" t="s">
        <v>1</v>
      </c>
      <c r="C1373" s="2">
        <v>12625</v>
      </c>
      <c r="D1373" s="6">
        <f t="shared" si="267"/>
        <v>0.11411294696120612</v>
      </c>
      <c r="E1373" s="7">
        <f t="shared" si="268"/>
        <v>118</v>
      </c>
      <c r="F1373" s="6">
        <f t="shared" si="269"/>
        <v>0.11694747274529237</v>
      </c>
      <c r="G1373" s="2">
        <v>1</v>
      </c>
      <c r="H1373" s="7">
        <f t="shared" si="270"/>
        <v>0</v>
      </c>
      <c r="I1373" s="6">
        <f t="shared" si="271"/>
        <v>9.1575091575091575E-4</v>
      </c>
      <c r="J1373" s="10">
        <f>IF(B1373="Pending","",C1373/(VLOOKUP(B1373,Population!$A$2:$B$10,2,FALSE)/100000))</f>
        <v>1473.6350637602497</v>
      </c>
      <c r="K1373" s="10">
        <f>IF(B1373="Pending","",SUMIFS(E:E,A:A,"&lt;="&amp;A1373,A:A,"&gt;="&amp;A1373-30,B:B,B1373)/(VLOOKUP(B1373,Population!$A$2:$B$10,2,FALSE)/100000))</f>
        <v>916.16329627360005</v>
      </c>
      <c r="L1373" s="13">
        <f>IF(B1373="Pending","",(G1373/C1373)/(VLOOKUP(B1373,Population!$A$2:$B$10,2,FALSE)/100000))</f>
        <v>9.2454312401388086E-6</v>
      </c>
    </row>
    <row r="1374" spans="1:12" x14ac:dyDescent="0.3">
      <c r="A1374" s="1">
        <v>44046</v>
      </c>
      <c r="B1374" t="s">
        <v>2</v>
      </c>
      <c r="C1374" s="2">
        <v>25661</v>
      </c>
      <c r="D1374" s="6">
        <f t="shared" si="267"/>
        <v>0.23194077877002062</v>
      </c>
      <c r="E1374" s="7">
        <f t="shared" si="268"/>
        <v>186</v>
      </c>
      <c r="F1374" s="6">
        <f t="shared" si="269"/>
        <v>0.18434093161546086</v>
      </c>
      <c r="G1374" s="2">
        <v>12</v>
      </c>
      <c r="H1374" s="7">
        <f t="shared" si="270"/>
        <v>1</v>
      </c>
      <c r="I1374" s="6">
        <f t="shared" si="271"/>
        <v>1.098901098901099E-2</v>
      </c>
      <c r="J1374" s="10">
        <f>IF(B1374="Pending","",C1374/(VLOOKUP(B1374,Population!$A$2:$B$10,2,FALSE)/100000))</f>
        <v>2694.2153272409619</v>
      </c>
      <c r="K1374" s="10">
        <f>IF(B1374="Pending","",SUMIFS(E:E,A:A,"&lt;="&amp;A1374,A:A,"&gt;="&amp;A1374-30,B:B,B1374)/(VLOOKUP(B1374,Population!$A$2:$B$10,2,FALSE)/100000))</f>
        <v>1535.9368700443488</v>
      </c>
      <c r="L1374" s="13">
        <f>IF(B1374="Pending","",(G1374/C1374)/(VLOOKUP(B1374,Population!$A$2:$B$10,2,FALSE)/100000))</f>
        <v>4.9098293217112425E-5</v>
      </c>
    </row>
    <row r="1375" spans="1:12" x14ac:dyDescent="0.3">
      <c r="A1375" s="1">
        <v>44046</v>
      </c>
      <c r="B1375" t="s">
        <v>3</v>
      </c>
      <c r="C1375" s="2">
        <v>20176</v>
      </c>
      <c r="D1375" s="6">
        <f t="shared" si="267"/>
        <v>0.18236378755558769</v>
      </c>
      <c r="E1375" s="7">
        <f t="shared" si="268"/>
        <v>153</v>
      </c>
      <c r="F1375" s="6">
        <f t="shared" si="269"/>
        <v>0.15163528245787908</v>
      </c>
      <c r="G1375" s="2">
        <v>20</v>
      </c>
      <c r="H1375" s="7">
        <f t="shared" si="270"/>
        <v>2</v>
      </c>
      <c r="I1375" s="6">
        <f t="shared" si="271"/>
        <v>1.8315018315018316E-2</v>
      </c>
      <c r="J1375" s="10">
        <f>IF(B1375="Pending","",C1375/(VLOOKUP(B1375,Population!$A$2:$B$10,2,FALSE)/100000))</f>
        <v>2300.0927971618203</v>
      </c>
      <c r="K1375" s="10">
        <f>IF(B1375="Pending","",SUMIFS(E:E,A:A,"&lt;="&amp;A1375,A:A,"&gt;="&amp;A1375-30,B:B,B1375)/(VLOOKUP(B1375,Population!$A$2:$B$10,2,FALSE)/100000))</f>
        <v>1179.116762541867</v>
      </c>
      <c r="L1375" s="13">
        <f>IF(B1375="Pending","",(G1375/C1375)/(VLOOKUP(B1375,Population!$A$2:$B$10,2,FALSE)/100000))</f>
        <v>1.1300696599709533E-4</v>
      </c>
    </row>
    <row r="1376" spans="1:12" x14ac:dyDescent="0.3">
      <c r="A1376" s="1">
        <v>44046</v>
      </c>
      <c r="B1376" t="s">
        <v>4</v>
      </c>
      <c r="C1376" s="2">
        <v>17133</v>
      </c>
      <c r="D1376" s="6">
        <f t="shared" si="267"/>
        <v>0.15485917784446293</v>
      </c>
      <c r="E1376" s="7">
        <f t="shared" si="268"/>
        <v>149</v>
      </c>
      <c r="F1376" s="6">
        <f t="shared" si="269"/>
        <v>0.14767096134786917</v>
      </c>
      <c r="G1376" s="2">
        <v>60</v>
      </c>
      <c r="H1376" s="7">
        <f t="shared" si="270"/>
        <v>0</v>
      </c>
      <c r="I1376" s="6">
        <f t="shared" si="271"/>
        <v>5.4945054945054944E-2</v>
      </c>
      <c r="J1376" s="10">
        <f>IF(B1376="Pending","",C1376/(VLOOKUP(B1376,Population!$A$2:$B$10,2,FALSE)/100000))</f>
        <v>2009.6889222540233</v>
      </c>
      <c r="K1376" s="10">
        <f>IF(B1376="Pending","",SUMIFS(E:E,A:A,"&lt;="&amp;A1376,A:A,"&gt;="&amp;A1376-30,B:B,B1376)/(VLOOKUP(B1376,Population!$A$2:$B$10,2,FALSE)/100000))</f>
        <v>1069.065828367663</v>
      </c>
      <c r="L1376" s="13">
        <f>IF(B1376="Pending","",(G1376/C1376)/(VLOOKUP(B1376,Population!$A$2:$B$10,2,FALSE)/100000))</f>
        <v>4.1078375379501546E-4</v>
      </c>
    </row>
    <row r="1377" spans="1:12" x14ac:dyDescent="0.3">
      <c r="A1377" s="1">
        <v>44046</v>
      </c>
      <c r="B1377" t="s">
        <v>5</v>
      </c>
      <c r="C1377" s="2">
        <v>13827</v>
      </c>
      <c r="D1377" s="6">
        <f t="shared" si="267"/>
        <v>0.12497740337683937</v>
      </c>
      <c r="E1377" s="7">
        <f t="shared" si="268"/>
        <v>137</v>
      </c>
      <c r="F1377" s="6">
        <f t="shared" si="269"/>
        <v>0.13577799801783944</v>
      </c>
      <c r="G1377" s="2">
        <v>121</v>
      </c>
      <c r="H1377" s="7">
        <f t="shared" si="270"/>
        <v>0</v>
      </c>
      <c r="I1377" s="6">
        <f t="shared" si="271"/>
        <v>0.1108058608058608</v>
      </c>
      <c r="J1377" s="10">
        <f>IF(B1377="Pending","",C1377/(VLOOKUP(B1377,Population!$A$2:$B$10,2,FALSE)/100000))</f>
        <v>1544.293307392214</v>
      </c>
      <c r="K1377" s="10">
        <f>IF(B1377="Pending","",SUMIFS(E:E,A:A,"&lt;="&amp;A1377,A:A,"&gt;="&amp;A1377-30,B:B,B1377)/(VLOOKUP(B1377,Population!$A$2:$B$10,2,FALSE)/100000))</f>
        <v>850.94168720772973</v>
      </c>
      <c r="L1377" s="13">
        <f>IF(B1377="Pending","",(G1377/C1377)/(VLOOKUP(B1377,Population!$A$2:$B$10,2,FALSE)/100000))</f>
        <v>9.7737051660563303E-4</v>
      </c>
    </row>
    <row r="1378" spans="1:12" x14ac:dyDescent="0.3">
      <c r="A1378" s="1">
        <v>44046</v>
      </c>
      <c r="B1378" t="s">
        <v>6</v>
      </c>
      <c r="C1378" s="2">
        <v>8632</v>
      </c>
      <c r="D1378" s="6">
        <f t="shared" si="267"/>
        <v>7.8021620449040097E-2</v>
      </c>
      <c r="E1378" s="7">
        <f t="shared" si="268"/>
        <v>107</v>
      </c>
      <c r="F1378" s="6">
        <f t="shared" si="269"/>
        <v>0.10604558969276512</v>
      </c>
      <c r="G1378" s="2">
        <v>205</v>
      </c>
      <c r="H1378" s="7">
        <f t="shared" si="270"/>
        <v>5</v>
      </c>
      <c r="I1378" s="6">
        <f t="shared" si="271"/>
        <v>0.18772893772893773</v>
      </c>
      <c r="J1378" s="10">
        <f>IF(B1378="Pending","",C1378/(VLOOKUP(B1378,Population!$A$2:$B$10,2,FALSE)/100000))</f>
        <v>1095.3786492529548</v>
      </c>
      <c r="K1378" s="10">
        <f>IF(B1378="Pending","",SUMIFS(E:E,A:A,"&lt;="&amp;A1378,A:A,"&gt;="&amp;A1378-30,B:B,B1378)/(VLOOKUP(B1378,Population!$A$2:$B$10,2,FALSE)/100000))</f>
        <v>650.34934863547187</v>
      </c>
      <c r="L1378" s="13">
        <f>IF(B1378="Pending","",(G1378/C1378)/(VLOOKUP(B1378,Population!$A$2:$B$10,2,FALSE)/100000))</f>
        <v>3.0136670465035769E-3</v>
      </c>
    </row>
    <row r="1379" spans="1:12" x14ac:dyDescent="0.3">
      <c r="A1379" s="1">
        <v>44046</v>
      </c>
      <c r="B1379" t="s">
        <v>7</v>
      </c>
      <c r="C1379" s="2">
        <v>4575</v>
      </c>
      <c r="D1379" s="6">
        <f t="shared" si="267"/>
        <v>4.1351820383961818E-2</v>
      </c>
      <c r="E1379" s="7">
        <f t="shared" si="268"/>
        <v>68</v>
      </c>
      <c r="F1379" s="6">
        <f t="shared" si="269"/>
        <v>6.7393458870168482E-2</v>
      </c>
      <c r="G1379" s="2">
        <v>321</v>
      </c>
      <c r="H1379" s="7">
        <f t="shared" si="270"/>
        <v>9</v>
      </c>
      <c r="I1379" s="6">
        <f t="shared" si="271"/>
        <v>0.29395604395604397</v>
      </c>
      <c r="J1379" s="10">
        <f>IF(B1379="Pending","",C1379/(VLOOKUP(B1379,Population!$A$2:$B$10,2,FALSE)/100000))</f>
        <v>953.92590028711618</v>
      </c>
      <c r="K1379" s="10">
        <f>IF(B1379="Pending","",SUMIFS(E:E,A:A,"&lt;="&amp;A1379,A:A,"&gt;="&amp;A1379-30,B:B,B1379)/(VLOOKUP(B1379,Population!$A$2:$B$10,2,FALSE)/100000))</f>
        <v>577.35974161639876</v>
      </c>
      <c r="L1379" s="13">
        <f>IF(B1379="Pending","",(G1379/C1379)/(VLOOKUP(B1379,Population!$A$2:$B$10,2,FALSE)/100000))</f>
        <v>1.4629769249229981E-2</v>
      </c>
    </row>
    <row r="1380" spans="1:12" x14ac:dyDescent="0.3">
      <c r="A1380" s="1">
        <v>44046</v>
      </c>
      <c r="B1380" t="s">
        <v>25</v>
      </c>
      <c r="C1380" s="2">
        <v>2524</v>
      </c>
      <c r="D1380" s="6">
        <f t="shared" si="267"/>
        <v>2.281355074297697E-2</v>
      </c>
      <c r="E1380" s="7">
        <f t="shared" si="268"/>
        <v>56</v>
      </c>
      <c r="F1380" s="6">
        <f t="shared" si="269"/>
        <v>5.550049554013875E-2</v>
      </c>
      <c r="G1380" s="2">
        <v>349</v>
      </c>
      <c r="H1380" s="7">
        <f t="shared" si="270"/>
        <v>2</v>
      </c>
      <c r="I1380" s="6">
        <f t="shared" si="271"/>
        <v>0.31959706959706957</v>
      </c>
      <c r="J1380" s="10">
        <f>IF(B1380="Pending","",C1380/(VLOOKUP(B1380,Population!$A$2:$B$10,2,FALSE)/100000))</f>
        <v>1140.1777123264774</v>
      </c>
      <c r="K1380" s="10">
        <f>IF(B1380="Pending","",SUMIFS(E:E,A:A,"&lt;="&amp;A1380,A:A,"&gt;="&amp;A1380-30,B:B,B1380)/(VLOOKUP(B1380,Population!$A$2:$B$10,2,FALSE)/100000))</f>
        <v>656.37013312613772</v>
      </c>
      <c r="L1380" s="13">
        <f>IF(B1380="Pending","",(G1380/C1380)/(VLOOKUP(B1380,Population!$A$2:$B$10,2,FALSE)/100000))</f>
        <v>6.2462487160021424E-2</v>
      </c>
    </row>
    <row r="1381" spans="1:12" x14ac:dyDescent="0.3">
      <c r="A1381" s="1">
        <v>44046</v>
      </c>
      <c r="B1381" t="s">
        <v>21</v>
      </c>
      <c r="C1381" s="2">
        <v>225</v>
      </c>
      <c r="D1381" s="6">
        <f t="shared" si="267"/>
        <v>2.0336960844571385E-3</v>
      </c>
      <c r="E1381" s="7">
        <f t="shared" si="268"/>
        <v>-5</v>
      </c>
      <c r="F1381" s="6">
        <f t="shared" si="269"/>
        <v>-4.9554013875123884E-3</v>
      </c>
      <c r="G1381" s="2">
        <v>0</v>
      </c>
      <c r="H1381" s="7">
        <f t="shared" si="270"/>
        <v>0</v>
      </c>
      <c r="I1381" s="6">
        <f t="shared" si="271"/>
        <v>0</v>
      </c>
      <c r="J1381" s="10" t="str">
        <f>IF(B1381="Pending","",C1381/(VLOOKUP(B1381,Population!$A$2:$B$10,2,FALSE)/100000))</f>
        <v/>
      </c>
      <c r="K1381" s="10" t="str">
        <f>IF(B1381="Pending","",SUMIFS(E:E,A:A,"&lt;="&amp;A1381,A:A,"&gt;="&amp;A1381-30,B:B,B1381)/(VLOOKUP(B1381,Population!$A$2:$B$10,2,FALSE)/100000))</f>
        <v/>
      </c>
      <c r="L1381" s="13" t="str">
        <f>IF(B1381="Pending","",(G1381/C1381)/(VLOOKUP(B1381,Population!$A$2:$B$10,2,FALSE)/100000))</f>
        <v/>
      </c>
    </row>
    <row r="1382" spans="1:12" x14ac:dyDescent="0.3">
      <c r="A1382" s="1">
        <v>44047</v>
      </c>
      <c r="B1382" s="11" t="s">
        <v>0</v>
      </c>
      <c r="C1382" s="2">
        <v>5345</v>
      </c>
      <c r="D1382" s="6">
        <f t="shared" ref="D1382:D1391" si="272">C1382/SUMIF(A:A,A1382,C:C)</f>
        <v>4.7536041123789362E-2</v>
      </c>
      <c r="E1382" s="7">
        <f t="shared" ref="E1382:E1391" si="273">C1382-SUMIFS(C:C,A:A,A1382-1,B:B,B1382)</f>
        <v>87</v>
      </c>
      <c r="F1382" s="6">
        <f t="shared" ref="F1382:F1391" si="274">E1382/SUMIF(A:A,A1382,E:E)</f>
        <v>4.8199445983379503E-2</v>
      </c>
      <c r="G1382" s="2">
        <v>4</v>
      </c>
      <c r="H1382" s="7">
        <f t="shared" ref="H1382:H1391" si="275">G1382-SUMIFS(G:G,A:A,A1382-1,B:B,B1382)</f>
        <v>1</v>
      </c>
      <c r="I1382" s="6">
        <f t="shared" ref="I1382:I1391" si="276">G1382/SUMIF(A:A,A1382,G:G)</f>
        <v>3.5810205908683975E-3</v>
      </c>
      <c r="J1382" s="10">
        <f>IF(B1382="Pending","",C1382/(VLOOKUP(B1382,Population!$A$2:$B$10,2,FALSE)/100000))</f>
        <v>589.99882993683866</v>
      </c>
      <c r="K1382" s="10">
        <f>IF(B1382="Pending","",SUMIFS(E:E,A:A,"&lt;="&amp;A1382,A:A,"&gt;="&amp;A1382-30,B:B,B1382)/(VLOOKUP(B1382,Population!$A$2:$B$10,2,FALSE)/100000))</f>
        <v>338.43525025001821</v>
      </c>
      <c r="L1382" s="13">
        <f>IF(B1382="Pending","",(G1382/C1382)/(VLOOKUP(B1382,Population!$A$2:$B$10,2,FALSE)/100000))</f>
        <v>8.2606785486986491E-5</v>
      </c>
    </row>
    <row r="1383" spans="1:12" x14ac:dyDescent="0.3">
      <c r="A1383" s="1">
        <v>44047</v>
      </c>
      <c r="B1383" t="s">
        <v>1</v>
      </c>
      <c r="C1383" s="2">
        <v>12865</v>
      </c>
      <c r="D1383" s="6">
        <f t="shared" si="272"/>
        <v>0.1144155601604397</v>
      </c>
      <c r="E1383" s="7">
        <f t="shared" si="273"/>
        <v>240</v>
      </c>
      <c r="F1383" s="6">
        <f t="shared" si="274"/>
        <v>0.1329639889196676</v>
      </c>
      <c r="G1383" s="2">
        <v>1</v>
      </c>
      <c r="H1383" s="7">
        <f t="shared" si="275"/>
        <v>0</v>
      </c>
      <c r="I1383" s="6">
        <f t="shared" si="276"/>
        <v>8.9525514771709937E-4</v>
      </c>
      <c r="J1383" s="10">
        <f>IF(B1383="Pending","",C1383/(VLOOKUP(B1383,Population!$A$2:$B$10,2,FALSE)/100000))</f>
        <v>1501.6487204178704</v>
      </c>
      <c r="K1383" s="10">
        <f>IF(B1383="Pending","",SUMIFS(E:E,A:A,"&lt;="&amp;A1383,A:A,"&gt;="&amp;A1383-30,B:B,B1383)/(VLOOKUP(B1383,Population!$A$2:$B$10,2,FALSE)/100000))</f>
        <v>926.55169395080111</v>
      </c>
      <c r="L1383" s="13">
        <f>IF(B1383="Pending","",(G1383/C1383)/(VLOOKUP(B1383,Population!$A$2:$B$10,2,FALSE)/100000))</f>
        <v>9.0729552589780379E-6</v>
      </c>
    </row>
    <row r="1384" spans="1:12" x14ac:dyDescent="0.3">
      <c r="A1384" s="1">
        <v>44047</v>
      </c>
      <c r="B1384" t="s">
        <v>2</v>
      </c>
      <c r="C1384" s="2">
        <v>26039</v>
      </c>
      <c r="D1384" s="6">
        <f t="shared" si="272"/>
        <v>0.23157922821746516</v>
      </c>
      <c r="E1384" s="7">
        <f t="shared" si="273"/>
        <v>378</v>
      </c>
      <c r="F1384" s="6">
        <f t="shared" si="274"/>
        <v>0.20941828254847644</v>
      </c>
      <c r="G1384" s="2">
        <v>12</v>
      </c>
      <c r="H1384" s="7">
        <f t="shared" si="275"/>
        <v>0</v>
      </c>
      <c r="I1384" s="6">
        <f t="shared" si="276"/>
        <v>1.0743061772605193E-2</v>
      </c>
      <c r="J1384" s="10">
        <f>IF(B1384="Pending","",C1384/(VLOOKUP(B1384,Population!$A$2:$B$10,2,FALSE)/100000))</f>
        <v>2733.9025332616584</v>
      </c>
      <c r="K1384" s="10">
        <f>IF(B1384="Pending","",SUMIFS(E:E,A:A,"&lt;="&amp;A1384,A:A,"&gt;="&amp;A1384-30,B:B,B1384)/(VLOOKUP(B1384,Population!$A$2:$B$10,2,FALSE)/100000))</f>
        <v>1529.4273283160865</v>
      </c>
      <c r="L1384" s="13">
        <f>IF(B1384="Pending","",(G1384/C1384)/(VLOOKUP(B1384,Population!$A$2:$B$10,2,FALSE)/100000))</f>
        <v>4.8385548686367451E-5</v>
      </c>
    </row>
    <row r="1385" spans="1:12" x14ac:dyDescent="0.3">
      <c r="A1385" s="1">
        <v>44047</v>
      </c>
      <c r="B1385" t="s">
        <v>3</v>
      </c>
      <c r="C1385" s="2">
        <v>20480</v>
      </c>
      <c r="D1385" s="6">
        <f t="shared" si="272"/>
        <v>0.18213996673811153</v>
      </c>
      <c r="E1385" s="7">
        <f t="shared" si="273"/>
        <v>304</v>
      </c>
      <c r="F1385" s="6">
        <f t="shared" si="274"/>
        <v>0.16842105263157894</v>
      </c>
      <c r="G1385" s="2">
        <v>19</v>
      </c>
      <c r="H1385" s="7">
        <f t="shared" si="275"/>
        <v>-1</v>
      </c>
      <c r="I1385" s="6">
        <f t="shared" si="276"/>
        <v>1.7009847806624886E-2</v>
      </c>
      <c r="J1385" s="10">
        <f>IF(B1385="Pending","",C1385/(VLOOKUP(B1385,Population!$A$2:$B$10,2,FALSE)/100000))</f>
        <v>2334.7492310603729</v>
      </c>
      <c r="K1385" s="10">
        <f>IF(B1385="Pending","",SUMIFS(E:E,A:A,"&lt;="&amp;A1385,A:A,"&gt;="&amp;A1385-30,B:B,B1385)/(VLOOKUP(B1385,Population!$A$2:$B$10,2,FALSE)/100000))</f>
        <v>1183.5628182064841</v>
      </c>
      <c r="L1385" s="13">
        <f>IF(B1385="Pending","",(G1385/C1385)/(VLOOKUP(B1385,Population!$A$2:$B$10,2,FALSE)/100000))</f>
        <v>1.0576304290329715E-4</v>
      </c>
    </row>
    <row r="1386" spans="1:12" x14ac:dyDescent="0.3">
      <c r="A1386" s="1">
        <v>44047</v>
      </c>
      <c r="B1386" t="s">
        <v>4</v>
      </c>
      <c r="C1386" s="2">
        <v>17401</v>
      </c>
      <c r="D1386" s="6">
        <f t="shared" si="272"/>
        <v>0.15475671685595113</v>
      </c>
      <c r="E1386" s="7">
        <f t="shared" si="273"/>
        <v>268</v>
      </c>
      <c r="F1386" s="6">
        <f t="shared" si="274"/>
        <v>0.1484764542936288</v>
      </c>
      <c r="G1386" s="2">
        <v>63</v>
      </c>
      <c r="H1386" s="7">
        <f t="shared" si="275"/>
        <v>3</v>
      </c>
      <c r="I1386" s="6">
        <f t="shared" si="276"/>
        <v>5.640107430617726E-2</v>
      </c>
      <c r="J1386" s="10">
        <f>IF(B1386="Pending","",C1386/(VLOOKUP(B1386,Population!$A$2:$B$10,2,FALSE)/100000))</f>
        <v>2041.125134894196</v>
      </c>
      <c r="K1386" s="10">
        <f>IF(B1386="Pending","",SUMIFS(E:E,A:A,"&lt;="&amp;A1386,A:A,"&gt;="&amp;A1386-30,B:B,B1386)/(VLOOKUP(B1386,Population!$A$2:$B$10,2,FALSE)/100000))</f>
        <v>1078.33247313846</v>
      </c>
      <c r="L1386" s="13">
        <f>IF(B1386="Pending","",(G1386/C1386)/(VLOOKUP(B1386,Population!$A$2:$B$10,2,FALSE)/100000))</f>
        <v>4.2467995841954486E-4</v>
      </c>
    </row>
    <row r="1387" spans="1:12" x14ac:dyDescent="0.3">
      <c r="A1387" s="1">
        <v>44047</v>
      </c>
      <c r="B1387" t="s">
        <v>5</v>
      </c>
      <c r="C1387" s="2">
        <v>14051</v>
      </c>
      <c r="D1387" s="6">
        <f t="shared" si="272"/>
        <v>0.12496331409361354</v>
      </c>
      <c r="E1387" s="7">
        <f t="shared" si="273"/>
        <v>224</v>
      </c>
      <c r="F1387" s="6">
        <f t="shared" si="274"/>
        <v>0.12409972299168975</v>
      </c>
      <c r="G1387" s="2">
        <v>122</v>
      </c>
      <c r="H1387" s="7">
        <f t="shared" si="275"/>
        <v>1</v>
      </c>
      <c r="I1387" s="6">
        <f t="shared" si="276"/>
        <v>0.10922112802148612</v>
      </c>
      <c r="J1387" s="10">
        <f>IF(B1387="Pending","",C1387/(VLOOKUP(B1387,Population!$A$2:$B$10,2,FALSE)/100000))</f>
        <v>1569.3111493576334</v>
      </c>
      <c r="K1387" s="10">
        <f>IF(B1387="Pending","",SUMIFS(E:E,A:A,"&lt;="&amp;A1387,A:A,"&gt;="&amp;A1387-30,B:B,B1387)/(VLOOKUP(B1387,Population!$A$2:$B$10,2,FALSE)/100000))</f>
        <v>860.10000435578502</v>
      </c>
      <c r="L1387" s="13">
        <f>IF(B1387="Pending","",(G1387/C1387)/(VLOOKUP(B1387,Population!$A$2:$B$10,2,FALSE)/100000))</f>
        <v>9.6973802061024619E-4</v>
      </c>
    </row>
    <row r="1388" spans="1:12" x14ac:dyDescent="0.3">
      <c r="A1388" s="1">
        <v>44047</v>
      </c>
      <c r="B1388" t="s">
        <v>6</v>
      </c>
      <c r="C1388" s="2">
        <v>8810</v>
      </c>
      <c r="D1388" s="6">
        <f t="shared" si="272"/>
        <v>7.8352202488416151E-2</v>
      </c>
      <c r="E1388" s="7">
        <f t="shared" si="273"/>
        <v>178</v>
      </c>
      <c r="F1388" s="6">
        <f t="shared" si="274"/>
        <v>9.8614958448753468E-2</v>
      </c>
      <c r="G1388" s="2">
        <v>211</v>
      </c>
      <c r="H1388" s="7">
        <f t="shared" si="275"/>
        <v>6</v>
      </c>
      <c r="I1388" s="6">
        <f t="shared" si="276"/>
        <v>0.18889883616830797</v>
      </c>
      <c r="J1388" s="10">
        <f>IF(B1388="Pending","",C1388/(VLOOKUP(B1388,Population!$A$2:$B$10,2,FALSE)/100000))</f>
        <v>1117.9663924836113</v>
      </c>
      <c r="K1388" s="10">
        <f>IF(B1388="Pending","",SUMIFS(E:E,A:A,"&lt;="&amp;A1388,A:A,"&gt;="&amp;A1388-30,B:B,B1388)/(VLOOKUP(B1388,Population!$A$2:$B$10,2,FALSE)/100000))</f>
        <v>661.38942538303991</v>
      </c>
      <c r="L1388" s="13">
        <f>IF(B1388="Pending","",(G1388/C1388)/(VLOOKUP(B1388,Population!$A$2:$B$10,2,FALSE)/100000))</f>
        <v>3.0392007433257015E-3</v>
      </c>
    </row>
    <row r="1389" spans="1:12" x14ac:dyDescent="0.3">
      <c r="A1389" s="1">
        <v>44047</v>
      </c>
      <c r="B1389" t="s">
        <v>7</v>
      </c>
      <c r="C1389" s="2">
        <v>4652</v>
      </c>
      <c r="D1389" s="6">
        <f t="shared" si="272"/>
        <v>4.1372808850864008E-2</v>
      </c>
      <c r="E1389" s="7">
        <f t="shared" si="273"/>
        <v>77</v>
      </c>
      <c r="F1389" s="6">
        <f t="shared" si="274"/>
        <v>4.2659279778393351E-2</v>
      </c>
      <c r="G1389" s="2">
        <v>326</v>
      </c>
      <c r="H1389" s="7">
        <f t="shared" si="275"/>
        <v>5</v>
      </c>
      <c r="I1389" s="6">
        <f t="shared" si="276"/>
        <v>0.29185317815577438</v>
      </c>
      <c r="J1389" s="10">
        <f>IF(B1389="Pending","",C1389/(VLOOKUP(B1389,Population!$A$2:$B$10,2,FALSE)/100000))</f>
        <v>969.98104658703039</v>
      </c>
      <c r="K1389" s="10">
        <f>IF(B1389="Pending","",SUMIFS(E:E,A:A,"&lt;="&amp;A1389,A:A,"&gt;="&amp;A1389-30,B:B,B1389)/(VLOOKUP(B1389,Population!$A$2:$B$10,2,FALSE)/100000))</f>
        <v>582.36394306052796</v>
      </c>
      <c r="L1389" s="13">
        <f>IF(B1389="Pending","",(G1389/C1389)/(VLOOKUP(B1389,Population!$A$2:$B$10,2,FALSE)/100000))</f>
        <v>1.4611723190617815E-2</v>
      </c>
    </row>
    <row r="1390" spans="1:12" x14ac:dyDescent="0.3">
      <c r="A1390" s="1">
        <v>44047</v>
      </c>
      <c r="B1390" t="s">
        <v>25</v>
      </c>
      <c r="C1390" s="2">
        <v>2575</v>
      </c>
      <c r="D1390" s="6">
        <f t="shared" si="272"/>
        <v>2.2900899138214709E-2</v>
      </c>
      <c r="E1390" s="7">
        <f t="shared" si="273"/>
        <v>51</v>
      </c>
      <c r="F1390" s="6">
        <f t="shared" si="274"/>
        <v>2.8254847645429362E-2</v>
      </c>
      <c r="G1390" s="2">
        <v>359</v>
      </c>
      <c r="H1390" s="7">
        <f t="shared" si="275"/>
        <v>10</v>
      </c>
      <c r="I1390" s="6">
        <f t="shared" si="276"/>
        <v>0.32139659803043868</v>
      </c>
      <c r="J1390" s="10">
        <f>IF(B1390="Pending","",C1390/(VLOOKUP(B1390,Population!$A$2:$B$10,2,FALSE)/100000))</f>
        <v>1163.2161684788746</v>
      </c>
      <c r="K1390" s="10">
        <f>IF(B1390="Pending","",SUMIFS(E:E,A:A,"&lt;="&amp;A1390,A:A,"&gt;="&amp;A1390-30,B:B,B1390)/(VLOOKUP(B1390,Population!$A$2:$B$10,2,FALSE)/100000))</f>
        <v>668.56696285387738</v>
      </c>
      <c r="L1390" s="13">
        <f>IF(B1390="Pending","",(G1390/C1390)/(VLOOKUP(B1390,Population!$A$2:$B$10,2,FALSE)/100000))</f>
        <v>6.2979674538058764E-2</v>
      </c>
    </row>
    <row r="1391" spans="1:12" x14ac:dyDescent="0.3">
      <c r="A1391" s="1">
        <v>44047</v>
      </c>
      <c r="B1391" t="s">
        <v>21</v>
      </c>
      <c r="C1391" s="2">
        <v>223</v>
      </c>
      <c r="D1391" s="6">
        <f t="shared" si="272"/>
        <v>1.9832623331347107E-3</v>
      </c>
      <c r="E1391" s="7">
        <f t="shared" si="273"/>
        <v>-2</v>
      </c>
      <c r="F1391" s="6">
        <f t="shared" si="274"/>
        <v>-1.10803324099723E-3</v>
      </c>
      <c r="G1391" s="2">
        <v>0</v>
      </c>
      <c r="H1391" s="7">
        <f t="shared" si="275"/>
        <v>0</v>
      </c>
      <c r="I1391" s="6">
        <f t="shared" si="276"/>
        <v>0</v>
      </c>
      <c r="J1391" s="10" t="str">
        <f>IF(B1391="Pending","",C1391/(VLOOKUP(B1391,Population!$A$2:$B$10,2,FALSE)/100000))</f>
        <v/>
      </c>
      <c r="K1391" s="10" t="str">
        <f>IF(B1391="Pending","",SUMIFS(E:E,A:A,"&lt;="&amp;A1391,A:A,"&gt;="&amp;A1391-30,B:B,B1391)/(VLOOKUP(B1391,Population!$A$2:$B$10,2,FALSE)/100000))</f>
        <v/>
      </c>
      <c r="L1391" s="13" t="str">
        <f>IF(B1391="Pending","",(G1391/C1391)/(VLOOKUP(B1391,Population!$A$2:$B$10,2,FALSE)/100000))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0" sqref="A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4">
        <v>905934</v>
      </c>
    </row>
    <row r="3" spans="1:2" x14ac:dyDescent="0.3">
      <c r="A3" t="s">
        <v>1</v>
      </c>
      <c r="B3" s="14">
        <v>856725</v>
      </c>
    </row>
    <row r="4" spans="1:2" x14ac:dyDescent="0.3">
      <c r="A4" t="s">
        <v>2</v>
      </c>
      <c r="B4" s="14">
        <v>952448</v>
      </c>
    </row>
    <row r="5" spans="1:2" x14ac:dyDescent="0.3">
      <c r="A5" t="s">
        <v>3</v>
      </c>
      <c r="B5" s="14">
        <v>877182</v>
      </c>
    </row>
    <row r="6" spans="1:2" x14ac:dyDescent="0.3">
      <c r="A6" t="s">
        <v>4</v>
      </c>
      <c r="B6" s="14">
        <v>852520</v>
      </c>
    </row>
    <row r="7" spans="1:2" x14ac:dyDescent="0.3">
      <c r="A7" t="s">
        <v>5</v>
      </c>
      <c r="B7" s="14">
        <v>895361</v>
      </c>
    </row>
    <row r="8" spans="1:2" x14ac:dyDescent="0.3">
      <c r="A8" t="s">
        <v>6</v>
      </c>
      <c r="B8" s="14">
        <v>788038</v>
      </c>
    </row>
    <row r="9" spans="1:2" x14ac:dyDescent="0.3">
      <c r="A9" t="s">
        <v>7</v>
      </c>
      <c r="B9" s="14">
        <v>479597</v>
      </c>
    </row>
    <row r="10" spans="1:2" x14ac:dyDescent="0.3">
      <c r="A10" t="s">
        <v>25</v>
      </c>
      <c r="B10" s="14">
        <v>221369</v>
      </c>
    </row>
    <row r="12" spans="1:2" x14ac:dyDescent="0.3">
      <c r="A12" s="12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2020-08-04T19:32:59Z</dcterms:modified>
</cp:coreProperties>
</file>