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Current" sheetId="3" r:id="rId2"/>
    <sheet name="Population" sheetId="2" r:id="rId3"/>
  </sheets>
  <definedNames>
    <definedName name="_xlnm._FilterDatabase" localSheetId="0" hidden="1">TN_AgeDaily!$A$1:$L$1251</definedName>
    <definedName name="ExternalData_1" localSheetId="1" hidden="1">Current!$A$1:$D$11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41" i="1" l="1"/>
  <c r="K2941" i="1"/>
  <c r="J2941" i="1"/>
  <c r="I2941" i="1"/>
  <c r="H2941" i="1"/>
  <c r="L2940" i="1"/>
  <c r="K2940" i="1"/>
  <c r="J2940" i="1"/>
  <c r="I2940" i="1"/>
  <c r="H2940" i="1"/>
  <c r="L2939" i="1"/>
  <c r="K2939" i="1"/>
  <c r="J2939" i="1"/>
  <c r="I2939" i="1"/>
  <c r="H2939" i="1"/>
  <c r="L2938" i="1"/>
  <c r="K2938" i="1"/>
  <c r="J2938" i="1"/>
  <c r="I2938" i="1"/>
  <c r="H2938" i="1"/>
  <c r="L2937" i="1"/>
  <c r="K2937" i="1"/>
  <c r="J2937" i="1"/>
  <c r="I2937" i="1"/>
  <c r="H2937" i="1"/>
  <c r="L2936" i="1"/>
  <c r="K2936" i="1"/>
  <c r="J2936" i="1"/>
  <c r="I2936" i="1"/>
  <c r="H2936" i="1"/>
  <c r="L2935" i="1"/>
  <c r="K2935" i="1"/>
  <c r="J2935" i="1"/>
  <c r="I2935" i="1"/>
  <c r="H2935" i="1"/>
  <c r="L2934" i="1"/>
  <c r="K2934" i="1"/>
  <c r="J2934" i="1"/>
  <c r="I2934" i="1"/>
  <c r="H2934" i="1"/>
  <c r="L2933" i="1"/>
  <c r="K2933" i="1"/>
  <c r="J2933" i="1"/>
  <c r="I2933" i="1"/>
  <c r="H2933" i="1"/>
  <c r="L2932" i="1"/>
  <c r="K2932" i="1"/>
  <c r="J2932" i="1"/>
  <c r="I2932" i="1"/>
  <c r="H2932" i="1"/>
  <c r="E2941" i="1"/>
  <c r="F2941" i="1" s="1"/>
  <c r="D2941" i="1"/>
  <c r="E2940" i="1"/>
  <c r="D2940" i="1"/>
  <c r="E2939" i="1"/>
  <c r="F2939" i="1" s="1"/>
  <c r="D2939" i="1"/>
  <c r="E2938" i="1"/>
  <c r="F2938" i="1" s="1"/>
  <c r="D2938" i="1"/>
  <c r="E2937" i="1"/>
  <c r="F2937" i="1" s="1"/>
  <c r="D2937" i="1"/>
  <c r="E2936" i="1"/>
  <c r="D2936" i="1"/>
  <c r="E2935" i="1"/>
  <c r="F2935" i="1" s="1"/>
  <c r="D2935" i="1"/>
  <c r="E2934" i="1"/>
  <c r="D2934" i="1"/>
  <c r="E2933" i="1"/>
  <c r="F2933" i="1" s="1"/>
  <c r="D2933" i="1"/>
  <c r="E2932" i="1"/>
  <c r="F2934" i="1" s="1"/>
  <c r="D2932" i="1"/>
  <c r="F2936" i="1" l="1"/>
  <c r="F2940" i="1"/>
  <c r="F2932" i="1"/>
  <c r="D2922" i="1"/>
  <c r="D2923" i="1"/>
  <c r="D2924" i="1"/>
  <c r="D2925" i="1"/>
  <c r="D2926" i="1"/>
  <c r="D2927" i="1"/>
  <c r="D2928" i="1"/>
  <c r="D2929" i="1"/>
  <c r="D2930" i="1"/>
  <c r="D2931" i="1"/>
  <c r="L2931" i="1"/>
  <c r="J2931" i="1"/>
  <c r="I2931" i="1"/>
  <c r="H2931" i="1"/>
  <c r="L2930" i="1"/>
  <c r="J2930" i="1"/>
  <c r="I2930" i="1"/>
  <c r="H2930" i="1"/>
  <c r="L2929" i="1"/>
  <c r="J2929" i="1"/>
  <c r="I2929" i="1"/>
  <c r="H2929" i="1"/>
  <c r="L2928" i="1"/>
  <c r="J2928" i="1"/>
  <c r="I2928" i="1"/>
  <c r="H2928" i="1"/>
  <c r="L2927" i="1"/>
  <c r="J2927" i="1"/>
  <c r="I2927" i="1"/>
  <c r="H2927" i="1"/>
  <c r="L2926" i="1"/>
  <c r="J2926" i="1"/>
  <c r="I2926" i="1"/>
  <c r="H2926" i="1"/>
  <c r="L2925" i="1"/>
  <c r="J2925" i="1"/>
  <c r="I2925" i="1"/>
  <c r="H2925" i="1"/>
  <c r="L2924" i="1"/>
  <c r="J2924" i="1"/>
  <c r="I2924" i="1"/>
  <c r="H2924" i="1"/>
  <c r="L2923" i="1"/>
  <c r="J2923" i="1"/>
  <c r="I2923" i="1"/>
  <c r="H2923" i="1"/>
  <c r="L2922" i="1"/>
  <c r="J2922" i="1"/>
  <c r="I2922" i="1"/>
  <c r="H2922" i="1"/>
  <c r="E2931" i="1"/>
  <c r="E2930" i="1"/>
  <c r="E2929" i="1"/>
  <c r="E2928" i="1"/>
  <c r="E2927" i="1"/>
  <c r="E2926" i="1"/>
  <c r="E2925" i="1"/>
  <c r="E2924" i="1"/>
  <c r="E2923" i="1"/>
  <c r="E2922" i="1"/>
  <c r="K2931" i="1" s="1"/>
  <c r="L2921" i="1" l="1"/>
  <c r="K2921" i="1"/>
  <c r="J2921" i="1"/>
  <c r="I2921" i="1"/>
  <c r="H2921" i="1"/>
  <c r="L2920" i="1"/>
  <c r="J2920" i="1"/>
  <c r="I2920" i="1"/>
  <c r="H2920" i="1"/>
  <c r="L2919" i="1"/>
  <c r="J2919" i="1"/>
  <c r="I2919" i="1"/>
  <c r="H2919" i="1"/>
  <c r="L2918" i="1"/>
  <c r="J2918" i="1"/>
  <c r="I2918" i="1"/>
  <c r="H2918" i="1"/>
  <c r="L2917" i="1"/>
  <c r="J2917" i="1"/>
  <c r="I2917" i="1"/>
  <c r="H2917" i="1"/>
  <c r="L2916" i="1"/>
  <c r="J2916" i="1"/>
  <c r="I2916" i="1"/>
  <c r="H2916" i="1"/>
  <c r="L2915" i="1"/>
  <c r="J2915" i="1"/>
  <c r="I2915" i="1"/>
  <c r="H2915" i="1"/>
  <c r="L2914" i="1"/>
  <c r="J2914" i="1"/>
  <c r="I2914" i="1"/>
  <c r="H2914" i="1"/>
  <c r="L2913" i="1"/>
  <c r="J2913" i="1"/>
  <c r="I2913" i="1"/>
  <c r="H2913" i="1"/>
  <c r="L2912" i="1"/>
  <c r="J2912" i="1"/>
  <c r="I2912" i="1"/>
  <c r="H2912" i="1"/>
  <c r="E2921" i="1"/>
  <c r="D2921" i="1"/>
  <c r="E2920" i="1"/>
  <c r="D2920" i="1"/>
  <c r="E2919" i="1"/>
  <c r="D2919" i="1"/>
  <c r="E2918" i="1"/>
  <c r="D2918" i="1"/>
  <c r="E2917" i="1"/>
  <c r="D2917" i="1"/>
  <c r="E2916" i="1"/>
  <c r="D2916" i="1"/>
  <c r="E2915" i="1"/>
  <c r="D2915" i="1"/>
  <c r="E2914" i="1"/>
  <c r="D2914" i="1"/>
  <c r="E2913" i="1"/>
  <c r="D2913" i="1"/>
  <c r="E2912" i="1"/>
  <c r="F2922" i="1" s="1"/>
  <c r="D2912" i="1"/>
  <c r="F2926" i="1" l="1"/>
  <c r="F2929" i="1"/>
  <c r="F2930" i="1"/>
  <c r="F2925" i="1"/>
  <c r="F2924" i="1"/>
  <c r="F2928" i="1"/>
  <c r="F2923" i="1"/>
  <c r="F2927" i="1"/>
  <c r="F2931" i="1"/>
  <c r="F2919" i="1"/>
  <c r="F2921" i="1"/>
  <c r="F2915" i="1"/>
  <c r="F2918" i="1"/>
  <c r="F2913" i="1"/>
  <c r="F2917" i="1"/>
  <c r="F2912" i="1"/>
  <c r="F2916" i="1"/>
  <c r="F2920" i="1"/>
  <c r="F2914" i="1"/>
  <c r="L2911" i="1"/>
  <c r="K2911" i="1"/>
  <c r="J2911" i="1"/>
  <c r="I2911" i="1"/>
  <c r="H2911" i="1"/>
  <c r="L2910" i="1"/>
  <c r="J2910" i="1"/>
  <c r="I2910" i="1"/>
  <c r="H2910" i="1"/>
  <c r="L2909" i="1"/>
  <c r="J2909" i="1"/>
  <c r="I2909" i="1"/>
  <c r="H2909" i="1"/>
  <c r="L2908" i="1"/>
  <c r="J2908" i="1"/>
  <c r="I2908" i="1"/>
  <c r="H2908" i="1"/>
  <c r="L2907" i="1"/>
  <c r="J2907" i="1"/>
  <c r="I2907" i="1"/>
  <c r="H2907" i="1"/>
  <c r="L2906" i="1"/>
  <c r="J2906" i="1"/>
  <c r="I2906" i="1"/>
  <c r="H2906" i="1"/>
  <c r="L2905" i="1"/>
  <c r="J2905" i="1"/>
  <c r="I2905" i="1"/>
  <c r="H2905" i="1"/>
  <c r="L2904" i="1"/>
  <c r="J2904" i="1"/>
  <c r="I2904" i="1"/>
  <c r="H2904" i="1"/>
  <c r="L2903" i="1"/>
  <c r="J2903" i="1"/>
  <c r="I2903" i="1"/>
  <c r="H2903" i="1"/>
  <c r="L2902" i="1"/>
  <c r="J2902" i="1"/>
  <c r="I2902" i="1"/>
  <c r="H2902" i="1"/>
  <c r="E2911" i="1"/>
  <c r="D2911" i="1"/>
  <c r="E2910" i="1"/>
  <c r="D2910" i="1"/>
  <c r="E2909" i="1"/>
  <c r="D2909" i="1"/>
  <c r="E2908" i="1"/>
  <c r="D2908" i="1"/>
  <c r="E2907" i="1"/>
  <c r="D2907" i="1"/>
  <c r="E2906" i="1"/>
  <c r="D2906" i="1"/>
  <c r="E2905" i="1"/>
  <c r="D2905" i="1"/>
  <c r="E2904" i="1"/>
  <c r="D2904" i="1"/>
  <c r="E2903" i="1"/>
  <c r="D2903" i="1"/>
  <c r="E2902" i="1"/>
  <c r="D2902" i="1"/>
  <c r="F2902" i="1" l="1"/>
  <c r="F2903" i="1"/>
  <c r="F2910" i="1"/>
  <c r="F2909" i="1"/>
  <c r="F2911" i="1"/>
  <c r="F2907" i="1"/>
  <c r="F2904" i="1"/>
  <c r="F2908" i="1"/>
  <c r="F2905" i="1"/>
  <c r="F2906" i="1"/>
  <c r="L2901" i="1"/>
  <c r="K2901" i="1"/>
  <c r="J2901" i="1"/>
  <c r="I2901" i="1"/>
  <c r="H2901" i="1"/>
  <c r="L2900" i="1"/>
  <c r="J2900" i="1"/>
  <c r="I2900" i="1"/>
  <c r="H2900" i="1"/>
  <c r="L2899" i="1"/>
  <c r="J2899" i="1"/>
  <c r="I2899" i="1"/>
  <c r="H2899" i="1"/>
  <c r="L2898" i="1"/>
  <c r="J2898" i="1"/>
  <c r="I2898" i="1"/>
  <c r="H2898" i="1"/>
  <c r="L2897" i="1"/>
  <c r="J2897" i="1"/>
  <c r="I2897" i="1"/>
  <c r="H2897" i="1"/>
  <c r="L2896" i="1"/>
  <c r="J2896" i="1"/>
  <c r="I2896" i="1"/>
  <c r="H2896" i="1"/>
  <c r="L2895" i="1"/>
  <c r="J2895" i="1"/>
  <c r="I2895" i="1"/>
  <c r="H2895" i="1"/>
  <c r="L2894" i="1"/>
  <c r="J2894" i="1"/>
  <c r="I2894" i="1"/>
  <c r="H2894" i="1"/>
  <c r="L2893" i="1"/>
  <c r="J2893" i="1"/>
  <c r="I2893" i="1"/>
  <c r="H2893" i="1"/>
  <c r="L2892" i="1"/>
  <c r="J2892" i="1"/>
  <c r="I2892" i="1"/>
  <c r="H2892" i="1"/>
  <c r="L2891" i="1"/>
  <c r="K2891" i="1"/>
  <c r="J2891" i="1"/>
  <c r="I2891" i="1"/>
  <c r="H2891" i="1"/>
  <c r="L2890" i="1"/>
  <c r="J2890" i="1"/>
  <c r="I2890" i="1"/>
  <c r="H2890" i="1"/>
  <c r="L2889" i="1"/>
  <c r="J2889" i="1"/>
  <c r="I2889" i="1"/>
  <c r="H2889" i="1"/>
  <c r="L2888" i="1"/>
  <c r="J2888" i="1"/>
  <c r="I2888" i="1"/>
  <c r="H2888" i="1"/>
  <c r="L2887" i="1"/>
  <c r="J2887" i="1"/>
  <c r="I2887" i="1"/>
  <c r="H2887" i="1"/>
  <c r="L2886" i="1"/>
  <c r="J2886" i="1"/>
  <c r="I2886" i="1"/>
  <c r="H2886" i="1"/>
  <c r="L2885" i="1"/>
  <c r="J2885" i="1"/>
  <c r="I2885" i="1"/>
  <c r="H2885" i="1"/>
  <c r="L2884" i="1"/>
  <c r="J2884" i="1"/>
  <c r="I2884" i="1"/>
  <c r="H2884" i="1"/>
  <c r="L2883" i="1"/>
  <c r="J2883" i="1"/>
  <c r="I2883" i="1"/>
  <c r="H2883" i="1"/>
  <c r="L2882" i="1"/>
  <c r="J2882" i="1"/>
  <c r="I2882" i="1"/>
  <c r="H2882" i="1"/>
  <c r="E2901" i="1"/>
  <c r="D2901" i="1"/>
  <c r="E2900" i="1"/>
  <c r="D2900" i="1"/>
  <c r="E2899" i="1"/>
  <c r="D2899" i="1"/>
  <c r="E2898" i="1"/>
  <c r="D2898" i="1"/>
  <c r="E2897" i="1"/>
  <c r="D2897" i="1"/>
  <c r="E2896" i="1"/>
  <c r="D2896" i="1"/>
  <c r="E2895" i="1"/>
  <c r="D2895" i="1"/>
  <c r="E2894" i="1"/>
  <c r="D2894" i="1"/>
  <c r="E2893" i="1"/>
  <c r="D2893" i="1"/>
  <c r="E2892" i="1"/>
  <c r="D2892" i="1"/>
  <c r="E2891" i="1"/>
  <c r="D2891" i="1"/>
  <c r="E2890" i="1"/>
  <c r="D2890" i="1"/>
  <c r="E2889" i="1"/>
  <c r="D2889" i="1"/>
  <c r="E2888" i="1"/>
  <c r="D2888" i="1"/>
  <c r="E2887" i="1"/>
  <c r="D2887" i="1"/>
  <c r="E2886" i="1"/>
  <c r="D2886" i="1"/>
  <c r="E2885" i="1"/>
  <c r="D2885" i="1"/>
  <c r="E2884" i="1"/>
  <c r="D2884" i="1"/>
  <c r="E2883" i="1"/>
  <c r="D2883" i="1"/>
  <c r="E2882" i="1"/>
  <c r="F2882" i="1" s="1"/>
  <c r="D2882" i="1"/>
  <c r="F2892" i="1" l="1"/>
  <c r="F2886" i="1"/>
  <c r="F2894" i="1"/>
  <c r="F2898" i="1"/>
  <c r="F2890" i="1"/>
  <c r="F2888" i="1"/>
  <c r="F2885" i="1"/>
  <c r="F2887" i="1"/>
  <c r="F2889" i="1"/>
  <c r="F2891" i="1"/>
  <c r="F2893" i="1"/>
  <c r="F2900" i="1"/>
  <c r="F2897" i="1"/>
  <c r="F2899" i="1"/>
  <c r="F2901" i="1"/>
  <c r="F2884" i="1"/>
  <c r="F2883" i="1"/>
  <c r="F2895" i="1"/>
  <c r="F2896" i="1"/>
  <c r="L2881" i="1"/>
  <c r="K2881" i="1"/>
  <c r="J2881" i="1"/>
  <c r="I2881" i="1"/>
  <c r="H2881" i="1"/>
  <c r="L2880" i="1"/>
  <c r="J2880" i="1"/>
  <c r="I2880" i="1"/>
  <c r="H2880" i="1"/>
  <c r="L2879" i="1"/>
  <c r="J2879" i="1"/>
  <c r="I2879" i="1"/>
  <c r="H2879" i="1"/>
  <c r="L2878" i="1"/>
  <c r="J2878" i="1"/>
  <c r="I2878" i="1"/>
  <c r="H2878" i="1"/>
  <c r="L2877" i="1"/>
  <c r="J2877" i="1"/>
  <c r="I2877" i="1"/>
  <c r="H2877" i="1"/>
  <c r="L2876" i="1"/>
  <c r="J2876" i="1"/>
  <c r="I2876" i="1"/>
  <c r="H2876" i="1"/>
  <c r="L2875" i="1"/>
  <c r="J2875" i="1"/>
  <c r="I2875" i="1"/>
  <c r="H2875" i="1"/>
  <c r="L2874" i="1"/>
  <c r="J2874" i="1"/>
  <c r="I2874" i="1"/>
  <c r="H2874" i="1"/>
  <c r="L2873" i="1"/>
  <c r="J2873" i="1"/>
  <c r="I2873" i="1"/>
  <c r="H2873" i="1"/>
  <c r="L2872" i="1"/>
  <c r="J2872" i="1"/>
  <c r="I2872" i="1"/>
  <c r="H2872" i="1"/>
  <c r="E2881" i="1"/>
  <c r="D2881" i="1"/>
  <c r="E2880" i="1"/>
  <c r="D2880" i="1"/>
  <c r="E2879" i="1"/>
  <c r="D2879" i="1"/>
  <c r="E2878" i="1"/>
  <c r="D2878" i="1"/>
  <c r="E2877" i="1"/>
  <c r="D2877" i="1"/>
  <c r="E2876" i="1"/>
  <c r="D2876" i="1"/>
  <c r="E2875" i="1"/>
  <c r="D2875" i="1"/>
  <c r="E2874" i="1"/>
  <c r="D2874" i="1"/>
  <c r="E2873" i="1"/>
  <c r="D2873" i="1"/>
  <c r="E2872" i="1"/>
  <c r="D2872" i="1"/>
  <c r="F2873" i="1" l="1"/>
  <c r="F2874" i="1"/>
  <c r="F2872" i="1"/>
  <c r="F2875" i="1"/>
  <c r="F2877" i="1"/>
  <c r="F2879" i="1"/>
  <c r="F2881" i="1"/>
  <c r="F2878" i="1"/>
  <c r="F2880" i="1"/>
  <c r="F2876" i="1"/>
  <c r="L2871" i="1" l="1"/>
  <c r="K2871" i="1"/>
  <c r="J2871" i="1"/>
  <c r="I2871" i="1"/>
  <c r="H2871" i="1"/>
  <c r="L2870" i="1"/>
  <c r="J2870" i="1"/>
  <c r="I2870" i="1"/>
  <c r="H2870" i="1"/>
  <c r="L2869" i="1"/>
  <c r="J2869" i="1"/>
  <c r="I2869" i="1"/>
  <c r="H2869" i="1"/>
  <c r="L2868" i="1"/>
  <c r="J2868" i="1"/>
  <c r="I2868" i="1"/>
  <c r="H2868" i="1"/>
  <c r="L2867" i="1"/>
  <c r="J2867" i="1"/>
  <c r="I2867" i="1"/>
  <c r="H2867" i="1"/>
  <c r="L2866" i="1"/>
  <c r="J2866" i="1"/>
  <c r="I2866" i="1"/>
  <c r="H2866" i="1"/>
  <c r="L2865" i="1"/>
  <c r="J2865" i="1"/>
  <c r="I2865" i="1"/>
  <c r="H2865" i="1"/>
  <c r="L2864" i="1"/>
  <c r="J2864" i="1"/>
  <c r="I2864" i="1"/>
  <c r="H2864" i="1"/>
  <c r="L2863" i="1"/>
  <c r="J2863" i="1"/>
  <c r="I2863" i="1"/>
  <c r="H2863" i="1"/>
  <c r="L2862" i="1"/>
  <c r="J2862" i="1"/>
  <c r="I2862" i="1"/>
  <c r="H2862" i="1"/>
  <c r="E2871" i="1"/>
  <c r="D2871" i="1"/>
  <c r="E2870" i="1"/>
  <c r="D2870" i="1"/>
  <c r="E2869" i="1"/>
  <c r="D2869" i="1"/>
  <c r="E2868" i="1"/>
  <c r="D2868" i="1"/>
  <c r="E2867" i="1"/>
  <c r="D2867" i="1"/>
  <c r="E2866" i="1"/>
  <c r="D2866" i="1"/>
  <c r="E2865" i="1"/>
  <c r="D2865" i="1"/>
  <c r="E2864" i="1"/>
  <c r="D2864" i="1"/>
  <c r="E2863" i="1"/>
  <c r="D2863" i="1"/>
  <c r="E2862" i="1"/>
  <c r="D2862" i="1"/>
  <c r="F2862" i="1" l="1"/>
  <c r="F2863" i="1"/>
  <c r="F2866" i="1"/>
  <c r="F2867" i="1"/>
  <c r="F2871" i="1"/>
  <c r="F2869" i="1"/>
  <c r="F2864" i="1"/>
  <c r="F2868" i="1"/>
  <c r="F2870" i="1"/>
  <c r="F2865" i="1"/>
  <c r="L2861" i="1"/>
  <c r="K2861" i="1"/>
  <c r="J2861" i="1"/>
  <c r="I2861" i="1"/>
  <c r="H2861" i="1"/>
  <c r="L2860" i="1"/>
  <c r="J2860" i="1"/>
  <c r="I2860" i="1"/>
  <c r="H2860" i="1"/>
  <c r="L2859" i="1"/>
  <c r="J2859" i="1"/>
  <c r="I2859" i="1"/>
  <c r="H2859" i="1"/>
  <c r="L2858" i="1"/>
  <c r="J2858" i="1"/>
  <c r="I2858" i="1"/>
  <c r="H2858" i="1"/>
  <c r="L2857" i="1"/>
  <c r="J2857" i="1"/>
  <c r="I2857" i="1"/>
  <c r="H2857" i="1"/>
  <c r="L2856" i="1"/>
  <c r="J2856" i="1"/>
  <c r="I2856" i="1"/>
  <c r="H2856" i="1"/>
  <c r="L2855" i="1"/>
  <c r="J2855" i="1"/>
  <c r="I2855" i="1"/>
  <c r="H2855" i="1"/>
  <c r="L2854" i="1"/>
  <c r="J2854" i="1"/>
  <c r="I2854" i="1"/>
  <c r="H2854" i="1"/>
  <c r="L2853" i="1"/>
  <c r="J2853" i="1"/>
  <c r="I2853" i="1"/>
  <c r="H2853" i="1"/>
  <c r="L2852" i="1"/>
  <c r="J2852" i="1"/>
  <c r="I2852" i="1"/>
  <c r="H2852" i="1"/>
  <c r="E2861" i="1"/>
  <c r="D2861" i="1"/>
  <c r="E2860" i="1"/>
  <c r="D2860" i="1"/>
  <c r="E2859" i="1"/>
  <c r="D2859" i="1"/>
  <c r="E2858" i="1"/>
  <c r="D2858" i="1"/>
  <c r="E2857" i="1"/>
  <c r="D2857" i="1"/>
  <c r="E2856" i="1"/>
  <c r="D2856" i="1"/>
  <c r="E2855" i="1"/>
  <c r="D2855" i="1"/>
  <c r="E2854" i="1"/>
  <c r="D2854" i="1"/>
  <c r="E2853" i="1"/>
  <c r="D2853" i="1"/>
  <c r="E2852" i="1"/>
  <c r="D2852" i="1"/>
  <c r="F2854" i="1" l="1"/>
  <c r="F2853" i="1"/>
  <c r="F2852" i="1"/>
  <c r="F2860" i="1"/>
  <c r="F2859" i="1"/>
  <c r="F2861" i="1"/>
  <c r="F2857" i="1"/>
  <c r="F2858" i="1"/>
  <c r="F2855" i="1"/>
  <c r="F2856" i="1"/>
  <c r="L2851" i="1"/>
  <c r="K2851" i="1"/>
  <c r="J2851" i="1"/>
  <c r="I2851" i="1"/>
  <c r="H2851" i="1"/>
  <c r="L2850" i="1"/>
  <c r="J2850" i="1"/>
  <c r="I2850" i="1"/>
  <c r="H2850" i="1"/>
  <c r="L2849" i="1"/>
  <c r="J2849" i="1"/>
  <c r="I2849" i="1"/>
  <c r="H2849" i="1"/>
  <c r="L2848" i="1"/>
  <c r="J2848" i="1"/>
  <c r="I2848" i="1"/>
  <c r="H2848" i="1"/>
  <c r="L2847" i="1"/>
  <c r="J2847" i="1"/>
  <c r="I2847" i="1"/>
  <c r="H2847" i="1"/>
  <c r="L2846" i="1"/>
  <c r="J2846" i="1"/>
  <c r="I2846" i="1"/>
  <c r="H2846" i="1"/>
  <c r="L2845" i="1"/>
  <c r="J2845" i="1"/>
  <c r="I2845" i="1"/>
  <c r="H2845" i="1"/>
  <c r="L2844" i="1"/>
  <c r="J2844" i="1"/>
  <c r="I2844" i="1"/>
  <c r="H2844" i="1"/>
  <c r="L2843" i="1"/>
  <c r="J2843" i="1"/>
  <c r="I2843" i="1"/>
  <c r="H2843" i="1"/>
  <c r="L2842" i="1"/>
  <c r="J2842" i="1"/>
  <c r="I2842" i="1"/>
  <c r="H2842" i="1"/>
  <c r="E2851" i="1"/>
  <c r="D2851" i="1"/>
  <c r="E2850" i="1"/>
  <c r="D2850" i="1"/>
  <c r="E2849" i="1"/>
  <c r="D2849" i="1"/>
  <c r="E2848" i="1"/>
  <c r="D2848" i="1"/>
  <c r="E2847" i="1"/>
  <c r="D2847" i="1"/>
  <c r="E2846" i="1"/>
  <c r="D2846" i="1"/>
  <c r="E2845" i="1"/>
  <c r="D2845" i="1"/>
  <c r="E2844" i="1"/>
  <c r="D2844" i="1"/>
  <c r="E2843" i="1"/>
  <c r="D2843" i="1"/>
  <c r="E2842" i="1"/>
  <c r="D2842" i="1"/>
  <c r="F2843" i="1" l="1"/>
  <c r="F2845" i="1"/>
  <c r="F2849" i="1"/>
  <c r="F2851" i="1"/>
  <c r="F2847" i="1"/>
  <c r="F2846" i="1"/>
  <c r="F2842" i="1"/>
  <c r="F2844" i="1"/>
  <c r="F2848" i="1"/>
  <c r="F2850" i="1"/>
  <c r="L2841" i="1"/>
  <c r="K2841" i="1"/>
  <c r="J2841" i="1"/>
  <c r="I2841" i="1"/>
  <c r="H2841" i="1"/>
  <c r="L2840" i="1"/>
  <c r="J2840" i="1"/>
  <c r="I2840" i="1"/>
  <c r="H2840" i="1"/>
  <c r="L2839" i="1"/>
  <c r="J2839" i="1"/>
  <c r="I2839" i="1"/>
  <c r="H2839" i="1"/>
  <c r="L2838" i="1"/>
  <c r="J2838" i="1"/>
  <c r="I2838" i="1"/>
  <c r="H2838" i="1"/>
  <c r="L2837" i="1"/>
  <c r="J2837" i="1"/>
  <c r="I2837" i="1"/>
  <c r="H2837" i="1"/>
  <c r="L2836" i="1"/>
  <c r="J2836" i="1"/>
  <c r="I2836" i="1"/>
  <c r="H2836" i="1"/>
  <c r="L2835" i="1"/>
  <c r="J2835" i="1"/>
  <c r="I2835" i="1"/>
  <c r="H2835" i="1"/>
  <c r="L2834" i="1"/>
  <c r="J2834" i="1"/>
  <c r="I2834" i="1"/>
  <c r="H2834" i="1"/>
  <c r="L2833" i="1"/>
  <c r="J2833" i="1"/>
  <c r="I2833" i="1"/>
  <c r="H2833" i="1"/>
  <c r="L2832" i="1"/>
  <c r="J2832" i="1"/>
  <c r="I2832" i="1"/>
  <c r="H2832" i="1"/>
  <c r="E2841" i="1"/>
  <c r="D2841" i="1"/>
  <c r="E2840" i="1"/>
  <c r="D2840" i="1"/>
  <c r="E2839" i="1"/>
  <c r="D2839" i="1"/>
  <c r="E2838" i="1"/>
  <c r="D2838" i="1"/>
  <c r="E2837" i="1"/>
  <c r="D2837" i="1"/>
  <c r="E2836" i="1"/>
  <c r="D2836" i="1"/>
  <c r="E2835" i="1"/>
  <c r="D2835" i="1"/>
  <c r="E2834" i="1"/>
  <c r="D2834" i="1"/>
  <c r="E2833" i="1"/>
  <c r="D2833" i="1"/>
  <c r="E2832" i="1"/>
  <c r="D2832" i="1"/>
  <c r="F2833" i="1" l="1"/>
  <c r="F2837" i="1"/>
  <c r="F2839" i="1"/>
  <c r="F2841" i="1"/>
  <c r="F2835" i="1"/>
  <c r="F2838" i="1"/>
  <c r="F2840" i="1"/>
  <c r="F2832" i="1"/>
  <c r="F2836" i="1"/>
  <c r="F2834" i="1"/>
  <c r="L2831" i="1"/>
  <c r="K2831" i="1"/>
  <c r="J2831" i="1"/>
  <c r="I2831" i="1"/>
  <c r="H2831" i="1"/>
  <c r="L2830" i="1"/>
  <c r="J2830" i="1"/>
  <c r="I2830" i="1"/>
  <c r="H2830" i="1"/>
  <c r="L2829" i="1"/>
  <c r="J2829" i="1"/>
  <c r="I2829" i="1"/>
  <c r="H2829" i="1"/>
  <c r="L2828" i="1"/>
  <c r="J2828" i="1"/>
  <c r="I2828" i="1"/>
  <c r="H2828" i="1"/>
  <c r="L2827" i="1"/>
  <c r="J2827" i="1"/>
  <c r="I2827" i="1"/>
  <c r="H2827" i="1"/>
  <c r="L2826" i="1"/>
  <c r="J2826" i="1"/>
  <c r="I2826" i="1"/>
  <c r="H2826" i="1"/>
  <c r="L2825" i="1"/>
  <c r="J2825" i="1"/>
  <c r="I2825" i="1"/>
  <c r="H2825" i="1"/>
  <c r="L2824" i="1"/>
  <c r="J2824" i="1"/>
  <c r="I2824" i="1"/>
  <c r="H2824" i="1"/>
  <c r="L2823" i="1"/>
  <c r="J2823" i="1"/>
  <c r="I2823" i="1"/>
  <c r="H2823" i="1"/>
  <c r="L2822" i="1"/>
  <c r="J2822" i="1"/>
  <c r="I2822" i="1"/>
  <c r="H2822" i="1"/>
  <c r="E2831" i="1"/>
  <c r="D2831" i="1"/>
  <c r="E2830" i="1"/>
  <c r="D2830" i="1"/>
  <c r="E2829" i="1"/>
  <c r="D2829" i="1"/>
  <c r="E2828" i="1"/>
  <c r="D2828" i="1"/>
  <c r="E2827" i="1"/>
  <c r="D2827" i="1"/>
  <c r="E2826" i="1"/>
  <c r="D2826" i="1"/>
  <c r="E2825" i="1"/>
  <c r="D2825" i="1"/>
  <c r="E2824" i="1"/>
  <c r="D2824" i="1"/>
  <c r="E2823" i="1"/>
  <c r="D2823" i="1"/>
  <c r="E2822" i="1"/>
  <c r="D2822" i="1"/>
  <c r="L2821" i="1"/>
  <c r="K2821" i="1"/>
  <c r="J2821" i="1"/>
  <c r="I2821" i="1"/>
  <c r="H2821" i="1"/>
  <c r="L2820" i="1"/>
  <c r="J2820" i="1"/>
  <c r="I2820" i="1"/>
  <c r="H2820" i="1"/>
  <c r="L2819" i="1"/>
  <c r="J2819" i="1"/>
  <c r="I2819" i="1"/>
  <c r="H2819" i="1"/>
  <c r="L2818" i="1"/>
  <c r="J2818" i="1"/>
  <c r="I2818" i="1"/>
  <c r="H2818" i="1"/>
  <c r="L2817" i="1"/>
  <c r="J2817" i="1"/>
  <c r="I2817" i="1"/>
  <c r="H2817" i="1"/>
  <c r="L2816" i="1"/>
  <c r="J2816" i="1"/>
  <c r="I2816" i="1"/>
  <c r="H2816" i="1"/>
  <c r="L2815" i="1"/>
  <c r="J2815" i="1"/>
  <c r="I2815" i="1"/>
  <c r="H2815" i="1"/>
  <c r="L2814" i="1"/>
  <c r="J2814" i="1"/>
  <c r="I2814" i="1"/>
  <c r="H2814" i="1"/>
  <c r="L2813" i="1"/>
  <c r="J2813" i="1"/>
  <c r="I2813" i="1"/>
  <c r="H2813" i="1"/>
  <c r="L2812" i="1"/>
  <c r="J2812" i="1"/>
  <c r="I2812" i="1"/>
  <c r="H2812" i="1"/>
  <c r="E2821" i="1"/>
  <c r="D2821" i="1"/>
  <c r="E2820" i="1"/>
  <c r="D2820" i="1"/>
  <c r="E2819" i="1"/>
  <c r="D2819" i="1"/>
  <c r="E2818" i="1"/>
  <c r="D2818" i="1"/>
  <c r="E2817" i="1"/>
  <c r="D2817" i="1"/>
  <c r="E2816" i="1"/>
  <c r="D2816" i="1"/>
  <c r="E2815" i="1"/>
  <c r="D2815" i="1"/>
  <c r="E2814" i="1"/>
  <c r="D2814" i="1"/>
  <c r="E2813" i="1"/>
  <c r="D2813" i="1"/>
  <c r="E2812" i="1"/>
  <c r="D2812" i="1"/>
  <c r="F2822" i="1" l="1"/>
  <c r="F2812" i="1"/>
  <c r="F2823" i="1"/>
  <c r="F2826" i="1"/>
  <c r="F2827" i="1"/>
  <c r="F2829" i="1"/>
  <c r="F2831" i="1"/>
  <c r="F2828" i="1"/>
  <c r="F2830" i="1"/>
  <c r="F2825" i="1"/>
  <c r="F2824" i="1"/>
  <c r="F2813" i="1"/>
  <c r="F2815" i="1"/>
  <c r="F2817" i="1"/>
  <c r="F2819" i="1"/>
  <c r="F2821" i="1"/>
  <c r="F2814" i="1"/>
  <c r="F2818" i="1"/>
  <c r="F2816" i="1"/>
  <c r="F2820" i="1"/>
  <c r="L2811" i="1"/>
  <c r="K2811" i="1"/>
  <c r="J2811" i="1"/>
  <c r="I2811" i="1"/>
  <c r="H2811" i="1"/>
  <c r="L2810" i="1"/>
  <c r="J2810" i="1"/>
  <c r="I2810" i="1"/>
  <c r="H2810" i="1"/>
  <c r="L2809" i="1"/>
  <c r="J2809" i="1"/>
  <c r="I2809" i="1"/>
  <c r="H2809" i="1"/>
  <c r="L2808" i="1"/>
  <c r="J2808" i="1"/>
  <c r="I2808" i="1"/>
  <c r="H2808" i="1"/>
  <c r="L2807" i="1"/>
  <c r="J2807" i="1"/>
  <c r="I2807" i="1"/>
  <c r="H2807" i="1"/>
  <c r="L2806" i="1"/>
  <c r="J2806" i="1"/>
  <c r="I2806" i="1"/>
  <c r="H2806" i="1"/>
  <c r="L2805" i="1"/>
  <c r="J2805" i="1"/>
  <c r="I2805" i="1"/>
  <c r="H2805" i="1"/>
  <c r="L2804" i="1"/>
  <c r="J2804" i="1"/>
  <c r="I2804" i="1"/>
  <c r="H2804" i="1"/>
  <c r="L2803" i="1"/>
  <c r="J2803" i="1"/>
  <c r="I2803" i="1"/>
  <c r="H2803" i="1"/>
  <c r="L2802" i="1"/>
  <c r="J2802" i="1"/>
  <c r="I2802" i="1"/>
  <c r="H2802" i="1"/>
  <c r="E2811" i="1"/>
  <c r="D2811" i="1"/>
  <c r="E2810" i="1"/>
  <c r="D2810" i="1"/>
  <c r="E2809" i="1"/>
  <c r="D2809" i="1"/>
  <c r="E2808" i="1"/>
  <c r="D2808" i="1"/>
  <c r="E2807" i="1"/>
  <c r="D2807" i="1"/>
  <c r="E2806" i="1"/>
  <c r="D2806" i="1"/>
  <c r="E2805" i="1"/>
  <c r="D2805" i="1"/>
  <c r="E2804" i="1"/>
  <c r="D2804" i="1"/>
  <c r="E2803" i="1"/>
  <c r="D2803" i="1"/>
  <c r="E2802" i="1"/>
  <c r="D2802" i="1"/>
  <c r="F2803" i="1" l="1"/>
  <c r="F2805" i="1"/>
  <c r="F2809" i="1"/>
  <c r="F2811" i="1"/>
  <c r="F2807" i="1"/>
  <c r="F2804" i="1"/>
  <c r="F2802" i="1"/>
  <c r="F2806" i="1"/>
  <c r="F2808" i="1"/>
  <c r="F2810" i="1"/>
  <c r="L2801" i="1" l="1"/>
  <c r="K2801" i="1"/>
  <c r="J2801" i="1"/>
  <c r="I2801" i="1"/>
  <c r="H2801" i="1"/>
  <c r="L2800" i="1"/>
  <c r="J2800" i="1"/>
  <c r="I2800" i="1"/>
  <c r="H2800" i="1"/>
  <c r="L2799" i="1"/>
  <c r="J2799" i="1"/>
  <c r="I2799" i="1"/>
  <c r="H2799" i="1"/>
  <c r="L2798" i="1"/>
  <c r="J2798" i="1"/>
  <c r="I2798" i="1"/>
  <c r="H2798" i="1"/>
  <c r="L2797" i="1"/>
  <c r="J2797" i="1"/>
  <c r="I2797" i="1"/>
  <c r="H2797" i="1"/>
  <c r="L2796" i="1"/>
  <c r="J2796" i="1"/>
  <c r="I2796" i="1"/>
  <c r="H2796" i="1"/>
  <c r="L2795" i="1"/>
  <c r="J2795" i="1"/>
  <c r="I2795" i="1"/>
  <c r="H2795" i="1"/>
  <c r="L2794" i="1"/>
  <c r="J2794" i="1"/>
  <c r="I2794" i="1"/>
  <c r="H2794" i="1"/>
  <c r="L2793" i="1"/>
  <c r="J2793" i="1"/>
  <c r="I2793" i="1"/>
  <c r="H2793" i="1"/>
  <c r="L2792" i="1"/>
  <c r="J2792" i="1"/>
  <c r="I2792" i="1"/>
  <c r="H2792" i="1"/>
  <c r="E2801" i="1"/>
  <c r="D2801" i="1"/>
  <c r="E2800" i="1"/>
  <c r="D2800" i="1"/>
  <c r="E2799" i="1"/>
  <c r="D2799" i="1"/>
  <c r="E2798" i="1"/>
  <c r="D2798" i="1"/>
  <c r="E2797" i="1"/>
  <c r="D2797" i="1"/>
  <c r="E2796" i="1"/>
  <c r="D2796" i="1"/>
  <c r="E2795" i="1"/>
  <c r="D2795" i="1"/>
  <c r="E2794" i="1"/>
  <c r="D2794" i="1"/>
  <c r="E2793" i="1"/>
  <c r="D2793" i="1"/>
  <c r="E2792" i="1"/>
  <c r="D2792" i="1"/>
  <c r="F2792" i="1" l="1"/>
  <c r="F2793" i="1"/>
  <c r="F2795" i="1"/>
  <c r="F2797" i="1"/>
  <c r="F2799" i="1"/>
  <c r="F2801" i="1"/>
  <c r="F2794" i="1"/>
  <c r="F2798" i="1"/>
  <c r="F2796" i="1"/>
  <c r="F2800" i="1"/>
  <c r="L2791" i="1"/>
  <c r="K2791" i="1"/>
  <c r="J2791" i="1"/>
  <c r="I2791" i="1"/>
  <c r="H2791" i="1"/>
  <c r="L2790" i="1"/>
  <c r="J2790" i="1"/>
  <c r="I2790" i="1"/>
  <c r="H2790" i="1"/>
  <c r="L2789" i="1"/>
  <c r="J2789" i="1"/>
  <c r="I2789" i="1"/>
  <c r="H2789" i="1"/>
  <c r="L2788" i="1"/>
  <c r="J2788" i="1"/>
  <c r="I2788" i="1"/>
  <c r="H2788" i="1"/>
  <c r="L2787" i="1"/>
  <c r="J2787" i="1"/>
  <c r="I2787" i="1"/>
  <c r="H2787" i="1"/>
  <c r="L2786" i="1"/>
  <c r="J2786" i="1"/>
  <c r="I2786" i="1"/>
  <c r="H2786" i="1"/>
  <c r="L2785" i="1"/>
  <c r="J2785" i="1"/>
  <c r="I2785" i="1"/>
  <c r="H2785" i="1"/>
  <c r="L2784" i="1"/>
  <c r="J2784" i="1"/>
  <c r="I2784" i="1"/>
  <c r="H2784" i="1"/>
  <c r="L2783" i="1"/>
  <c r="J2783" i="1"/>
  <c r="I2783" i="1"/>
  <c r="H2783" i="1"/>
  <c r="L2782" i="1"/>
  <c r="J2782" i="1"/>
  <c r="I2782" i="1"/>
  <c r="H2782" i="1"/>
  <c r="E2791" i="1"/>
  <c r="D2791" i="1"/>
  <c r="E2790" i="1"/>
  <c r="D2790" i="1"/>
  <c r="E2789" i="1"/>
  <c r="D2789" i="1"/>
  <c r="E2788" i="1"/>
  <c r="D2788" i="1"/>
  <c r="E2787" i="1"/>
  <c r="D2787" i="1"/>
  <c r="E2786" i="1"/>
  <c r="D2786" i="1"/>
  <c r="E2785" i="1"/>
  <c r="D2785" i="1"/>
  <c r="E2784" i="1"/>
  <c r="D2784" i="1"/>
  <c r="E2783" i="1"/>
  <c r="D2783" i="1"/>
  <c r="E2782" i="1"/>
  <c r="D2782" i="1"/>
  <c r="K2913" i="1" l="1"/>
  <c r="K2923" i="1"/>
  <c r="K2915" i="1"/>
  <c r="K2925" i="1"/>
  <c r="K2917" i="1"/>
  <c r="K2927" i="1"/>
  <c r="K2919" i="1"/>
  <c r="K2929" i="1"/>
  <c r="K2912" i="1"/>
  <c r="K2922" i="1"/>
  <c r="K2914" i="1"/>
  <c r="K2924" i="1"/>
  <c r="K2916" i="1"/>
  <c r="K2926" i="1"/>
  <c r="K2918" i="1"/>
  <c r="K2928" i="1"/>
  <c r="K2920" i="1"/>
  <c r="K2930" i="1"/>
  <c r="F2783" i="1"/>
  <c r="F2786" i="1"/>
  <c r="F2787" i="1"/>
  <c r="F2789" i="1"/>
  <c r="F2791" i="1"/>
  <c r="F2788" i="1"/>
  <c r="F2790" i="1"/>
  <c r="F2782" i="1"/>
  <c r="F2785" i="1"/>
  <c r="F2784" i="1"/>
  <c r="L2781" i="1" l="1"/>
  <c r="K2781" i="1"/>
  <c r="J2781" i="1"/>
  <c r="I2781" i="1"/>
  <c r="H2781" i="1"/>
  <c r="L2780" i="1"/>
  <c r="J2780" i="1"/>
  <c r="I2780" i="1"/>
  <c r="H2780" i="1"/>
  <c r="L2779" i="1"/>
  <c r="J2779" i="1"/>
  <c r="I2779" i="1"/>
  <c r="H2779" i="1"/>
  <c r="L2778" i="1"/>
  <c r="J2778" i="1"/>
  <c r="I2778" i="1"/>
  <c r="H2778" i="1"/>
  <c r="L2777" i="1"/>
  <c r="J2777" i="1"/>
  <c r="I2777" i="1"/>
  <c r="H2777" i="1"/>
  <c r="L2776" i="1"/>
  <c r="J2776" i="1"/>
  <c r="I2776" i="1"/>
  <c r="H2776" i="1"/>
  <c r="L2775" i="1"/>
  <c r="J2775" i="1"/>
  <c r="I2775" i="1"/>
  <c r="H2775" i="1"/>
  <c r="L2774" i="1"/>
  <c r="J2774" i="1"/>
  <c r="I2774" i="1"/>
  <c r="H2774" i="1"/>
  <c r="L2773" i="1"/>
  <c r="J2773" i="1"/>
  <c r="I2773" i="1"/>
  <c r="H2773" i="1"/>
  <c r="L2772" i="1"/>
  <c r="J2772" i="1"/>
  <c r="I2772" i="1"/>
  <c r="H2772" i="1"/>
  <c r="E2781" i="1"/>
  <c r="D2781" i="1"/>
  <c r="E2780" i="1"/>
  <c r="K2910" i="1" s="1"/>
  <c r="D2780" i="1"/>
  <c r="E2779" i="1"/>
  <c r="K2909" i="1" s="1"/>
  <c r="D2779" i="1"/>
  <c r="E2778" i="1"/>
  <c r="K2908" i="1" s="1"/>
  <c r="D2778" i="1"/>
  <c r="E2777" i="1"/>
  <c r="K2907" i="1" s="1"/>
  <c r="D2777" i="1"/>
  <c r="E2776" i="1"/>
  <c r="K2906" i="1" s="1"/>
  <c r="D2776" i="1"/>
  <c r="E2775" i="1"/>
  <c r="K2905" i="1" s="1"/>
  <c r="D2775" i="1"/>
  <c r="E2774" i="1"/>
  <c r="K2904" i="1" s="1"/>
  <c r="D2774" i="1"/>
  <c r="E2773" i="1"/>
  <c r="K2903" i="1" s="1"/>
  <c r="D2773" i="1"/>
  <c r="E2772" i="1"/>
  <c r="K2902" i="1" s="1"/>
  <c r="D2772" i="1"/>
  <c r="F2772" i="1" l="1"/>
  <c r="F2773" i="1"/>
  <c r="F2775" i="1"/>
  <c r="F2777" i="1"/>
  <c r="F2779" i="1"/>
  <c r="F2781" i="1"/>
  <c r="F2778" i="1"/>
  <c r="F2776" i="1"/>
  <c r="F2780" i="1"/>
  <c r="F2774" i="1"/>
  <c r="L2771" i="1"/>
  <c r="K2771" i="1"/>
  <c r="J2771" i="1"/>
  <c r="I2771" i="1"/>
  <c r="H2771" i="1"/>
  <c r="L2770" i="1"/>
  <c r="J2770" i="1"/>
  <c r="I2770" i="1"/>
  <c r="H2770" i="1"/>
  <c r="L2769" i="1"/>
  <c r="J2769" i="1"/>
  <c r="I2769" i="1"/>
  <c r="H2769" i="1"/>
  <c r="L2768" i="1"/>
  <c r="J2768" i="1"/>
  <c r="I2768" i="1"/>
  <c r="H2768" i="1"/>
  <c r="L2767" i="1"/>
  <c r="J2767" i="1"/>
  <c r="I2767" i="1"/>
  <c r="H2767" i="1"/>
  <c r="L2766" i="1"/>
  <c r="J2766" i="1"/>
  <c r="I2766" i="1"/>
  <c r="H2766" i="1"/>
  <c r="L2765" i="1"/>
  <c r="J2765" i="1"/>
  <c r="I2765" i="1"/>
  <c r="H2765" i="1"/>
  <c r="L2764" i="1"/>
  <c r="J2764" i="1"/>
  <c r="I2764" i="1"/>
  <c r="H2764" i="1"/>
  <c r="L2763" i="1"/>
  <c r="J2763" i="1"/>
  <c r="I2763" i="1"/>
  <c r="H2763" i="1"/>
  <c r="L2762" i="1"/>
  <c r="J2762" i="1"/>
  <c r="I2762" i="1"/>
  <c r="H2762" i="1"/>
  <c r="E2771" i="1"/>
  <c r="D2771" i="1"/>
  <c r="E2770" i="1"/>
  <c r="K2900" i="1" s="1"/>
  <c r="D2770" i="1"/>
  <c r="E2769" i="1"/>
  <c r="K2899" i="1" s="1"/>
  <c r="D2769" i="1"/>
  <c r="E2768" i="1"/>
  <c r="K2898" i="1" s="1"/>
  <c r="D2768" i="1"/>
  <c r="E2767" i="1"/>
  <c r="K2897" i="1" s="1"/>
  <c r="D2767" i="1"/>
  <c r="E2766" i="1"/>
  <c r="K2896" i="1" s="1"/>
  <c r="D2766" i="1"/>
  <c r="E2765" i="1"/>
  <c r="K2895" i="1" s="1"/>
  <c r="D2765" i="1"/>
  <c r="E2764" i="1"/>
  <c r="K2894" i="1" s="1"/>
  <c r="D2764" i="1"/>
  <c r="E2763" i="1"/>
  <c r="K2893" i="1" s="1"/>
  <c r="D2763" i="1"/>
  <c r="E2762" i="1"/>
  <c r="K2892" i="1" s="1"/>
  <c r="D2762" i="1"/>
  <c r="F2763" i="1" l="1"/>
  <c r="F2770" i="1"/>
  <c r="F2767" i="1"/>
  <c r="F2769" i="1"/>
  <c r="F2765" i="1"/>
  <c r="F2771" i="1"/>
  <c r="F2762" i="1"/>
  <c r="F2766" i="1"/>
  <c r="F2768" i="1"/>
  <c r="F2764" i="1"/>
  <c r="L2761" i="1"/>
  <c r="K2761" i="1"/>
  <c r="J2761" i="1"/>
  <c r="I2761" i="1"/>
  <c r="H2761" i="1"/>
  <c r="L2760" i="1"/>
  <c r="J2760" i="1"/>
  <c r="I2760" i="1"/>
  <c r="H2760" i="1"/>
  <c r="L2759" i="1"/>
  <c r="J2759" i="1"/>
  <c r="I2759" i="1"/>
  <c r="H2759" i="1"/>
  <c r="L2758" i="1"/>
  <c r="J2758" i="1"/>
  <c r="I2758" i="1"/>
  <c r="H2758" i="1"/>
  <c r="L2757" i="1"/>
  <c r="J2757" i="1"/>
  <c r="I2757" i="1"/>
  <c r="H2757" i="1"/>
  <c r="L2756" i="1"/>
  <c r="J2756" i="1"/>
  <c r="I2756" i="1"/>
  <c r="H2756" i="1"/>
  <c r="L2755" i="1"/>
  <c r="J2755" i="1"/>
  <c r="I2755" i="1"/>
  <c r="H2755" i="1"/>
  <c r="L2754" i="1"/>
  <c r="J2754" i="1"/>
  <c r="I2754" i="1"/>
  <c r="H2754" i="1"/>
  <c r="L2753" i="1"/>
  <c r="J2753" i="1"/>
  <c r="I2753" i="1"/>
  <c r="H2753" i="1"/>
  <c r="L2752" i="1"/>
  <c r="J2752" i="1"/>
  <c r="I2752" i="1"/>
  <c r="H2752" i="1"/>
  <c r="E2761" i="1"/>
  <c r="D2761" i="1"/>
  <c r="E2760" i="1"/>
  <c r="K2890" i="1" s="1"/>
  <c r="D2760" i="1"/>
  <c r="E2759" i="1"/>
  <c r="K2889" i="1" s="1"/>
  <c r="D2759" i="1"/>
  <c r="E2758" i="1"/>
  <c r="K2888" i="1" s="1"/>
  <c r="D2758" i="1"/>
  <c r="E2757" i="1"/>
  <c r="K2887" i="1" s="1"/>
  <c r="D2757" i="1"/>
  <c r="E2756" i="1"/>
  <c r="K2886" i="1" s="1"/>
  <c r="D2756" i="1"/>
  <c r="E2755" i="1"/>
  <c r="K2885" i="1" s="1"/>
  <c r="D2755" i="1"/>
  <c r="E2754" i="1"/>
  <c r="K2884" i="1" s="1"/>
  <c r="D2754" i="1"/>
  <c r="E2753" i="1"/>
  <c r="K2883" i="1" s="1"/>
  <c r="D2753" i="1"/>
  <c r="E2752" i="1"/>
  <c r="K2882" i="1" s="1"/>
  <c r="D2752" i="1"/>
  <c r="F2755" i="1" l="1"/>
  <c r="F2757" i="1"/>
  <c r="F2759" i="1"/>
  <c r="F2761" i="1"/>
  <c r="F2753" i="1"/>
  <c r="F2754" i="1"/>
  <c r="F2756" i="1"/>
  <c r="F2758" i="1"/>
  <c r="F2760" i="1"/>
  <c r="F2752" i="1"/>
  <c r="L2751" i="1"/>
  <c r="K2751" i="1"/>
  <c r="J2751" i="1"/>
  <c r="I2751" i="1"/>
  <c r="H2751" i="1"/>
  <c r="L2750" i="1"/>
  <c r="J2750" i="1"/>
  <c r="I2750" i="1"/>
  <c r="H2750" i="1"/>
  <c r="L2749" i="1"/>
  <c r="J2749" i="1"/>
  <c r="I2749" i="1"/>
  <c r="H2749" i="1"/>
  <c r="L2748" i="1"/>
  <c r="J2748" i="1"/>
  <c r="I2748" i="1"/>
  <c r="H2748" i="1"/>
  <c r="L2747" i="1"/>
  <c r="J2747" i="1"/>
  <c r="I2747" i="1"/>
  <c r="H2747" i="1"/>
  <c r="L2746" i="1"/>
  <c r="J2746" i="1"/>
  <c r="I2746" i="1"/>
  <c r="H2746" i="1"/>
  <c r="L2745" i="1"/>
  <c r="J2745" i="1"/>
  <c r="I2745" i="1"/>
  <c r="H2745" i="1"/>
  <c r="L2744" i="1"/>
  <c r="J2744" i="1"/>
  <c r="I2744" i="1"/>
  <c r="H2744" i="1"/>
  <c r="L2743" i="1"/>
  <c r="J2743" i="1"/>
  <c r="I2743" i="1"/>
  <c r="H2743" i="1"/>
  <c r="L2742" i="1"/>
  <c r="J2742" i="1"/>
  <c r="I2742" i="1"/>
  <c r="H2742" i="1"/>
  <c r="E2751" i="1"/>
  <c r="D2751" i="1"/>
  <c r="E2750" i="1"/>
  <c r="K2880" i="1" s="1"/>
  <c r="D2750" i="1"/>
  <c r="E2749" i="1"/>
  <c r="K2879" i="1" s="1"/>
  <c r="D2749" i="1"/>
  <c r="E2748" i="1"/>
  <c r="K2878" i="1" s="1"/>
  <c r="D2748" i="1"/>
  <c r="E2747" i="1"/>
  <c r="K2877" i="1" s="1"/>
  <c r="D2747" i="1"/>
  <c r="E2746" i="1"/>
  <c r="K2876" i="1" s="1"/>
  <c r="D2746" i="1"/>
  <c r="E2745" i="1"/>
  <c r="K2875" i="1" s="1"/>
  <c r="D2745" i="1"/>
  <c r="E2744" i="1"/>
  <c r="K2874" i="1" s="1"/>
  <c r="D2744" i="1"/>
  <c r="E2743" i="1"/>
  <c r="K2873" i="1" s="1"/>
  <c r="D2743" i="1"/>
  <c r="E2742" i="1"/>
  <c r="K2872" i="1" s="1"/>
  <c r="D2742" i="1"/>
  <c r="F2742" i="1" l="1"/>
  <c r="F2744" i="1"/>
  <c r="F2748" i="1"/>
  <c r="F2746" i="1"/>
  <c r="F2749" i="1"/>
  <c r="F2751" i="1"/>
  <c r="F2743" i="1"/>
  <c r="F2747" i="1"/>
  <c r="F2750" i="1"/>
  <c r="F2745" i="1"/>
  <c r="L2741" i="1"/>
  <c r="K2741" i="1"/>
  <c r="J2741" i="1"/>
  <c r="I2741" i="1"/>
  <c r="H2741" i="1"/>
  <c r="L2740" i="1"/>
  <c r="J2740" i="1"/>
  <c r="I2740" i="1"/>
  <c r="H2740" i="1"/>
  <c r="L2739" i="1"/>
  <c r="J2739" i="1"/>
  <c r="I2739" i="1"/>
  <c r="H2739" i="1"/>
  <c r="L2738" i="1"/>
  <c r="J2738" i="1"/>
  <c r="I2738" i="1"/>
  <c r="H2738" i="1"/>
  <c r="L2737" i="1"/>
  <c r="J2737" i="1"/>
  <c r="I2737" i="1"/>
  <c r="H2737" i="1"/>
  <c r="L2736" i="1"/>
  <c r="J2736" i="1"/>
  <c r="I2736" i="1"/>
  <c r="H2736" i="1"/>
  <c r="L2735" i="1"/>
  <c r="J2735" i="1"/>
  <c r="I2735" i="1"/>
  <c r="H2735" i="1"/>
  <c r="L2734" i="1"/>
  <c r="J2734" i="1"/>
  <c r="I2734" i="1"/>
  <c r="H2734" i="1"/>
  <c r="L2733" i="1"/>
  <c r="J2733" i="1"/>
  <c r="I2733" i="1"/>
  <c r="H2733" i="1"/>
  <c r="L2732" i="1"/>
  <c r="J2732" i="1"/>
  <c r="I2732" i="1"/>
  <c r="H2732" i="1"/>
  <c r="E2741" i="1"/>
  <c r="D2741" i="1"/>
  <c r="E2740" i="1"/>
  <c r="K2870" i="1" s="1"/>
  <c r="D2740" i="1"/>
  <c r="E2739" i="1"/>
  <c r="K2869" i="1" s="1"/>
  <c r="D2739" i="1"/>
  <c r="E2738" i="1"/>
  <c r="K2868" i="1" s="1"/>
  <c r="D2738" i="1"/>
  <c r="E2737" i="1"/>
  <c r="K2867" i="1" s="1"/>
  <c r="D2737" i="1"/>
  <c r="E2736" i="1"/>
  <c r="K2866" i="1" s="1"/>
  <c r="D2736" i="1"/>
  <c r="E2735" i="1"/>
  <c r="K2865" i="1" s="1"/>
  <c r="D2735" i="1"/>
  <c r="E2734" i="1"/>
  <c r="K2864" i="1" s="1"/>
  <c r="D2734" i="1"/>
  <c r="E2733" i="1"/>
  <c r="K2863" i="1" s="1"/>
  <c r="D2733" i="1"/>
  <c r="E2732" i="1"/>
  <c r="K2862" i="1" s="1"/>
  <c r="D2732" i="1"/>
  <c r="F2736" i="1" l="1"/>
  <c r="F2739" i="1"/>
  <c r="F2733" i="1"/>
  <c r="F2735" i="1"/>
  <c r="F2741" i="1"/>
  <c r="F2732" i="1"/>
  <c r="F2734" i="1"/>
  <c r="F2737" i="1"/>
  <c r="F2738" i="1"/>
  <c r="F2740" i="1"/>
  <c r="L2731" i="1"/>
  <c r="K2731" i="1"/>
  <c r="J2731" i="1"/>
  <c r="I2731" i="1"/>
  <c r="H2731" i="1"/>
  <c r="L2730" i="1"/>
  <c r="J2730" i="1"/>
  <c r="I2730" i="1"/>
  <c r="H2730" i="1"/>
  <c r="L2729" i="1"/>
  <c r="J2729" i="1"/>
  <c r="I2729" i="1"/>
  <c r="H2729" i="1"/>
  <c r="L2728" i="1"/>
  <c r="J2728" i="1"/>
  <c r="I2728" i="1"/>
  <c r="H2728" i="1"/>
  <c r="L2727" i="1"/>
  <c r="J2727" i="1"/>
  <c r="I2727" i="1"/>
  <c r="H2727" i="1"/>
  <c r="L2726" i="1"/>
  <c r="J2726" i="1"/>
  <c r="I2726" i="1"/>
  <c r="H2726" i="1"/>
  <c r="L2725" i="1"/>
  <c r="J2725" i="1"/>
  <c r="I2725" i="1"/>
  <c r="H2725" i="1"/>
  <c r="L2724" i="1"/>
  <c r="J2724" i="1"/>
  <c r="I2724" i="1"/>
  <c r="H2724" i="1"/>
  <c r="L2723" i="1"/>
  <c r="J2723" i="1"/>
  <c r="I2723" i="1"/>
  <c r="H2723" i="1"/>
  <c r="L2722" i="1"/>
  <c r="J2722" i="1"/>
  <c r="I2722" i="1"/>
  <c r="H2722" i="1"/>
  <c r="E2731" i="1"/>
  <c r="D2731" i="1"/>
  <c r="E2730" i="1"/>
  <c r="K2860" i="1" s="1"/>
  <c r="D2730" i="1"/>
  <c r="E2729" i="1"/>
  <c r="K2859" i="1" s="1"/>
  <c r="D2729" i="1"/>
  <c r="E2728" i="1"/>
  <c r="K2858" i="1" s="1"/>
  <c r="D2728" i="1"/>
  <c r="E2727" i="1"/>
  <c r="K2857" i="1" s="1"/>
  <c r="D2727" i="1"/>
  <c r="E2726" i="1"/>
  <c r="K2856" i="1" s="1"/>
  <c r="D2726" i="1"/>
  <c r="E2725" i="1"/>
  <c r="K2855" i="1" s="1"/>
  <c r="D2725" i="1"/>
  <c r="E2724" i="1"/>
  <c r="K2854" i="1" s="1"/>
  <c r="D2724" i="1"/>
  <c r="E2723" i="1"/>
  <c r="K2853" i="1" s="1"/>
  <c r="D2723" i="1"/>
  <c r="E2722" i="1"/>
  <c r="K2852" i="1" s="1"/>
  <c r="D2722" i="1"/>
  <c r="F2722" i="1" l="1"/>
  <c r="F2723" i="1"/>
  <c r="F2726" i="1"/>
  <c r="F2727" i="1"/>
  <c r="F2731" i="1"/>
  <c r="F2729" i="1"/>
  <c r="F2730" i="1"/>
  <c r="F2724" i="1"/>
  <c r="F2728" i="1"/>
  <c r="F2725" i="1"/>
  <c r="L2721" i="1"/>
  <c r="K2721" i="1"/>
  <c r="J2721" i="1"/>
  <c r="I2721" i="1"/>
  <c r="H2721" i="1"/>
  <c r="L2720" i="1"/>
  <c r="J2720" i="1"/>
  <c r="I2720" i="1"/>
  <c r="H2720" i="1"/>
  <c r="L2719" i="1"/>
  <c r="J2719" i="1"/>
  <c r="I2719" i="1"/>
  <c r="H2719" i="1"/>
  <c r="L2718" i="1"/>
  <c r="J2718" i="1"/>
  <c r="I2718" i="1"/>
  <c r="H2718" i="1"/>
  <c r="L2717" i="1"/>
  <c r="J2717" i="1"/>
  <c r="I2717" i="1"/>
  <c r="H2717" i="1"/>
  <c r="L2716" i="1"/>
  <c r="J2716" i="1"/>
  <c r="I2716" i="1"/>
  <c r="H2716" i="1"/>
  <c r="L2715" i="1"/>
  <c r="J2715" i="1"/>
  <c r="I2715" i="1"/>
  <c r="H2715" i="1"/>
  <c r="L2714" i="1"/>
  <c r="J2714" i="1"/>
  <c r="I2714" i="1"/>
  <c r="H2714" i="1"/>
  <c r="L2713" i="1"/>
  <c r="J2713" i="1"/>
  <c r="I2713" i="1"/>
  <c r="H2713" i="1"/>
  <c r="L2712" i="1"/>
  <c r="J2712" i="1"/>
  <c r="I2712" i="1"/>
  <c r="H2712" i="1"/>
  <c r="E2721" i="1"/>
  <c r="D2721" i="1"/>
  <c r="E2720" i="1"/>
  <c r="K2850" i="1" s="1"/>
  <c r="D2720" i="1"/>
  <c r="E2719" i="1"/>
  <c r="K2849" i="1" s="1"/>
  <c r="D2719" i="1"/>
  <c r="E2718" i="1"/>
  <c r="K2848" i="1" s="1"/>
  <c r="D2718" i="1"/>
  <c r="E2717" i="1"/>
  <c r="K2847" i="1" s="1"/>
  <c r="D2717" i="1"/>
  <c r="E2716" i="1"/>
  <c r="K2846" i="1" s="1"/>
  <c r="D2716" i="1"/>
  <c r="E2715" i="1"/>
  <c r="K2845" i="1" s="1"/>
  <c r="D2715" i="1"/>
  <c r="E2714" i="1"/>
  <c r="K2844" i="1" s="1"/>
  <c r="D2714" i="1"/>
  <c r="E2713" i="1"/>
  <c r="K2843" i="1" s="1"/>
  <c r="D2713" i="1"/>
  <c r="E2712" i="1"/>
  <c r="K2842" i="1" s="1"/>
  <c r="D2712" i="1"/>
  <c r="F2719" i="1" l="1"/>
  <c r="F2721" i="1"/>
  <c r="F2713" i="1"/>
  <c r="F2715" i="1"/>
  <c r="F2717" i="1"/>
  <c r="F2720" i="1"/>
  <c r="F2714" i="1"/>
  <c r="F2718" i="1"/>
  <c r="F2712" i="1"/>
  <c r="F2716" i="1"/>
  <c r="L2711" i="1"/>
  <c r="K2711" i="1"/>
  <c r="J2711" i="1"/>
  <c r="I2711" i="1"/>
  <c r="H2711" i="1"/>
  <c r="L2710" i="1"/>
  <c r="J2710" i="1"/>
  <c r="I2710" i="1"/>
  <c r="H2710" i="1"/>
  <c r="L2709" i="1"/>
  <c r="J2709" i="1"/>
  <c r="I2709" i="1"/>
  <c r="H2709" i="1"/>
  <c r="L2708" i="1"/>
  <c r="J2708" i="1"/>
  <c r="I2708" i="1"/>
  <c r="H2708" i="1"/>
  <c r="L2707" i="1"/>
  <c r="J2707" i="1"/>
  <c r="I2707" i="1"/>
  <c r="H2707" i="1"/>
  <c r="L2706" i="1"/>
  <c r="J2706" i="1"/>
  <c r="I2706" i="1"/>
  <c r="H2706" i="1"/>
  <c r="L2705" i="1"/>
  <c r="J2705" i="1"/>
  <c r="I2705" i="1"/>
  <c r="H2705" i="1"/>
  <c r="L2704" i="1"/>
  <c r="J2704" i="1"/>
  <c r="I2704" i="1"/>
  <c r="H2704" i="1"/>
  <c r="L2703" i="1"/>
  <c r="J2703" i="1"/>
  <c r="I2703" i="1"/>
  <c r="H2703" i="1"/>
  <c r="L2702" i="1"/>
  <c r="J2702" i="1"/>
  <c r="I2702" i="1"/>
  <c r="H2702" i="1"/>
  <c r="E2711" i="1"/>
  <c r="D2711" i="1"/>
  <c r="E2710" i="1"/>
  <c r="K2840" i="1" s="1"/>
  <c r="D2710" i="1"/>
  <c r="E2709" i="1"/>
  <c r="K2839" i="1" s="1"/>
  <c r="D2709" i="1"/>
  <c r="E2708" i="1"/>
  <c r="K2838" i="1" s="1"/>
  <c r="D2708" i="1"/>
  <c r="E2707" i="1"/>
  <c r="K2837" i="1" s="1"/>
  <c r="D2707" i="1"/>
  <c r="E2706" i="1"/>
  <c r="K2836" i="1" s="1"/>
  <c r="D2706" i="1"/>
  <c r="E2705" i="1"/>
  <c r="K2835" i="1" s="1"/>
  <c r="D2705" i="1"/>
  <c r="E2704" i="1"/>
  <c r="K2834" i="1" s="1"/>
  <c r="D2704" i="1"/>
  <c r="E2703" i="1"/>
  <c r="K2833" i="1" s="1"/>
  <c r="D2703" i="1"/>
  <c r="E2702" i="1"/>
  <c r="K2832" i="1" s="1"/>
  <c r="D2702" i="1"/>
  <c r="F2705" i="1" l="1"/>
  <c r="F2709" i="1"/>
  <c r="F2707" i="1"/>
  <c r="F2711" i="1"/>
  <c r="F2702" i="1"/>
  <c r="F2704" i="1"/>
  <c r="F2708" i="1"/>
  <c r="F2706" i="1"/>
  <c r="F2710" i="1"/>
  <c r="F2703" i="1"/>
  <c r="L2701" i="1"/>
  <c r="K2701" i="1"/>
  <c r="J2701" i="1"/>
  <c r="I2701" i="1"/>
  <c r="H2701" i="1"/>
  <c r="L2700" i="1"/>
  <c r="J2700" i="1"/>
  <c r="I2700" i="1"/>
  <c r="H2700" i="1"/>
  <c r="L2699" i="1"/>
  <c r="J2699" i="1"/>
  <c r="I2699" i="1"/>
  <c r="H2699" i="1"/>
  <c r="L2698" i="1"/>
  <c r="J2698" i="1"/>
  <c r="I2698" i="1"/>
  <c r="H2698" i="1"/>
  <c r="L2697" i="1"/>
  <c r="J2697" i="1"/>
  <c r="I2697" i="1"/>
  <c r="H2697" i="1"/>
  <c r="L2696" i="1"/>
  <c r="J2696" i="1"/>
  <c r="I2696" i="1"/>
  <c r="H2696" i="1"/>
  <c r="L2695" i="1"/>
  <c r="J2695" i="1"/>
  <c r="I2695" i="1"/>
  <c r="H2695" i="1"/>
  <c r="L2694" i="1"/>
  <c r="J2694" i="1"/>
  <c r="I2694" i="1"/>
  <c r="H2694" i="1"/>
  <c r="L2693" i="1"/>
  <c r="J2693" i="1"/>
  <c r="I2693" i="1"/>
  <c r="H2693" i="1"/>
  <c r="L2692" i="1"/>
  <c r="J2692" i="1"/>
  <c r="I2692" i="1"/>
  <c r="H2692" i="1"/>
  <c r="E2701" i="1"/>
  <c r="D2701" i="1"/>
  <c r="E2700" i="1"/>
  <c r="K2830" i="1" s="1"/>
  <c r="D2700" i="1"/>
  <c r="E2699" i="1"/>
  <c r="K2829" i="1" s="1"/>
  <c r="D2699" i="1"/>
  <c r="E2698" i="1"/>
  <c r="K2828" i="1" s="1"/>
  <c r="D2698" i="1"/>
  <c r="E2697" i="1"/>
  <c r="K2827" i="1" s="1"/>
  <c r="D2697" i="1"/>
  <c r="E2696" i="1"/>
  <c r="K2826" i="1" s="1"/>
  <c r="D2696" i="1"/>
  <c r="E2695" i="1"/>
  <c r="K2825" i="1" s="1"/>
  <c r="D2695" i="1"/>
  <c r="E2694" i="1"/>
  <c r="K2824" i="1" s="1"/>
  <c r="D2694" i="1"/>
  <c r="E2693" i="1"/>
  <c r="K2823" i="1" s="1"/>
  <c r="D2693" i="1"/>
  <c r="E2692" i="1"/>
  <c r="K2822" i="1" s="1"/>
  <c r="D2692" i="1"/>
  <c r="F2693" i="1" l="1"/>
  <c r="F2697" i="1"/>
  <c r="F2699" i="1"/>
  <c r="F2701" i="1"/>
  <c r="F2696" i="1"/>
  <c r="F2692" i="1"/>
  <c r="F2694" i="1"/>
  <c r="F2698" i="1"/>
  <c r="F2700" i="1"/>
  <c r="F2695" i="1"/>
  <c r="L2691" i="1" l="1"/>
  <c r="K2691" i="1"/>
  <c r="J2691" i="1"/>
  <c r="I2691" i="1"/>
  <c r="H2691" i="1"/>
  <c r="L2690" i="1"/>
  <c r="J2690" i="1"/>
  <c r="I2690" i="1"/>
  <c r="H2690" i="1"/>
  <c r="L2689" i="1"/>
  <c r="J2689" i="1"/>
  <c r="I2689" i="1"/>
  <c r="H2689" i="1"/>
  <c r="L2688" i="1"/>
  <c r="J2688" i="1"/>
  <c r="I2688" i="1"/>
  <c r="H2688" i="1"/>
  <c r="L2687" i="1"/>
  <c r="J2687" i="1"/>
  <c r="I2687" i="1"/>
  <c r="H2687" i="1"/>
  <c r="L2686" i="1"/>
  <c r="J2686" i="1"/>
  <c r="I2686" i="1"/>
  <c r="H2686" i="1"/>
  <c r="L2685" i="1"/>
  <c r="J2685" i="1"/>
  <c r="I2685" i="1"/>
  <c r="H2685" i="1"/>
  <c r="L2684" i="1"/>
  <c r="J2684" i="1"/>
  <c r="I2684" i="1"/>
  <c r="H2684" i="1"/>
  <c r="L2683" i="1"/>
  <c r="J2683" i="1"/>
  <c r="I2683" i="1"/>
  <c r="H2683" i="1"/>
  <c r="L2682" i="1"/>
  <c r="J2682" i="1"/>
  <c r="I2682" i="1"/>
  <c r="H2682" i="1"/>
  <c r="E2691" i="1"/>
  <c r="D2691" i="1"/>
  <c r="E2690" i="1"/>
  <c r="K2820" i="1" s="1"/>
  <c r="D2690" i="1"/>
  <c r="E2689" i="1"/>
  <c r="K2819" i="1" s="1"/>
  <c r="D2689" i="1"/>
  <c r="E2688" i="1"/>
  <c r="K2818" i="1" s="1"/>
  <c r="D2688" i="1"/>
  <c r="E2687" i="1"/>
  <c r="K2817" i="1" s="1"/>
  <c r="D2687" i="1"/>
  <c r="E2686" i="1"/>
  <c r="K2816" i="1" s="1"/>
  <c r="D2686" i="1"/>
  <c r="E2685" i="1"/>
  <c r="K2815" i="1" s="1"/>
  <c r="D2685" i="1"/>
  <c r="E2684" i="1"/>
  <c r="K2814" i="1" s="1"/>
  <c r="D2684" i="1"/>
  <c r="E2683" i="1"/>
  <c r="K2813" i="1" s="1"/>
  <c r="D2683" i="1"/>
  <c r="E2682" i="1"/>
  <c r="K2812" i="1" s="1"/>
  <c r="D2682" i="1"/>
  <c r="F2682" i="1" l="1"/>
  <c r="F2684" i="1"/>
  <c r="F2683" i="1"/>
  <c r="F2690" i="1"/>
  <c r="F2687" i="1"/>
  <c r="F2689" i="1"/>
  <c r="F2691" i="1"/>
  <c r="F2688" i="1"/>
  <c r="F2685" i="1"/>
  <c r="F2686" i="1"/>
  <c r="L2681" i="1"/>
  <c r="K2681" i="1"/>
  <c r="J2681" i="1"/>
  <c r="I2681" i="1"/>
  <c r="H2681" i="1"/>
  <c r="L2680" i="1"/>
  <c r="J2680" i="1"/>
  <c r="I2680" i="1"/>
  <c r="H2680" i="1"/>
  <c r="L2679" i="1"/>
  <c r="J2679" i="1"/>
  <c r="I2679" i="1"/>
  <c r="H2679" i="1"/>
  <c r="L2678" i="1"/>
  <c r="J2678" i="1"/>
  <c r="I2678" i="1"/>
  <c r="H2678" i="1"/>
  <c r="L2677" i="1"/>
  <c r="J2677" i="1"/>
  <c r="I2677" i="1"/>
  <c r="H2677" i="1"/>
  <c r="L2676" i="1"/>
  <c r="J2676" i="1"/>
  <c r="I2676" i="1"/>
  <c r="H2676" i="1"/>
  <c r="L2675" i="1"/>
  <c r="J2675" i="1"/>
  <c r="I2675" i="1"/>
  <c r="H2675" i="1"/>
  <c r="L2674" i="1"/>
  <c r="J2674" i="1"/>
  <c r="I2674" i="1"/>
  <c r="H2674" i="1"/>
  <c r="L2673" i="1"/>
  <c r="J2673" i="1"/>
  <c r="I2673" i="1"/>
  <c r="H2673" i="1"/>
  <c r="L2672" i="1"/>
  <c r="J2672" i="1"/>
  <c r="I2672" i="1"/>
  <c r="H2672" i="1"/>
  <c r="E2681" i="1"/>
  <c r="D2681" i="1"/>
  <c r="E2680" i="1"/>
  <c r="K2810" i="1" s="1"/>
  <c r="D2680" i="1"/>
  <c r="E2679" i="1"/>
  <c r="K2809" i="1" s="1"/>
  <c r="D2679" i="1"/>
  <c r="E2678" i="1"/>
  <c r="K2808" i="1" s="1"/>
  <c r="D2678" i="1"/>
  <c r="E2677" i="1"/>
  <c r="K2807" i="1" s="1"/>
  <c r="D2677" i="1"/>
  <c r="E2676" i="1"/>
  <c r="K2806" i="1" s="1"/>
  <c r="D2676" i="1"/>
  <c r="E2675" i="1"/>
  <c r="K2805" i="1" s="1"/>
  <c r="D2675" i="1"/>
  <c r="E2674" i="1"/>
  <c r="K2804" i="1" s="1"/>
  <c r="D2674" i="1"/>
  <c r="E2673" i="1"/>
  <c r="K2803" i="1" s="1"/>
  <c r="D2673" i="1"/>
  <c r="E2672" i="1"/>
  <c r="K2802" i="1" s="1"/>
  <c r="D2672" i="1"/>
  <c r="F2678" i="1" l="1"/>
  <c r="F2676" i="1"/>
  <c r="F2673" i="1"/>
  <c r="F2679" i="1"/>
  <c r="F2681" i="1"/>
  <c r="F2680" i="1"/>
  <c r="F2677" i="1"/>
  <c r="F2672" i="1"/>
  <c r="F2675" i="1"/>
  <c r="F2674" i="1"/>
  <c r="L2671" i="1"/>
  <c r="K2671" i="1"/>
  <c r="J2671" i="1"/>
  <c r="I2671" i="1"/>
  <c r="H2671" i="1"/>
  <c r="L2670" i="1"/>
  <c r="J2670" i="1"/>
  <c r="I2670" i="1"/>
  <c r="H2670" i="1"/>
  <c r="L2669" i="1"/>
  <c r="J2669" i="1"/>
  <c r="I2669" i="1"/>
  <c r="H2669" i="1"/>
  <c r="L2668" i="1"/>
  <c r="J2668" i="1"/>
  <c r="I2668" i="1"/>
  <c r="H2668" i="1"/>
  <c r="L2667" i="1"/>
  <c r="J2667" i="1"/>
  <c r="I2667" i="1"/>
  <c r="H2667" i="1"/>
  <c r="L2666" i="1"/>
  <c r="J2666" i="1"/>
  <c r="I2666" i="1"/>
  <c r="H2666" i="1"/>
  <c r="L2665" i="1"/>
  <c r="J2665" i="1"/>
  <c r="I2665" i="1"/>
  <c r="H2665" i="1"/>
  <c r="L2664" i="1"/>
  <c r="J2664" i="1"/>
  <c r="I2664" i="1"/>
  <c r="H2664" i="1"/>
  <c r="L2663" i="1"/>
  <c r="J2663" i="1"/>
  <c r="I2663" i="1"/>
  <c r="H2663" i="1"/>
  <c r="L2662" i="1"/>
  <c r="J2662" i="1"/>
  <c r="I2662" i="1"/>
  <c r="H2662" i="1"/>
  <c r="E2671" i="1"/>
  <c r="D2671" i="1"/>
  <c r="E2670" i="1"/>
  <c r="K2800" i="1" s="1"/>
  <c r="D2670" i="1"/>
  <c r="E2669" i="1"/>
  <c r="K2799" i="1" s="1"/>
  <c r="D2669" i="1"/>
  <c r="E2668" i="1"/>
  <c r="K2798" i="1" s="1"/>
  <c r="D2668" i="1"/>
  <c r="E2667" i="1"/>
  <c r="K2797" i="1" s="1"/>
  <c r="D2667" i="1"/>
  <c r="E2666" i="1"/>
  <c r="K2796" i="1" s="1"/>
  <c r="D2666" i="1"/>
  <c r="E2665" i="1"/>
  <c r="K2795" i="1" s="1"/>
  <c r="D2665" i="1"/>
  <c r="E2664" i="1"/>
  <c r="K2794" i="1" s="1"/>
  <c r="D2664" i="1"/>
  <c r="E2663" i="1"/>
  <c r="K2793" i="1" s="1"/>
  <c r="D2663" i="1"/>
  <c r="E2662" i="1"/>
  <c r="K2792" i="1" s="1"/>
  <c r="D2662" i="1"/>
  <c r="F2662" i="1" l="1"/>
  <c r="F2663" i="1"/>
  <c r="F2670" i="1"/>
  <c r="F2669" i="1"/>
  <c r="F2671" i="1"/>
  <c r="F2667" i="1"/>
  <c r="F2664" i="1"/>
  <c r="F2668" i="1"/>
  <c r="F2665" i="1"/>
  <c r="F2666" i="1"/>
  <c r="L2661" i="1"/>
  <c r="K2661" i="1"/>
  <c r="J2661" i="1"/>
  <c r="I2661" i="1"/>
  <c r="H2661" i="1"/>
  <c r="L2660" i="1"/>
  <c r="J2660" i="1"/>
  <c r="I2660" i="1"/>
  <c r="H2660" i="1"/>
  <c r="L2659" i="1"/>
  <c r="J2659" i="1"/>
  <c r="I2659" i="1"/>
  <c r="H2659" i="1"/>
  <c r="L2658" i="1"/>
  <c r="J2658" i="1"/>
  <c r="I2658" i="1"/>
  <c r="H2658" i="1"/>
  <c r="L2657" i="1"/>
  <c r="J2657" i="1"/>
  <c r="I2657" i="1"/>
  <c r="H2657" i="1"/>
  <c r="L2656" i="1"/>
  <c r="J2656" i="1"/>
  <c r="I2656" i="1"/>
  <c r="H2656" i="1"/>
  <c r="L2655" i="1"/>
  <c r="J2655" i="1"/>
  <c r="I2655" i="1"/>
  <c r="H2655" i="1"/>
  <c r="L2654" i="1"/>
  <c r="J2654" i="1"/>
  <c r="I2654" i="1"/>
  <c r="H2654" i="1"/>
  <c r="L2653" i="1"/>
  <c r="J2653" i="1"/>
  <c r="I2653" i="1"/>
  <c r="H2653" i="1"/>
  <c r="L2652" i="1"/>
  <c r="J2652" i="1"/>
  <c r="I2652" i="1"/>
  <c r="H2652" i="1"/>
  <c r="E2661" i="1"/>
  <c r="D2661" i="1"/>
  <c r="E2660" i="1"/>
  <c r="K2790" i="1" s="1"/>
  <c r="D2660" i="1"/>
  <c r="E2659" i="1"/>
  <c r="K2789" i="1" s="1"/>
  <c r="D2659" i="1"/>
  <c r="E2658" i="1"/>
  <c r="K2788" i="1" s="1"/>
  <c r="D2658" i="1"/>
  <c r="E2657" i="1"/>
  <c r="K2787" i="1" s="1"/>
  <c r="D2657" i="1"/>
  <c r="E2656" i="1"/>
  <c r="K2786" i="1" s="1"/>
  <c r="D2656" i="1"/>
  <c r="E2655" i="1"/>
  <c r="K2785" i="1" s="1"/>
  <c r="D2655" i="1"/>
  <c r="E2654" i="1"/>
  <c r="K2784" i="1" s="1"/>
  <c r="D2654" i="1"/>
  <c r="E2653" i="1"/>
  <c r="K2783" i="1" s="1"/>
  <c r="D2653" i="1"/>
  <c r="E2652" i="1"/>
  <c r="K2782" i="1" s="1"/>
  <c r="D2652" i="1"/>
  <c r="F2652" i="1" l="1"/>
  <c r="F2658" i="1"/>
  <c r="F2654" i="1"/>
  <c r="F2656" i="1"/>
  <c r="F2659" i="1"/>
  <c r="F2653" i="1"/>
  <c r="F2657" i="1"/>
  <c r="F2661" i="1"/>
  <c r="F2660" i="1"/>
  <c r="F2655" i="1"/>
  <c r="L2651" i="1"/>
  <c r="K2651" i="1"/>
  <c r="J2651" i="1"/>
  <c r="I2651" i="1"/>
  <c r="H2651" i="1"/>
  <c r="L2650" i="1"/>
  <c r="J2650" i="1"/>
  <c r="I2650" i="1"/>
  <c r="H2650" i="1"/>
  <c r="L2649" i="1"/>
  <c r="J2649" i="1"/>
  <c r="I2649" i="1"/>
  <c r="H2649" i="1"/>
  <c r="L2648" i="1"/>
  <c r="J2648" i="1"/>
  <c r="I2648" i="1"/>
  <c r="H2648" i="1"/>
  <c r="L2647" i="1"/>
  <c r="J2647" i="1"/>
  <c r="I2647" i="1"/>
  <c r="H2647" i="1"/>
  <c r="L2646" i="1"/>
  <c r="J2646" i="1"/>
  <c r="I2646" i="1"/>
  <c r="H2646" i="1"/>
  <c r="L2645" i="1"/>
  <c r="J2645" i="1"/>
  <c r="I2645" i="1"/>
  <c r="H2645" i="1"/>
  <c r="L2644" i="1"/>
  <c r="J2644" i="1"/>
  <c r="I2644" i="1"/>
  <c r="H2644" i="1"/>
  <c r="L2643" i="1"/>
  <c r="J2643" i="1"/>
  <c r="I2643" i="1"/>
  <c r="H2643" i="1"/>
  <c r="L2642" i="1"/>
  <c r="J2642" i="1"/>
  <c r="I2642" i="1"/>
  <c r="H2642" i="1"/>
  <c r="E2651" i="1"/>
  <c r="D2651" i="1"/>
  <c r="E2650" i="1"/>
  <c r="K2780" i="1" s="1"/>
  <c r="D2650" i="1"/>
  <c r="E2649" i="1"/>
  <c r="K2779" i="1" s="1"/>
  <c r="D2649" i="1"/>
  <c r="E2648" i="1"/>
  <c r="K2778" i="1" s="1"/>
  <c r="D2648" i="1"/>
  <c r="E2647" i="1"/>
  <c r="K2777" i="1" s="1"/>
  <c r="D2647" i="1"/>
  <c r="E2646" i="1"/>
  <c r="K2776" i="1" s="1"/>
  <c r="D2646" i="1"/>
  <c r="E2645" i="1"/>
  <c r="K2775" i="1" s="1"/>
  <c r="D2645" i="1"/>
  <c r="E2644" i="1"/>
  <c r="K2774" i="1" s="1"/>
  <c r="D2644" i="1"/>
  <c r="E2643" i="1"/>
  <c r="K2773" i="1" s="1"/>
  <c r="D2643" i="1"/>
  <c r="E2642" i="1"/>
  <c r="K2772" i="1" s="1"/>
  <c r="D2642" i="1"/>
  <c r="F2642" i="1" l="1"/>
  <c r="F2645" i="1"/>
  <c r="F2649" i="1"/>
  <c r="F2643" i="1"/>
  <c r="F2647" i="1"/>
  <c r="F2651" i="1"/>
  <c r="F2644" i="1"/>
  <c r="F2646" i="1"/>
  <c r="F2648" i="1"/>
  <c r="F2650" i="1"/>
  <c r="L2641" i="1"/>
  <c r="K2641" i="1"/>
  <c r="J2641" i="1"/>
  <c r="I2641" i="1"/>
  <c r="H2641" i="1"/>
  <c r="L2640" i="1"/>
  <c r="J2640" i="1"/>
  <c r="I2640" i="1"/>
  <c r="H2640" i="1"/>
  <c r="L2639" i="1"/>
  <c r="J2639" i="1"/>
  <c r="I2639" i="1"/>
  <c r="H2639" i="1"/>
  <c r="L2638" i="1"/>
  <c r="J2638" i="1"/>
  <c r="I2638" i="1"/>
  <c r="H2638" i="1"/>
  <c r="L2637" i="1"/>
  <c r="J2637" i="1"/>
  <c r="I2637" i="1"/>
  <c r="H2637" i="1"/>
  <c r="L2636" i="1"/>
  <c r="J2636" i="1"/>
  <c r="I2636" i="1"/>
  <c r="H2636" i="1"/>
  <c r="L2635" i="1"/>
  <c r="J2635" i="1"/>
  <c r="I2635" i="1"/>
  <c r="H2635" i="1"/>
  <c r="L2634" i="1"/>
  <c r="J2634" i="1"/>
  <c r="I2634" i="1"/>
  <c r="H2634" i="1"/>
  <c r="L2633" i="1"/>
  <c r="J2633" i="1"/>
  <c r="I2633" i="1"/>
  <c r="H2633" i="1"/>
  <c r="L2632" i="1"/>
  <c r="J2632" i="1"/>
  <c r="I2632" i="1"/>
  <c r="H2632" i="1"/>
  <c r="E2641" i="1"/>
  <c r="D2641" i="1"/>
  <c r="E2640" i="1"/>
  <c r="K2770" i="1" s="1"/>
  <c r="D2640" i="1"/>
  <c r="E2639" i="1"/>
  <c r="K2769" i="1" s="1"/>
  <c r="D2639" i="1"/>
  <c r="E2638" i="1"/>
  <c r="K2768" i="1" s="1"/>
  <c r="D2638" i="1"/>
  <c r="E2637" i="1"/>
  <c r="K2767" i="1" s="1"/>
  <c r="D2637" i="1"/>
  <c r="E2636" i="1"/>
  <c r="K2766" i="1" s="1"/>
  <c r="D2636" i="1"/>
  <c r="E2635" i="1"/>
  <c r="K2765" i="1" s="1"/>
  <c r="D2635" i="1"/>
  <c r="E2634" i="1"/>
  <c r="K2764" i="1" s="1"/>
  <c r="D2634" i="1"/>
  <c r="E2633" i="1"/>
  <c r="K2763" i="1" s="1"/>
  <c r="D2633" i="1"/>
  <c r="E2632" i="1"/>
  <c r="K2762" i="1" s="1"/>
  <c r="D2632" i="1"/>
  <c r="F2633" i="1" l="1"/>
  <c r="F2635" i="1"/>
  <c r="F2639" i="1"/>
  <c r="F2641" i="1"/>
  <c r="F2638" i="1"/>
  <c r="F2637" i="1"/>
  <c r="F2632" i="1"/>
  <c r="F2636" i="1"/>
  <c r="F2640" i="1"/>
  <c r="F2634" i="1"/>
  <c r="L2631" i="1"/>
  <c r="K2631" i="1"/>
  <c r="J2631" i="1"/>
  <c r="I2631" i="1"/>
  <c r="H2631" i="1"/>
  <c r="L2630" i="1"/>
  <c r="J2630" i="1"/>
  <c r="I2630" i="1"/>
  <c r="H2630" i="1"/>
  <c r="L2629" i="1"/>
  <c r="J2629" i="1"/>
  <c r="I2629" i="1"/>
  <c r="H2629" i="1"/>
  <c r="L2628" i="1"/>
  <c r="J2628" i="1"/>
  <c r="I2628" i="1"/>
  <c r="H2628" i="1"/>
  <c r="L2627" i="1"/>
  <c r="J2627" i="1"/>
  <c r="I2627" i="1"/>
  <c r="H2627" i="1"/>
  <c r="L2626" i="1"/>
  <c r="J2626" i="1"/>
  <c r="I2626" i="1"/>
  <c r="H2626" i="1"/>
  <c r="L2625" i="1"/>
  <c r="J2625" i="1"/>
  <c r="I2625" i="1"/>
  <c r="H2625" i="1"/>
  <c r="L2624" i="1"/>
  <c r="J2624" i="1"/>
  <c r="I2624" i="1"/>
  <c r="H2624" i="1"/>
  <c r="L2623" i="1"/>
  <c r="J2623" i="1"/>
  <c r="I2623" i="1"/>
  <c r="H2623" i="1"/>
  <c r="L2622" i="1"/>
  <c r="J2622" i="1"/>
  <c r="I2622" i="1"/>
  <c r="H2622" i="1"/>
  <c r="E2631" i="1"/>
  <c r="D2631" i="1"/>
  <c r="E2630" i="1"/>
  <c r="K2760" i="1" s="1"/>
  <c r="D2630" i="1"/>
  <c r="E2629" i="1"/>
  <c r="K2759" i="1" s="1"/>
  <c r="D2629" i="1"/>
  <c r="E2628" i="1"/>
  <c r="K2758" i="1" s="1"/>
  <c r="D2628" i="1"/>
  <c r="E2627" i="1"/>
  <c r="K2757" i="1" s="1"/>
  <c r="D2627" i="1"/>
  <c r="E2626" i="1"/>
  <c r="K2756" i="1" s="1"/>
  <c r="D2626" i="1"/>
  <c r="E2625" i="1"/>
  <c r="K2755" i="1" s="1"/>
  <c r="D2625" i="1"/>
  <c r="E2624" i="1"/>
  <c r="K2754" i="1" s="1"/>
  <c r="D2624" i="1"/>
  <c r="E2623" i="1"/>
  <c r="K2753" i="1" s="1"/>
  <c r="D2623" i="1"/>
  <c r="E2622" i="1"/>
  <c r="K2752" i="1" s="1"/>
  <c r="D2622" i="1"/>
  <c r="F2628" i="1" l="1"/>
  <c r="F2623" i="1"/>
  <c r="F2625" i="1"/>
  <c r="F2629" i="1"/>
  <c r="F2631" i="1"/>
  <c r="F2627" i="1"/>
  <c r="F2622" i="1"/>
  <c r="F2626" i="1"/>
  <c r="F2630" i="1"/>
  <c r="F2624" i="1"/>
  <c r="L2621" i="1"/>
  <c r="K2621" i="1"/>
  <c r="J2621" i="1"/>
  <c r="I2621" i="1"/>
  <c r="H2621" i="1"/>
  <c r="L2620" i="1"/>
  <c r="J2620" i="1"/>
  <c r="I2620" i="1"/>
  <c r="H2620" i="1"/>
  <c r="L2619" i="1"/>
  <c r="J2619" i="1"/>
  <c r="I2619" i="1"/>
  <c r="H2619" i="1"/>
  <c r="L2618" i="1"/>
  <c r="J2618" i="1"/>
  <c r="I2618" i="1"/>
  <c r="H2618" i="1"/>
  <c r="L2617" i="1"/>
  <c r="J2617" i="1"/>
  <c r="I2617" i="1"/>
  <c r="H2617" i="1"/>
  <c r="L2616" i="1"/>
  <c r="J2616" i="1"/>
  <c r="I2616" i="1"/>
  <c r="H2616" i="1"/>
  <c r="L2615" i="1"/>
  <c r="J2615" i="1"/>
  <c r="I2615" i="1"/>
  <c r="H2615" i="1"/>
  <c r="L2614" i="1"/>
  <c r="J2614" i="1"/>
  <c r="I2614" i="1"/>
  <c r="H2614" i="1"/>
  <c r="L2613" i="1"/>
  <c r="J2613" i="1"/>
  <c r="I2613" i="1"/>
  <c r="H2613" i="1"/>
  <c r="L2612" i="1"/>
  <c r="J2612" i="1"/>
  <c r="I2612" i="1"/>
  <c r="H2612" i="1"/>
  <c r="E2621" i="1"/>
  <c r="D2621" i="1"/>
  <c r="E2620" i="1"/>
  <c r="K2750" i="1" s="1"/>
  <c r="D2620" i="1"/>
  <c r="E2619" i="1"/>
  <c r="K2749" i="1" s="1"/>
  <c r="D2619" i="1"/>
  <c r="E2618" i="1"/>
  <c r="K2748" i="1" s="1"/>
  <c r="D2618" i="1"/>
  <c r="E2617" i="1"/>
  <c r="K2747" i="1" s="1"/>
  <c r="D2617" i="1"/>
  <c r="E2616" i="1"/>
  <c r="K2746" i="1" s="1"/>
  <c r="D2616" i="1"/>
  <c r="E2615" i="1"/>
  <c r="K2745" i="1" s="1"/>
  <c r="D2615" i="1"/>
  <c r="E2614" i="1"/>
  <c r="K2744" i="1" s="1"/>
  <c r="D2614" i="1"/>
  <c r="E2613" i="1"/>
  <c r="K2743" i="1" s="1"/>
  <c r="D2613" i="1"/>
  <c r="E2612" i="1"/>
  <c r="K2742" i="1" s="1"/>
  <c r="D2612" i="1"/>
  <c r="F2614" i="1" l="1"/>
  <c r="F2612" i="1"/>
  <c r="F2613" i="1"/>
  <c r="F2617" i="1"/>
  <c r="F2619" i="1"/>
  <c r="F2621" i="1"/>
  <c r="F2615" i="1"/>
  <c r="F2618" i="1"/>
  <c r="F2616" i="1"/>
  <c r="F2620" i="1"/>
  <c r="L2611" i="1" l="1"/>
  <c r="K2611" i="1"/>
  <c r="J2611" i="1"/>
  <c r="I2611" i="1"/>
  <c r="H2611" i="1"/>
  <c r="L2610" i="1"/>
  <c r="J2610" i="1"/>
  <c r="I2610" i="1"/>
  <c r="H2610" i="1"/>
  <c r="L2609" i="1"/>
  <c r="J2609" i="1"/>
  <c r="I2609" i="1"/>
  <c r="H2609" i="1"/>
  <c r="L2608" i="1"/>
  <c r="J2608" i="1"/>
  <c r="I2608" i="1"/>
  <c r="H2608" i="1"/>
  <c r="L2607" i="1"/>
  <c r="J2607" i="1"/>
  <c r="I2607" i="1"/>
  <c r="H2607" i="1"/>
  <c r="L2606" i="1"/>
  <c r="J2606" i="1"/>
  <c r="I2606" i="1"/>
  <c r="H2606" i="1"/>
  <c r="L2605" i="1"/>
  <c r="J2605" i="1"/>
  <c r="I2605" i="1"/>
  <c r="H2605" i="1"/>
  <c r="L2604" i="1"/>
  <c r="J2604" i="1"/>
  <c r="I2604" i="1"/>
  <c r="H2604" i="1"/>
  <c r="L2603" i="1"/>
  <c r="J2603" i="1"/>
  <c r="I2603" i="1"/>
  <c r="H2603" i="1"/>
  <c r="L2602" i="1"/>
  <c r="J2602" i="1"/>
  <c r="I2602" i="1"/>
  <c r="H2602" i="1"/>
  <c r="E2611" i="1"/>
  <c r="D2611" i="1"/>
  <c r="E2610" i="1"/>
  <c r="K2740" i="1" s="1"/>
  <c r="D2610" i="1"/>
  <c r="E2609" i="1"/>
  <c r="K2739" i="1" s="1"/>
  <c r="D2609" i="1"/>
  <c r="E2608" i="1"/>
  <c r="K2738" i="1" s="1"/>
  <c r="D2608" i="1"/>
  <c r="E2607" i="1"/>
  <c r="K2737" i="1" s="1"/>
  <c r="D2607" i="1"/>
  <c r="E2606" i="1"/>
  <c r="K2736" i="1" s="1"/>
  <c r="D2606" i="1"/>
  <c r="E2605" i="1"/>
  <c r="K2735" i="1" s="1"/>
  <c r="D2605" i="1"/>
  <c r="E2604" i="1"/>
  <c r="K2734" i="1" s="1"/>
  <c r="D2604" i="1"/>
  <c r="E2603" i="1"/>
  <c r="K2733" i="1" s="1"/>
  <c r="D2603" i="1"/>
  <c r="E2602" i="1"/>
  <c r="K2732" i="1" s="1"/>
  <c r="D2602" i="1"/>
  <c r="F2602" i="1" l="1"/>
  <c r="F2604" i="1"/>
  <c r="F2605" i="1"/>
  <c r="F2607" i="1"/>
  <c r="F2609" i="1"/>
  <c r="F2611" i="1"/>
  <c r="F2603" i="1"/>
  <c r="F2608" i="1"/>
  <c r="F2606" i="1"/>
  <c r="F2610" i="1"/>
  <c r="L2601" i="1" l="1"/>
  <c r="K2601" i="1"/>
  <c r="J2601" i="1"/>
  <c r="I2601" i="1"/>
  <c r="H2601" i="1"/>
  <c r="L2600" i="1"/>
  <c r="J2600" i="1"/>
  <c r="I2600" i="1"/>
  <c r="H2600" i="1"/>
  <c r="L2599" i="1"/>
  <c r="J2599" i="1"/>
  <c r="I2599" i="1"/>
  <c r="H2599" i="1"/>
  <c r="L2598" i="1"/>
  <c r="J2598" i="1"/>
  <c r="I2598" i="1"/>
  <c r="H2598" i="1"/>
  <c r="L2597" i="1"/>
  <c r="J2597" i="1"/>
  <c r="I2597" i="1"/>
  <c r="H2597" i="1"/>
  <c r="L2596" i="1"/>
  <c r="J2596" i="1"/>
  <c r="I2596" i="1"/>
  <c r="H2596" i="1"/>
  <c r="L2595" i="1"/>
  <c r="J2595" i="1"/>
  <c r="I2595" i="1"/>
  <c r="H2595" i="1"/>
  <c r="L2594" i="1"/>
  <c r="J2594" i="1"/>
  <c r="I2594" i="1"/>
  <c r="H2594" i="1"/>
  <c r="L2593" i="1"/>
  <c r="J2593" i="1"/>
  <c r="I2593" i="1"/>
  <c r="H2593" i="1"/>
  <c r="L2592" i="1"/>
  <c r="J2592" i="1"/>
  <c r="I2592" i="1"/>
  <c r="H2592" i="1"/>
  <c r="E2601" i="1"/>
  <c r="D2601" i="1"/>
  <c r="E2600" i="1"/>
  <c r="K2730" i="1" s="1"/>
  <c r="D2600" i="1"/>
  <c r="E2599" i="1"/>
  <c r="K2729" i="1" s="1"/>
  <c r="D2599" i="1"/>
  <c r="E2598" i="1"/>
  <c r="K2728" i="1" s="1"/>
  <c r="D2598" i="1"/>
  <c r="E2597" i="1"/>
  <c r="K2727" i="1" s="1"/>
  <c r="D2597" i="1"/>
  <c r="E2596" i="1"/>
  <c r="K2726" i="1" s="1"/>
  <c r="D2596" i="1"/>
  <c r="E2595" i="1"/>
  <c r="K2725" i="1" s="1"/>
  <c r="D2595" i="1"/>
  <c r="E2594" i="1"/>
  <c r="K2724" i="1" s="1"/>
  <c r="D2594" i="1"/>
  <c r="E2593" i="1"/>
  <c r="K2723" i="1" s="1"/>
  <c r="D2593" i="1"/>
  <c r="E2592" i="1"/>
  <c r="K2722" i="1" s="1"/>
  <c r="D2592" i="1"/>
  <c r="F2592" i="1" l="1"/>
  <c r="F2593" i="1"/>
  <c r="F2596" i="1"/>
  <c r="F2597" i="1"/>
  <c r="F2599" i="1"/>
  <c r="F2601" i="1"/>
  <c r="F2594" i="1"/>
  <c r="F2598" i="1"/>
  <c r="F2600" i="1"/>
  <c r="F2595" i="1"/>
  <c r="L2591" i="1"/>
  <c r="K2591" i="1"/>
  <c r="J2591" i="1"/>
  <c r="I2591" i="1"/>
  <c r="H2591" i="1"/>
  <c r="L2590" i="1"/>
  <c r="J2590" i="1"/>
  <c r="I2590" i="1"/>
  <c r="H2590" i="1"/>
  <c r="L2589" i="1"/>
  <c r="J2589" i="1"/>
  <c r="I2589" i="1"/>
  <c r="H2589" i="1"/>
  <c r="L2588" i="1"/>
  <c r="J2588" i="1"/>
  <c r="I2588" i="1"/>
  <c r="H2588" i="1"/>
  <c r="L2587" i="1"/>
  <c r="J2587" i="1"/>
  <c r="I2587" i="1"/>
  <c r="H2587" i="1"/>
  <c r="L2586" i="1"/>
  <c r="J2586" i="1"/>
  <c r="I2586" i="1"/>
  <c r="H2586" i="1"/>
  <c r="L2585" i="1"/>
  <c r="J2585" i="1"/>
  <c r="I2585" i="1"/>
  <c r="H2585" i="1"/>
  <c r="L2584" i="1"/>
  <c r="J2584" i="1"/>
  <c r="I2584" i="1"/>
  <c r="H2584" i="1"/>
  <c r="L2583" i="1"/>
  <c r="J2583" i="1"/>
  <c r="I2583" i="1"/>
  <c r="H2583" i="1"/>
  <c r="L2582" i="1"/>
  <c r="J2582" i="1"/>
  <c r="I2582" i="1"/>
  <c r="H2582" i="1"/>
  <c r="E2591" i="1"/>
  <c r="D2591" i="1"/>
  <c r="E2590" i="1"/>
  <c r="K2720" i="1" s="1"/>
  <c r="D2590" i="1"/>
  <c r="E2589" i="1"/>
  <c r="K2719" i="1" s="1"/>
  <c r="D2589" i="1"/>
  <c r="E2588" i="1"/>
  <c r="K2718" i="1" s="1"/>
  <c r="D2588" i="1"/>
  <c r="E2587" i="1"/>
  <c r="K2717" i="1" s="1"/>
  <c r="D2587" i="1"/>
  <c r="E2586" i="1"/>
  <c r="K2716" i="1" s="1"/>
  <c r="D2586" i="1"/>
  <c r="E2585" i="1"/>
  <c r="K2715" i="1" s="1"/>
  <c r="D2585" i="1"/>
  <c r="E2584" i="1"/>
  <c r="K2714" i="1" s="1"/>
  <c r="D2584" i="1"/>
  <c r="E2583" i="1"/>
  <c r="K2713" i="1" s="1"/>
  <c r="D2583" i="1"/>
  <c r="E2582" i="1"/>
  <c r="K2712" i="1" s="1"/>
  <c r="D2582" i="1"/>
  <c r="F2582" i="1" l="1"/>
  <c r="F2588" i="1"/>
  <c r="F2583" i="1"/>
  <c r="F2585" i="1"/>
  <c r="F2584" i="1"/>
  <c r="F2587" i="1"/>
  <c r="F2589" i="1"/>
  <c r="F2591" i="1"/>
  <c r="F2586" i="1"/>
  <c r="F2590" i="1"/>
  <c r="L2581" i="1"/>
  <c r="K2581" i="1"/>
  <c r="J2581" i="1"/>
  <c r="I2581" i="1"/>
  <c r="H2581" i="1"/>
  <c r="L2580" i="1"/>
  <c r="J2580" i="1"/>
  <c r="I2580" i="1"/>
  <c r="H2580" i="1"/>
  <c r="L2579" i="1"/>
  <c r="J2579" i="1"/>
  <c r="I2579" i="1"/>
  <c r="H2579" i="1"/>
  <c r="L2578" i="1"/>
  <c r="J2578" i="1"/>
  <c r="I2578" i="1"/>
  <c r="H2578" i="1"/>
  <c r="L2577" i="1"/>
  <c r="J2577" i="1"/>
  <c r="I2577" i="1"/>
  <c r="H2577" i="1"/>
  <c r="L2576" i="1"/>
  <c r="J2576" i="1"/>
  <c r="I2576" i="1"/>
  <c r="H2576" i="1"/>
  <c r="L2575" i="1"/>
  <c r="J2575" i="1"/>
  <c r="I2575" i="1"/>
  <c r="H2575" i="1"/>
  <c r="L2574" i="1"/>
  <c r="J2574" i="1"/>
  <c r="I2574" i="1"/>
  <c r="H2574" i="1"/>
  <c r="L2573" i="1"/>
  <c r="J2573" i="1"/>
  <c r="I2573" i="1"/>
  <c r="H2573" i="1"/>
  <c r="L2572" i="1"/>
  <c r="J2572" i="1"/>
  <c r="I2572" i="1"/>
  <c r="H2572" i="1"/>
  <c r="E2581" i="1"/>
  <c r="D2581" i="1"/>
  <c r="E2580" i="1"/>
  <c r="K2710" i="1" s="1"/>
  <c r="D2580" i="1"/>
  <c r="E2579" i="1"/>
  <c r="K2709" i="1" s="1"/>
  <c r="D2579" i="1"/>
  <c r="E2578" i="1"/>
  <c r="K2708" i="1" s="1"/>
  <c r="D2578" i="1"/>
  <c r="E2577" i="1"/>
  <c r="K2707" i="1" s="1"/>
  <c r="D2577" i="1"/>
  <c r="E2576" i="1"/>
  <c r="K2706" i="1" s="1"/>
  <c r="D2576" i="1"/>
  <c r="E2575" i="1"/>
  <c r="K2705" i="1" s="1"/>
  <c r="D2575" i="1"/>
  <c r="E2574" i="1"/>
  <c r="K2704" i="1" s="1"/>
  <c r="D2574" i="1"/>
  <c r="E2573" i="1"/>
  <c r="K2703" i="1" s="1"/>
  <c r="D2573" i="1"/>
  <c r="E2572" i="1"/>
  <c r="K2702" i="1" s="1"/>
  <c r="D2572" i="1"/>
  <c r="F2573" i="1" l="1"/>
  <c r="F2579" i="1"/>
  <c r="F2581" i="1"/>
  <c r="F2572" i="1"/>
  <c r="F2577" i="1"/>
  <c r="F2578" i="1"/>
  <c r="F2580" i="1"/>
  <c r="F2576" i="1"/>
  <c r="F2575" i="1"/>
  <c r="F2574" i="1"/>
  <c r="L2571" i="1" l="1"/>
  <c r="K2571" i="1"/>
  <c r="J2571" i="1"/>
  <c r="I2571" i="1"/>
  <c r="H2571" i="1"/>
  <c r="L2570" i="1"/>
  <c r="J2570" i="1"/>
  <c r="I2570" i="1"/>
  <c r="H2570" i="1"/>
  <c r="L2569" i="1"/>
  <c r="J2569" i="1"/>
  <c r="I2569" i="1"/>
  <c r="H2569" i="1"/>
  <c r="L2568" i="1"/>
  <c r="J2568" i="1"/>
  <c r="I2568" i="1"/>
  <c r="H2568" i="1"/>
  <c r="L2567" i="1"/>
  <c r="J2567" i="1"/>
  <c r="I2567" i="1"/>
  <c r="H2567" i="1"/>
  <c r="L2566" i="1"/>
  <c r="J2566" i="1"/>
  <c r="I2566" i="1"/>
  <c r="H2566" i="1"/>
  <c r="L2565" i="1"/>
  <c r="J2565" i="1"/>
  <c r="I2565" i="1"/>
  <c r="H2565" i="1"/>
  <c r="L2564" i="1"/>
  <c r="J2564" i="1"/>
  <c r="I2564" i="1"/>
  <c r="H2564" i="1"/>
  <c r="L2563" i="1"/>
  <c r="J2563" i="1"/>
  <c r="I2563" i="1"/>
  <c r="H2563" i="1"/>
  <c r="L2562" i="1"/>
  <c r="J2562" i="1"/>
  <c r="I2562" i="1"/>
  <c r="H2562" i="1"/>
  <c r="E2571" i="1"/>
  <c r="D2571" i="1"/>
  <c r="E2570" i="1"/>
  <c r="K2700" i="1" s="1"/>
  <c r="D2570" i="1"/>
  <c r="E2569" i="1"/>
  <c r="K2699" i="1" s="1"/>
  <c r="D2569" i="1"/>
  <c r="E2568" i="1"/>
  <c r="K2698" i="1" s="1"/>
  <c r="D2568" i="1"/>
  <c r="E2567" i="1"/>
  <c r="K2697" i="1" s="1"/>
  <c r="D2567" i="1"/>
  <c r="E2566" i="1"/>
  <c r="K2696" i="1" s="1"/>
  <c r="D2566" i="1"/>
  <c r="E2565" i="1"/>
  <c r="K2695" i="1" s="1"/>
  <c r="D2565" i="1"/>
  <c r="E2564" i="1"/>
  <c r="K2694" i="1" s="1"/>
  <c r="D2564" i="1"/>
  <c r="E2563" i="1"/>
  <c r="K2693" i="1" s="1"/>
  <c r="D2563" i="1"/>
  <c r="E2562" i="1"/>
  <c r="K2692" i="1" s="1"/>
  <c r="D2562" i="1"/>
  <c r="F2562" i="1" l="1"/>
  <c r="F2563" i="1"/>
  <c r="F2567" i="1"/>
  <c r="F2569" i="1"/>
  <c r="F2571" i="1"/>
  <c r="F2565" i="1"/>
  <c r="F2568" i="1"/>
  <c r="F2570" i="1"/>
  <c r="F2566" i="1"/>
  <c r="F2564" i="1"/>
  <c r="L2561" i="1"/>
  <c r="K2561" i="1"/>
  <c r="J2561" i="1"/>
  <c r="I2561" i="1"/>
  <c r="H2561" i="1"/>
  <c r="L2560" i="1"/>
  <c r="J2560" i="1"/>
  <c r="I2560" i="1"/>
  <c r="H2560" i="1"/>
  <c r="L2559" i="1"/>
  <c r="J2559" i="1"/>
  <c r="I2559" i="1"/>
  <c r="H2559" i="1"/>
  <c r="L2558" i="1"/>
  <c r="J2558" i="1"/>
  <c r="I2558" i="1"/>
  <c r="H2558" i="1"/>
  <c r="L2557" i="1"/>
  <c r="J2557" i="1"/>
  <c r="I2557" i="1"/>
  <c r="H2557" i="1"/>
  <c r="L2556" i="1"/>
  <c r="J2556" i="1"/>
  <c r="I2556" i="1"/>
  <c r="H2556" i="1"/>
  <c r="L2555" i="1"/>
  <c r="J2555" i="1"/>
  <c r="I2555" i="1"/>
  <c r="H2555" i="1"/>
  <c r="L2554" i="1"/>
  <c r="J2554" i="1"/>
  <c r="I2554" i="1"/>
  <c r="H2554" i="1"/>
  <c r="L2553" i="1"/>
  <c r="J2553" i="1"/>
  <c r="I2553" i="1"/>
  <c r="H2553" i="1"/>
  <c r="L2552" i="1"/>
  <c r="J2552" i="1"/>
  <c r="I2552" i="1"/>
  <c r="H2552" i="1"/>
  <c r="E2561" i="1"/>
  <c r="D2561" i="1"/>
  <c r="E2560" i="1"/>
  <c r="K2690" i="1" s="1"/>
  <c r="D2560" i="1"/>
  <c r="E2559" i="1"/>
  <c r="K2689" i="1" s="1"/>
  <c r="D2559" i="1"/>
  <c r="E2558" i="1"/>
  <c r="K2688" i="1" s="1"/>
  <c r="D2558" i="1"/>
  <c r="E2557" i="1"/>
  <c r="K2687" i="1" s="1"/>
  <c r="D2557" i="1"/>
  <c r="E2556" i="1"/>
  <c r="K2686" i="1" s="1"/>
  <c r="D2556" i="1"/>
  <c r="E2555" i="1"/>
  <c r="K2685" i="1" s="1"/>
  <c r="D2555" i="1"/>
  <c r="E2554" i="1"/>
  <c r="K2684" i="1" s="1"/>
  <c r="D2554" i="1"/>
  <c r="E2553" i="1"/>
  <c r="K2683" i="1" s="1"/>
  <c r="D2553" i="1"/>
  <c r="E2552" i="1"/>
  <c r="K2682" i="1" s="1"/>
  <c r="D2552" i="1"/>
  <c r="F2553" i="1" l="1"/>
  <c r="F2555" i="1"/>
  <c r="F2559" i="1"/>
  <c r="F2561" i="1"/>
  <c r="F2557" i="1"/>
  <c r="F2552" i="1"/>
  <c r="F2554" i="1"/>
  <c r="F2558" i="1"/>
  <c r="F2556" i="1"/>
  <c r="F2560" i="1"/>
  <c r="L2551" i="1"/>
  <c r="K2551" i="1"/>
  <c r="J2551" i="1"/>
  <c r="I2551" i="1"/>
  <c r="H2551" i="1"/>
  <c r="L2550" i="1"/>
  <c r="J2550" i="1"/>
  <c r="I2550" i="1"/>
  <c r="H2550" i="1"/>
  <c r="L2549" i="1"/>
  <c r="J2549" i="1"/>
  <c r="I2549" i="1"/>
  <c r="H2549" i="1"/>
  <c r="L2548" i="1"/>
  <c r="J2548" i="1"/>
  <c r="I2548" i="1"/>
  <c r="H2548" i="1"/>
  <c r="L2547" i="1"/>
  <c r="J2547" i="1"/>
  <c r="I2547" i="1"/>
  <c r="H2547" i="1"/>
  <c r="L2546" i="1"/>
  <c r="J2546" i="1"/>
  <c r="I2546" i="1"/>
  <c r="H2546" i="1"/>
  <c r="L2545" i="1"/>
  <c r="J2545" i="1"/>
  <c r="I2545" i="1"/>
  <c r="H2545" i="1"/>
  <c r="L2544" i="1"/>
  <c r="J2544" i="1"/>
  <c r="I2544" i="1"/>
  <c r="H2544" i="1"/>
  <c r="L2543" i="1"/>
  <c r="J2543" i="1"/>
  <c r="I2543" i="1"/>
  <c r="H2543" i="1"/>
  <c r="L2542" i="1"/>
  <c r="J2542" i="1"/>
  <c r="I2542" i="1"/>
  <c r="H2542" i="1"/>
  <c r="E2551" i="1"/>
  <c r="D2551" i="1"/>
  <c r="E2550" i="1"/>
  <c r="K2680" i="1" s="1"/>
  <c r="D2550" i="1"/>
  <c r="E2549" i="1"/>
  <c r="K2679" i="1" s="1"/>
  <c r="D2549" i="1"/>
  <c r="E2548" i="1"/>
  <c r="K2678" i="1" s="1"/>
  <c r="D2548" i="1"/>
  <c r="E2547" i="1"/>
  <c r="K2677" i="1" s="1"/>
  <c r="D2547" i="1"/>
  <c r="E2546" i="1"/>
  <c r="K2676" i="1" s="1"/>
  <c r="D2546" i="1"/>
  <c r="E2545" i="1"/>
  <c r="K2675" i="1" s="1"/>
  <c r="D2545" i="1"/>
  <c r="E2544" i="1"/>
  <c r="K2674" i="1" s="1"/>
  <c r="D2544" i="1"/>
  <c r="E2543" i="1"/>
  <c r="K2673" i="1" s="1"/>
  <c r="D2543" i="1"/>
  <c r="E2542" i="1"/>
  <c r="K2672" i="1" s="1"/>
  <c r="D2542" i="1"/>
  <c r="F2542" i="1" l="1"/>
  <c r="F2544" i="1"/>
  <c r="F2550" i="1"/>
  <c r="F2549" i="1"/>
  <c r="F2551" i="1"/>
  <c r="F2548" i="1"/>
  <c r="F2543" i="1"/>
  <c r="F2547" i="1"/>
  <c r="F2545" i="1"/>
  <c r="F2546" i="1"/>
  <c r="L2541" i="1"/>
  <c r="K2541" i="1"/>
  <c r="J2541" i="1"/>
  <c r="I2541" i="1"/>
  <c r="H2541" i="1"/>
  <c r="L2540" i="1"/>
  <c r="J2540" i="1"/>
  <c r="I2540" i="1"/>
  <c r="H2540" i="1"/>
  <c r="L2539" i="1"/>
  <c r="J2539" i="1"/>
  <c r="I2539" i="1"/>
  <c r="H2539" i="1"/>
  <c r="L2538" i="1"/>
  <c r="J2538" i="1"/>
  <c r="I2538" i="1"/>
  <c r="H2538" i="1"/>
  <c r="L2537" i="1"/>
  <c r="J2537" i="1"/>
  <c r="I2537" i="1"/>
  <c r="H2537" i="1"/>
  <c r="L2536" i="1"/>
  <c r="J2536" i="1"/>
  <c r="I2536" i="1"/>
  <c r="H2536" i="1"/>
  <c r="L2535" i="1"/>
  <c r="J2535" i="1"/>
  <c r="I2535" i="1"/>
  <c r="H2535" i="1"/>
  <c r="L2534" i="1"/>
  <c r="J2534" i="1"/>
  <c r="I2534" i="1"/>
  <c r="H2534" i="1"/>
  <c r="L2533" i="1"/>
  <c r="J2533" i="1"/>
  <c r="I2533" i="1"/>
  <c r="H2533" i="1"/>
  <c r="L2532" i="1"/>
  <c r="J2532" i="1"/>
  <c r="I2532" i="1"/>
  <c r="H2532" i="1"/>
  <c r="E2541" i="1"/>
  <c r="D2541" i="1"/>
  <c r="E2540" i="1"/>
  <c r="K2670" i="1" s="1"/>
  <c r="D2540" i="1"/>
  <c r="E2539" i="1"/>
  <c r="K2669" i="1" s="1"/>
  <c r="D2539" i="1"/>
  <c r="E2538" i="1"/>
  <c r="K2668" i="1" s="1"/>
  <c r="D2538" i="1"/>
  <c r="E2537" i="1"/>
  <c r="K2667" i="1" s="1"/>
  <c r="D2537" i="1"/>
  <c r="E2536" i="1"/>
  <c r="K2666" i="1" s="1"/>
  <c r="D2536" i="1"/>
  <c r="E2535" i="1"/>
  <c r="K2665" i="1" s="1"/>
  <c r="D2535" i="1"/>
  <c r="E2534" i="1"/>
  <c r="K2664" i="1" s="1"/>
  <c r="D2534" i="1"/>
  <c r="E2533" i="1"/>
  <c r="K2663" i="1" s="1"/>
  <c r="D2533" i="1"/>
  <c r="E2532" i="1"/>
  <c r="K2662" i="1" s="1"/>
  <c r="D2532" i="1"/>
  <c r="F2533" i="1" l="1"/>
  <c r="F2535" i="1"/>
  <c r="F2539" i="1"/>
  <c r="F2541" i="1"/>
  <c r="F2537" i="1"/>
  <c r="F2538" i="1"/>
  <c r="F2540" i="1"/>
  <c r="F2532" i="1"/>
  <c r="F2536" i="1"/>
  <c r="F2534" i="1"/>
  <c r="L2531" i="1" l="1"/>
  <c r="K2531" i="1"/>
  <c r="J2531" i="1"/>
  <c r="I2531" i="1"/>
  <c r="H2531" i="1"/>
  <c r="L2530" i="1"/>
  <c r="J2530" i="1"/>
  <c r="I2530" i="1"/>
  <c r="H2530" i="1"/>
  <c r="L2529" i="1"/>
  <c r="J2529" i="1"/>
  <c r="I2529" i="1"/>
  <c r="H2529" i="1"/>
  <c r="L2528" i="1"/>
  <c r="J2528" i="1"/>
  <c r="I2528" i="1"/>
  <c r="H2528" i="1"/>
  <c r="L2527" i="1"/>
  <c r="J2527" i="1"/>
  <c r="I2527" i="1"/>
  <c r="H2527" i="1"/>
  <c r="L2526" i="1"/>
  <c r="J2526" i="1"/>
  <c r="I2526" i="1"/>
  <c r="H2526" i="1"/>
  <c r="L2525" i="1"/>
  <c r="J2525" i="1"/>
  <c r="I2525" i="1"/>
  <c r="H2525" i="1"/>
  <c r="L2524" i="1"/>
  <c r="J2524" i="1"/>
  <c r="I2524" i="1"/>
  <c r="H2524" i="1"/>
  <c r="L2523" i="1"/>
  <c r="J2523" i="1"/>
  <c r="I2523" i="1"/>
  <c r="H2523" i="1"/>
  <c r="L2522" i="1"/>
  <c r="J2522" i="1"/>
  <c r="I2522" i="1"/>
  <c r="H2522" i="1"/>
  <c r="E2531" i="1"/>
  <c r="D2531" i="1"/>
  <c r="E2530" i="1"/>
  <c r="K2660" i="1" s="1"/>
  <c r="D2530" i="1"/>
  <c r="E2529" i="1"/>
  <c r="K2659" i="1" s="1"/>
  <c r="D2529" i="1"/>
  <c r="E2528" i="1"/>
  <c r="K2658" i="1" s="1"/>
  <c r="D2528" i="1"/>
  <c r="E2527" i="1"/>
  <c r="K2657" i="1" s="1"/>
  <c r="D2527" i="1"/>
  <c r="E2526" i="1"/>
  <c r="K2656" i="1" s="1"/>
  <c r="D2526" i="1"/>
  <c r="E2525" i="1"/>
  <c r="K2655" i="1" s="1"/>
  <c r="D2525" i="1"/>
  <c r="E2524" i="1"/>
  <c r="K2654" i="1" s="1"/>
  <c r="D2524" i="1"/>
  <c r="E2523" i="1"/>
  <c r="K2653" i="1" s="1"/>
  <c r="D2523" i="1"/>
  <c r="E2522" i="1"/>
  <c r="K2652" i="1" s="1"/>
  <c r="D2522" i="1"/>
  <c r="F2523" i="1" l="1"/>
  <c r="F2522" i="1"/>
  <c r="F2526" i="1"/>
  <c r="F2529" i="1"/>
  <c r="F2531" i="1"/>
  <c r="F2527" i="1"/>
  <c r="F2524" i="1"/>
  <c r="F2528" i="1"/>
  <c r="F2530" i="1"/>
  <c r="F2525" i="1"/>
  <c r="L2521" i="1"/>
  <c r="K2521" i="1"/>
  <c r="J2521" i="1"/>
  <c r="I2521" i="1"/>
  <c r="H2521" i="1"/>
  <c r="L2520" i="1"/>
  <c r="J2520" i="1"/>
  <c r="I2520" i="1"/>
  <c r="H2520" i="1"/>
  <c r="L2519" i="1"/>
  <c r="J2519" i="1"/>
  <c r="I2519" i="1"/>
  <c r="H2519" i="1"/>
  <c r="L2518" i="1"/>
  <c r="J2518" i="1"/>
  <c r="I2518" i="1"/>
  <c r="H2518" i="1"/>
  <c r="L2517" i="1"/>
  <c r="J2517" i="1"/>
  <c r="I2517" i="1"/>
  <c r="H2517" i="1"/>
  <c r="L2516" i="1"/>
  <c r="J2516" i="1"/>
  <c r="I2516" i="1"/>
  <c r="H2516" i="1"/>
  <c r="L2515" i="1"/>
  <c r="J2515" i="1"/>
  <c r="I2515" i="1"/>
  <c r="H2515" i="1"/>
  <c r="L2514" i="1"/>
  <c r="J2514" i="1"/>
  <c r="I2514" i="1"/>
  <c r="H2514" i="1"/>
  <c r="L2513" i="1"/>
  <c r="J2513" i="1"/>
  <c r="I2513" i="1"/>
  <c r="H2513" i="1"/>
  <c r="L2512" i="1"/>
  <c r="J2512" i="1"/>
  <c r="I2512" i="1"/>
  <c r="H2512" i="1"/>
  <c r="E2521" i="1"/>
  <c r="D2521" i="1"/>
  <c r="E2520" i="1"/>
  <c r="K2650" i="1" s="1"/>
  <c r="D2520" i="1"/>
  <c r="E2519" i="1"/>
  <c r="K2649" i="1" s="1"/>
  <c r="D2519" i="1"/>
  <c r="E2518" i="1"/>
  <c r="K2648" i="1" s="1"/>
  <c r="D2518" i="1"/>
  <c r="E2517" i="1"/>
  <c r="K2647" i="1" s="1"/>
  <c r="D2517" i="1"/>
  <c r="E2516" i="1"/>
  <c r="K2646" i="1" s="1"/>
  <c r="D2516" i="1"/>
  <c r="E2515" i="1"/>
  <c r="K2645" i="1" s="1"/>
  <c r="D2515" i="1"/>
  <c r="E2514" i="1"/>
  <c r="K2644" i="1" s="1"/>
  <c r="D2514" i="1"/>
  <c r="E2513" i="1"/>
  <c r="K2643" i="1" s="1"/>
  <c r="D2513" i="1"/>
  <c r="E2512" i="1"/>
  <c r="K2642" i="1" s="1"/>
  <c r="D2512" i="1"/>
  <c r="F2513" i="1" l="1"/>
  <c r="F2512" i="1"/>
  <c r="F2514" i="1"/>
  <c r="F2516" i="1"/>
  <c r="F2519" i="1"/>
  <c r="F2521" i="1"/>
  <c r="F2517" i="1"/>
  <c r="F2518" i="1"/>
  <c r="F2515" i="1"/>
  <c r="F2520" i="1"/>
  <c r="L2511" i="1"/>
  <c r="K2511" i="1"/>
  <c r="J2511" i="1"/>
  <c r="I2511" i="1"/>
  <c r="H2511" i="1"/>
  <c r="L2510" i="1"/>
  <c r="J2510" i="1"/>
  <c r="I2510" i="1"/>
  <c r="H2510" i="1"/>
  <c r="L2509" i="1"/>
  <c r="J2509" i="1"/>
  <c r="I2509" i="1"/>
  <c r="H2509" i="1"/>
  <c r="L2508" i="1"/>
  <c r="J2508" i="1"/>
  <c r="I2508" i="1"/>
  <c r="H2508" i="1"/>
  <c r="L2507" i="1"/>
  <c r="J2507" i="1"/>
  <c r="I2507" i="1"/>
  <c r="H2507" i="1"/>
  <c r="L2506" i="1"/>
  <c r="J2506" i="1"/>
  <c r="I2506" i="1"/>
  <c r="H2506" i="1"/>
  <c r="L2505" i="1"/>
  <c r="J2505" i="1"/>
  <c r="I2505" i="1"/>
  <c r="H2505" i="1"/>
  <c r="L2504" i="1"/>
  <c r="J2504" i="1"/>
  <c r="I2504" i="1"/>
  <c r="H2504" i="1"/>
  <c r="L2503" i="1"/>
  <c r="J2503" i="1"/>
  <c r="I2503" i="1"/>
  <c r="H2503" i="1"/>
  <c r="L2502" i="1"/>
  <c r="J2502" i="1"/>
  <c r="I2502" i="1"/>
  <c r="H2502" i="1"/>
  <c r="E2511" i="1"/>
  <c r="D2511" i="1"/>
  <c r="E2510" i="1"/>
  <c r="K2640" i="1" s="1"/>
  <c r="D2510" i="1"/>
  <c r="E2509" i="1"/>
  <c r="K2639" i="1" s="1"/>
  <c r="D2509" i="1"/>
  <c r="E2508" i="1"/>
  <c r="K2638" i="1" s="1"/>
  <c r="D2508" i="1"/>
  <c r="E2507" i="1"/>
  <c r="K2637" i="1" s="1"/>
  <c r="D2507" i="1"/>
  <c r="E2506" i="1"/>
  <c r="K2636" i="1" s="1"/>
  <c r="D2506" i="1"/>
  <c r="E2505" i="1"/>
  <c r="K2635" i="1" s="1"/>
  <c r="D2505" i="1"/>
  <c r="E2504" i="1"/>
  <c r="K2634" i="1" s="1"/>
  <c r="D2504" i="1"/>
  <c r="E2503" i="1"/>
  <c r="K2633" i="1" s="1"/>
  <c r="D2503" i="1"/>
  <c r="E2502" i="1"/>
  <c r="K2632" i="1" s="1"/>
  <c r="D2502" i="1"/>
  <c r="F2504" i="1" l="1"/>
  <c r="F2503" i="1"/>
  <c r="F2510" i="1"/>
  <c r="F2509" i="1"/>
  <c r="F2511" i="1"/>
  <c r="F2508" i="1"/>
  <c r="F2507" i="1"/>
  <c r="F2502" i="1"/>
  <c r="F2505" i="1"/>
  <c r="F2506" i="1"/>
  <c r="L2501" i="1"/>
  <c r="K2501" i="1"/>
  <c r="J2501" i="1"/>
  <c r="I2501" i="1"/>
  <c r="H2501" i="1"/>
  <c r="L2500" i="1"/>
  <c r="J2500" i="1"/>
  <c r="I2500" i="1"/>
  <c r="H2500" i="1"/>
  <c r="L2499" i="1"/>
  <c r="J2499" i="1"/>
  <c r="I2499" i="1"/>
  <c r="H2499" i="1"/>
  <c r="L2498" i="1"/>
  <c r="J2498" i="1"/>
  <c r="I2498" i="1"/>
  <c r="H2498" i="1"/>
  <c r="L2497" i="1"/>
  <c r="J2497" i="1"/>
  <c r="I2497" i="1"/>
  <c r="H2497" i="1"/>
  <c r="L2496" i="1"/>
  <c r="J2496" i="1"/>
  <c r="I2496" i="1"/>
  <c r="H2496" i="1"/>
  <c r="L2495" i="1"/>
  <c r="J2495" i="1"/>
  <c r="I2495" i="1"/>
  <c r="H2495" i="1"/>
  <c r="L2494" i="1"/>
  <c r="J2494" i="1"/>
  <c r="I2494" i="1"/>
  <c r="H2494" i="1"/>
  <c r="L2493" i="1"/>
  <c r="J2493" i="1"/>
  <c r="I2493" i="1"/>
  <c r="H2493" i="1"/>
  <c r="L2492" i="1"/>
  <c r="J2492" i="1"/>
  <c r="I2492" i="1"/>
  <c r="H2492" i="1"/>
  <c r="E2501" i="1"/>
  <c r="D2501" i="1"/>
  <c r="E2500" i="1"/>
  <c r="K2630" i="1" s="1"/>
  <c r="D2500" i="1"/>
  <c r="E2499" i="1"/>
  <c r="K2629" i="1" s="1"/>
  <c r="D2499" i="1"/>
  <c r="E2498" i="1"/>
  <c r="K2628" i="1" s="1"/>
  <c r="D2498" i="1"/>
  <c r="E2497" i="1"/>
  <c r="K2627" i="1" s="1"/>
  <c r="D2497" i="1"/>
  <c r="E2496" i="1"/>
  <c r="K2626" i="1" s="1"/>
  <c r="D2496" i="1"/>
  <c r="E2495" i="1"/>
  <c r="K2625" i="1" s="1"/>
  <c r="D2495" i="1"/>
  <c r="E2494" i="1"/>
  <c r="K2624" i="1" s="1"/>
  <c r="D2494" i="1"/>
  <c r="E2493" i="1"/>
  <c r="K2623" i="1" s="1"/>
  <c r="D2493" i="1"/>
  <c r="E2492" i="1"/>
  <c r="K2622" i="1" s="1"/>
  <c r="D2492" i="1"/>
  <c r="F2493" i="1" l="1"/>
  <c r="F2501" i="1"/>
  <c r="F2500" i="1"/>
  <c r="F2498" i="1"/>
  <c r="F2496" i="1"/>
  <c r="F2495" i="1"/>
  <c r="F2497" i="1"/>
  <c r="F2499" i="1"/>
  <c r="F2494" i="1"/>
  <c r="F2492" i="1"/>
  <c r="L2491" i="1"/>
  <c r="K2491" i="1"/>
  <c r="J2491" i="1"/>
  <c r="I2491" i="1"/>
  <c r="H2491" i="1"/>
  <c r="L2490" i="1"/>
  <c r="J2490" i="1"/>
  <c r="I2490" i="1"/>
  <c r="H2490" i="1"/>
  <c r="L2489" i="1"/>
  <c r="J2489" i="1"/>
  <c r="I2489" i="1"/>
  <c r="H2489" i="1"/>
  <c r="L2488" i="1"/>
  <c r="J2488" i="1"/>
  <c r="I2488" i="1"/>
  <c r="H2488" i="1"/>
  <c r="L2487" i="1"/>
  <c r="J2487" i="1"/>
  <c r="I2487" i="1"/>
  <c r="H2487" i="1"/>
  <c r="L2486" i="1"/>
  <c r="J2486" i="1"/>
  <c r="I2486" i="1"/>
  <c r="H2486" i="1"/>
  <c r="L2485" i="1"/>
  <c r="J2485" i="1"/>
  <c r="I2485" i="1"/>
  <c r="H2485" i="1"/>
  <c r="L2484" i="1"/>
  <c r="J2484" i="1"/>
  <c r="I2484" i="1"/>
  <c r="H2484" i="1"/>
  <c r="L2483" i="1"/>
  <c r="J2483" i="1"/>
  <c r="I2483" i="1"/>
  <c r="H2483" i="1"/>
  <c r="L2482" i="1"/>
  <c r="J2482" i="1"/>
  <c r="I2482" i="1"/>
  <c r="H2482" i="1"/>
  <c r="E2491" i="1"/>
  <c r="D2491" i="1"/>
  <c r="E2490" i="1"/>
  <c r="K2620" i="1" s="1"/>
  <c r="D2490" i="1"/>
  <c r="E2489" i="1"/>
  <c r="K2619" i="1" s="1"/>
  <c r="D2489" i="1"/>
  <c r="E2488" i="1"/>
  <c r="K2618" i="1" s="1"/>
  <c r="D2488" i="1"/>
  <c r="E2487" i="1"/>
  <c r="K2617" i="1" s="1"/>
  <c r="D2487" i="1"/>
  <c r="E2486" i="1"/>
  <c r="K2616" i="1" s="1"/>
  <c r="D2486" i="1"/>
  <c r="E2485" i="1"/>
  <c r="K2615" i="1" s="1"/>
  <c r="D2485" i="1"/>
  <c r="E2484" i="1"/>
  <c r="K2614" i="1" s="1"/>
  <c r="D2484" i="1"/>
  <c r="E2483" i="1"/>
  <c r="K2613" i="1" s="1"/>
  <c r="D2483" i="1"/>
  <c r="E2482" i="1"/>
  <c r="K2612" i="1" s="1"/>
  <c r="D2482" i="1"/>
  <c r="F2483" i="1" l="1"/>
  <c r="F2485" i="1"/>
  <c r="F2487" i="1"/>
  <c r="F2489" i="1"/>
  <c r="F2491" i="1"/>
  <c r="F2482" i="1"/>
  <c r="F2486" i="1"/>
  <c r="F2490" i="1"/>
  <c r="F2484" i="1"/>
  <c r="F2488" i="1"/>
  <c r="L2481" i="1"/>
  <c r="K2481" i="1"/>
  <c r="J2481" i="1"/>
  <c r="I2481" i="1"/>
  <c r="H2481" i="1"/>
  <c r="L2480" i="1"/>
  <c r="J2480" i="1"/>
  <c r="I2480" i="1"/>
  <c r="H2480" i="1"/>
  <c r="L2479" i="1"/>
  <c r="J2479" i="1"/>
  <c r="I2479" i="1"/>
  <c r="H2479" i="1"/>
  <c r="L2478" i="1"/>
  <c r="J2478" i="1"/>
  <c r="I2478" i="1"/>
  <c r="H2478" i="1"/>
  <c r="L2477" i="1"/>
  <c r="J2477" i="1"/>
  <c r="I2477" i="1"/>
  <c r="H2477" i="1"/>
  <c r="L2476" i="1"/>
  <c r="J2476" i="1"/>
  <c r="I2476" i="1"/>
  <c r="H2476" i="1"/>
  <c r="L2475" i="1"/>
  <c r="J2475" i="1"/>
  <c r="I2475" i="1"/>
  <c r="H2475" i="1"/>
  <c r="L2474" i="1"/>
  <c r="J2474" i="1"/>
  <c r="I2474" i="1"/>
  <c r="H2474" i="1"/>
  <c r="L2473" i="1"/>
  <c r="J2473" i="1"/>
  <c r="I2473" i="1"/>
  <c r="H2473" i="1"/>
  <c r="L2472" i="1"/>
  <c r="J2472" i="1"/>
  <c r="I2472" i="1"/>
  <c r="H2472" i="1"/>
  <c r="E2481" i="1"/>
  <c r="D2481" i="1"/>
  <c r="E2480" i="1"/>
  <c r="K2610" i="1" s="1"/>
  <c r="D2480" i="1"/>
  <c r="E2479" i="1"/>
  <c r="K2609" i="1" s="1"/>
  <c r="D2479" i="1"/>
  <c r="E2478" i="1"/>
  <c r="K2608" i="1" s="1"/>
  <c r="D2478" i="1"/>
  <c r="E2477" i="1"/>
  <c r="K2607" i="1" s="1"/>
  <c r="D2477" i="1"/>
  <c r="E2476" i="1"/>
  <c r="K2606" i="1" s="1"/>
  <c r="D2476" i="1"/>
  <c r="E2475" i="1"/>
  <c r="K2605" i="1" s="1"/>
  <c r="D2475" i="1"/>
  <c r="E2474" i="1"/>
  <c r="K2604" i="1" s="1"/>
  <c r="D2474" i="1"/>
  <c r="E2473" i="1"/>
  <c r="K2603" i="1" s="1"/>
  <c r="D2473" i="1"/>
  <c r="E2472" i="1"/>
  <c r="K2602" i="1" s="1"/>
  <c r="D2472" i="1"/>
  <c r="F2472" i="1" l="1"/>
  <c r="F2473" i="1"/>
  <c r="F2480" i="1"/>
  <c r="F2477" i="1"/>
  <c r="F2479" i="1"/>
  <c r="F2481" i="1"/>
  <c r="F2474" i="1"/>
  <c r="F2478" i="1"/>
  <c r="F2475" i="1"/>
  <c r="F2476" i="1"/>
  <c r="L2471" i="1"/>
  <c r="K2471" i="1"/>
  <c r="J2471" i="1"/>
  <c r="I2471" i="1"/>
  <c r="H2471" i="1"/>
  <c r="L2470" i="1"/>
  <c r="J2470" i="1"/>
  <c r="I2470" i="1"/>
  <c r="H2470" i="1"/>
  <c r="L2469" i="1"/>
  <c r="J2469" i="1"/>
  <c r="I2469" i="1"/>
  <c r="H2469" i="1"/>
  <c r="L2468" i="1"/>
  <c r="J2468" i="1"/>
  <c r="I2468" i="1"/>
  <c r="H2468" i="1"/>
  <c r="L2467" i="1"/>
  <c r="J2467" i="1"/>
  <c r="I2467" i="1"/>
  <c r="H2467" i="1"/>
  <c r="L2466" i="1"/>
  <c r="J2466" i="1"/>
  <c r="I2466" i="1"/>
  <c r="H2466" i="1"/>
  <c r="L2465" i="1"/>
  <c r="J2465" i="1"/>
  <c r="I2465" i="1"/>
  <c r="H2465" i="1"/>
  <c r="L2464" i="1"/>
  <c r="J2464" i="1"/>
  <c r="I2464" i="1"/>
  <c r="H2464" i="1"/>
  <c r="L2463" i="1"/>
  <c r="J2463" i="1"/>
  <c r="I2463" i="1"/>
  <c r="H2463" i="1"/>
  <c r="L2462" i="1"/>
  <c r="J2462" i="1"/>
  <c r="I2462" i="1"/>
  <c r="H2462" i="1"/>
  <c r="E2471" i="1"/>
  <c r="D2471" i="1"/>
  <c r="E2470" i="1"/>
  <c r="K2600" i="1" s="1"/>
  <c r="D2470" i="1"/>
  <c r="E2469" i="1"/>
  <c r="K2599" i="1" s="1"/>
  <c r="D2469" i="1"/>
  <c r="E2468" i="1"/>
  <c r="K2598" i="1" s="1"/>
  <c r="D2468" i="1"/>
  <c r="E2467" i="1"/>
  <c r="K2597" i="1" s="1"/>
  <c r="D2467" i="1"/>
  <c r="E2466" i="1"/>
  <c r="K2596" i="1" s="1"/>
  <c r="D2466" i="1"/>
  <c r="E2465" i="1"/>
  <c r="K2595" i="1" s="1"/>
  <c r="D2465" i="1"/>
  <c r="E2464" i="1"/>
  <c r="K2594" i="1" s="1"/>
  <c r="D2464" i="1"/>
  <c r="E2463" i="1"/>
  <c r="K2593" i="1" s="1"/>
  <c r="D2463" i="1"/>
  <c r="E2462" i="1"/>
  <c r="K2592" i="1" s="1"/>
  <c r="D2462" i="1"/>
  <c r="F2463" i="1" l="1"/>
  <c r="F2470" i="1"/>
  <c r="F2462" i="1"/>
  <c r="F2464" i="1"/>
  <c r="F2468" i="1"/>
  <c r="F2467" i="1"/>
  <c r="F2469" i="1"/>
  <c r="F2471" i="1"/>
  <c r="F2466" i="1"/>
  <c r="F2465" i="1"/>
  <c r="L2461" i="1"/>
  <c r="K2461" i="1"/>
  <c r="J2461" i="1"/>
  <c r="I2461" i="1"/>
  <c r="H2461" i="1"/>
  <c r="L2460" i="1"/>
  <c r="J2460" i="1"/>
  <c r="I2460" i="1"/>
  <c r="H2460" i="1"/>
  <c r="L2459" i="1"/>
  <c r="J2459" i="1"/>
  <c r="I2459" i="1"/>
  <c r="H2459" i="1"/>
  <c r="L2458" i="1"/>
  <c r="J2458" i="1"/>
  <c r="I2458" i="1"/>
  <c r="H2458" i="1"/>
  <c r="L2457" i="1"/>
  <c r="J2457" i="1"/>
  <c r="I2457" i="1"/>
  <c r="H2457" i="1"/>
  <c r="L2456" i="1"/>
  <c r="J2456" i="1"/>
  <c r="I2456" i="1"/>
  <c r="H2456" i="1"/>
  <c r="L2455" i="1"/>
  <c r="J2455" i="1"/>
  <c r="I2455" i="1"/>
  <c r="H2455" i="1"/>
  <c r="L2454" i="1"/>
  <c r="J2454" i="1"/>
  <c r="I2454" i="1"/>
  <c r="H2454" i="1"/>
  <c r="L2453" i="1"/>
  <c r="J2453" i="1"/>
  <c r="I2453" i="1"/>
  <c r="H2453" i="1"/>
  <c r="L2452" i="1"/>
  <c r="J2452" i="1"/>
  <c r="I2452" i="1"/>
  <c r="H2452" i="1"/>
  <c r="E2461" i="1"/>
  <c r="D2461" i="1"/>
  <c r="E2460" i="1"/>
  <c r="K2590" i="1" s="1"/>
  <c r="D2460" i="1"/>
  <c r="E2459" i="1"/>
  <c r="K2589" i="1" s="1"/>
  <c r="D2459" i="1"/>
  <c r="E2458" i="1"/>
  <c r="K2588" i="1" s="1"/>
  <c r="D2458" i="1"/>
  <c r="E2457" i="1"/>
  <c r="K2587" i="1" s="1"/>
  <c r="D2457" i="1"/>
  <c r="E2456" i="1"/>
  <c r="K2586" i="1" s="1"/>
  <c r="D2456" i="1"/>
  <c r="E2455" i="1"/>
  <c r="K2585" i="1" s="1"/>
  <c r="D2455" i="1"/>
  <c r="E2454" i="1"/>
  <c r="K2584" i="1" s="1"/>
  <c r="D2454" i="1"/>
  <c r="E2453" i="1"/>
  <c r="K2583" i="1" s="1"/>
  <c r="D2453" i="1"/>
  <c r="E2452" i="1"/>
  <c r="K2582" i="1" s="1"/>
  <c r="D2452" i="1"/>
  <c r="F2453" i="1" l="1"/>
  <c r="F2456" i="1"/>
  <c r="F2459" i="1"/>
  <c r="F2461" i="1"/>
  <c r="F2457" i="1"/>
  <c r="F2454" i="1"/>
  <c r="F2452" i="1"/>
  <c r="F2458" i="1"/>
  <c r="F2460" i="1"/>
  <c r="F2455" i="1"/>
  <c r="L2451" i="1"/>
  <c r="K2451" i="1"/>
  <c r="J2451" i="1"/>
  <c r="I2451" i="1"/>
  <c r="H2451" i="1"/>
  <c r="L2450" i="1"/>
  <c r="J2450" i="1"/>
  <c r="I2450" i="1"/>
  <c r="H2450" i="1"/>
  <c r="L2449" i="1"/>
  <c r="J2449" i="1"/>
  <c r="I2449" i="1"/>
  <c r="H2449" i="1"/>
  <c r="L2448" i="1"/>
  <c r="J2448" i="1"/>
  <c r="I2448" i="1"/>
  <c r="H2448" i="1"/>
  <c r="L2447" i="1"/>
  <c r="J2447" i="1"/>
  <c r="I2447" i="1"/>
  <c r="H2447" i="1"/>
  <c r="L2446" i="1"/>
  <c r="J2446" i="1"/>
  <c r="I2446" i="1"/>
  <c r="H2446" i="1"/>
  <c r="L2445" i="1"/>
  <c r="J2445" i="1"/>
  <c r="I2445" i="1"/>
  <c r="H2445" i="1"/>
  <c r="L2444" i="1"/>
  <c r="J2444" i="1"/>
  <c r="I2444" i="1"/>
  <c r="H2444" i="1"/>
  <c r="L2443" i="1"/>
  <c r="J2443" i="1"/>
  <c r="I2443" i="1"/>
  <c r="H2443" i="1"/>
  <c r="L2442" i="1"/>
  <c r="J2442" i="1"/>
  <c r="I2442" i="1"/>
  <c r="H2442" i="1"/>
  <c r="E2451" i="1"/>
  <c r="D2451" i="1"/>
  <c r="E2450" i="1"/>
  <c r="K2580" i="1" s="1"/>
  <c r="D2450" i="1"/>
  <c r="E2449" i="1"/>
  <c r="K2579" i="1" s="1"/>
  <c r="D2449" i="1"/>
  <c r="E2448" i="1"/>
  <c r="K2578" i="1" s="1"/>
  <c r="D2448" i="1"/>
  <c r="E2447" i="1"/>
  <c r="K2577" i="1" s="1"/>
  <c r="D2447" i="1"/>
  <c r="E2446" i="1"/>
  <c r="K2576" i="1" s="1"/>
  <c r="D2446" i="1"/>
  <c r="E2445" i="1"/>
  <c r="K2575" i="1" s="1"/>
  <c r="D2445" i="1"/>
  <c r="E2444" i="1"/>
  <c r="K2574" i="1" s="1"/>
  <c r="D2444" i="1"/>
  <c r="E2443" i="1"/>
  <c r="K2573" i="1" s="1"/>
  <c r="D2443" i="1"/>
  <c r="E2442" i="1"/>
  <c r="K2572" i="1" s="1"/>
  <c r="D2442" i="1"/>
  <c r="F2442" i="1" l="1"/>
  <c r="F2449" i="1"/>
  <c r="F2451" i="1"/>
  <c r="F2443" i="1"/>
  <c r="F2447" i="1"/>
  <c r="F2450" i="1"/>
  <c r="F2448" i="1"/>
  <c r="F2446" i="1"/>
  <c r="F2445" i="1"/>
  <c r="F2444" i="1"/>
  <c r="L2441" i="1"/>
  <c r="K2441" i="1"/>
  <c r="J2441" i="1"/>
  <c r="I2441" i="1"/>
  <c r="H2441" i="1"/>
  <c r="L2440" i="1"/>
  <c r="J2440" i="1"/>
  <c r="I2440" i="1"/>
  <c r="H2440" i="1"/>
  <c r="L2439" i="1"/>
  <c r="J2439" i="1"/>
  <c r="I2439" i="1"/>
  <c r="H2439" i="1"/>
  <c r="L2438" i="1"/>
  <c r="J2438" i="1"/>
  <c r="I2438" i="1"/>
  <c r="H2438" i="1"/>
  <c r="L2437" i="1"/>
  <c r="J2437" i="1"/>
  <c r="I2437" i="1"/>
  <c r="H2437" i="1"/>
  <c r="L2436" i="1"/>
  <c r="J2436" i="1"/>
  <c r="I2436" i="1"/>
  <c r="H2436" i="1"/>
  <c r="L2435" i="1"/>
  <c r="J2435" i="1"/>
  <c r="I2435" i="1"/>
  <c r="H2435" i="1"/>
  <c r="L2434" i="1"/>
  <c r="J2434" i="1"/>
  <c r="I2434" i="1"/>
  <c r="H2434" i="1"/>
  <c r="L2433" i="1"/>
  <c r="J2433" i="1"/>
  <c r="I2433" i="1"/>
  <c r="H2433" i="1"/>
  <c r="L2432" i="1"/>
  <c r="J2432" i="1"/>
  <c r="I2432" i="1"/>
  <c r="H2432" i="1"/>
  <c r="E2441" i="1"/>
  <c r="D2441" i="1"/>
  <c r="E2440" i="1"/>
  <c r="K2570" i="1" s="1"/>
  <c r="D2440" i="1"/>
  <c r="E2439" i="1"/>
  <c r="K2569" i="1" s="1"/>
  <c r="D2439" i="1"/>
  <c r="E2438" i="1"/>
  <c r="K2568" i="1" s="1"/>
  <c r="D2438" i="1"/>
  <c r="E2437" i="1"/>
  <c r="K2567" i="1" s="1"/>
  <c r="D2437" i="1"/>
  <c r="E2436" i="1"/>
  <c r="K2566" i="1" s="1"/>
  <c r="D2436" i="1"/>
  <c r="E2435" i="1"/>
  <c r="K2565" i="1" s="1"/>
  <c r="D2435" i="1"/>
  <c r="E2434" i="1"/>
  <c r="K2564" i="1" s="1"/>
  <c r="D2434" i="1"/>
  <c r="E2433" i="1"/>
  <c r="K2563" i="1" s="1"/>
  <c r="D2433" i="1"/>
  <c r="E2432" i="1"/>
  <c r="K2562" i="1" s="1"/>
  <c r="D2432" i="1"/>
  <c r="F2432" i="1" l="1"/>
  <c r="F2434" i="1"/>
  <c r="F2433" i="1"/>
  <c r="F2440" i="1"/>
  <c r="F2437" i="1"/>
  <c r="F2439" i="1"/>
  <c r="F2441" i="1"/>
  <c r="F2438" i="1"/>
  <c r="F2435" i="1"/>
  <c r="F2436" i="1"/>
  <c r="L2431" i="1"/>
  <c r="K2431" i="1"/>
  <c r="J2431" i="1"/>
  <c r="I2431" i="1"/>
  <c r="H2431" i="1"/>
  <c r="L2430" i="1"/>
  <c r="J2430" i="1"/>
  <c r="I2430" i="1"/>
  <c r="H2430" i="1"/>
  <c r="L2429" i="1"/>
  <c r="J2429" i="1"/>
  <c r="I2429" i="1"/>
  <c r="H2429" i="1"/>
  <c r="L2428" i="1"/>
  <c r="J2428" i="1"/>
  <c r="I2428" i="1"/>
  <c r="H2428" i="1"/>
  <c r="L2427" i="1"/>
  <c r="J2427" i="1"/>
  <c r="I2427" i="1"/>
  <c r="H2427" i="1"/>
  <c r="L2426" i="1"/>
  <c r="J2426" i="1"/>
  <c r="I2426" i="1"/>
  <c r="H2426" i="1"/>
  <c r="L2425" i="1"/>
  <c r="J2425" i="1"/>
  <c r="I2425" i="1"/>
  <c r="H2425" i="1"/>
  <c r="L2424" i="1"/>
  <c r="J2424" i="1"/>
  <c r="I2424" i="1"/>
  <c r="H2424" i="1"/>
  <c r="L2423" i="1"/>
  <c r="J2423" i="1"/>
  <c r="I2423" i="1"/>
  <c r="H2423" i="1"/>
  <c r="L2422" i="1"/>
  <c r="J2422" i="1"/>
  <c r="I2422" i="1"/>
  <c r="H2422" i="1"/>
  <c r="E2431" i="1"/>
  <c r="D2431" i="1"/>
  <c r="E2430" i="1"/>
  <c r="K2560" i="1" s="1"/>
  <c r="D2430" i="1"/>
  <c r="E2429" i="1"/>
  <c r="K2559" i="1" s="1"/>
  <c r="D2429" i="1"/>
  <c r="E2428" i="1"/>
  <c r="K2558" i="1" s="1"/>
  <c r="D2428" i="1"/>
  <c r="E2427" i="1"/>
  <c r="K2557" i="1" s="1"/>
  <c r="D2427" i="1"/>
  <c r="E2426" i="1"/>
  <c r="K2556" i="1" s="1"/>
  <c r="D2426" i="1"/>
  <c r="E2425" i="1"/>
  <c r="K2555" i="1" s="1"/>
  <c r="D2425" i="1"/>
  <c r="E2424" i="1"/>
  <c r="K2554" i="1" s="1"/>
  <c r="D2424" i="1"/>
  <c r="E2423" i="1"/>
  <c r="K2553" i="1" s="1"/>
  <c r="D2423" i="1"/>
  <c r="E2422" i="1"/>
  <c r="K2552" i="1" s="1"/>
  <c r="D2422" i="1"/>
  <c r="F2423" i="1" l="1"/>
  <c r="F2426" i="1"/>
  <c r="F2429" i="1"/>
  <c r="F2431" i="1"/>
  <c r="F2427" i="1"/>
  <c r="F2422" i="1"/>
  <c r="F2424" i="1"/>
  <c r="F2428" i="1"/>
  <c r="F2430" i="1"/>
  <c r="F2425" i="1"/>
  <c r="L2421" i="1"/>
  <c r="K2421" i="1"/>
  <c r="J2421" i="1"/>
  <c r="I2421" i="1"/>
  <c r="H2421" i="1"/>
  <c r="L2420" i="1"/>
  <c r="J2420" i="1"/>
  <c r="I2420" i="1"/>
  <c r="H2420" i="1"/>
  <c r="L2419" i="1"/>
  <c r="J2419" i="1"/>
  <c r="I2419" i="1"/>
  <c r="H2419" i="1"/>
  <c r="L2418" i="1"/>
  <c r="J2418" i="1"/>
  <c r="I2418" i="1"/>
  <c r="H2418" i="1"/>
  <c r="L2417" i="1"/>
  <c r="J2417" i="1"/>
  <c r="I2417" i="1"/>
  <c r="H2417" i="1"/>
  <c r="L2416" i="1"/>
  <c r="J2416" i="1"/>
  <c r="I2416" i="1"/>
  <c r="H2416" i="1"/>
  <c r="L2415" i="1"/>
  <c r="J2415" i="1"/>
  <c r="I2415" i="1"/>
  <c r="H2415" i="1"/>
  <c r="L2414" i="1"/>
  <c r="J2414" i="1"/>
  <c r="I2414" i="1"/>
  <c r="H2414" i="1"/>
  <c r="L2413" i="1"/>
  <c r="J2413" i="1"/>
  <c r="I2413" i="1"/>
  <c r="H2413" i="1"/>
  <c r="L2412" i="1"/>
  <c r="J2412" i="1"/>
  <c r="I2412" i="1"/>
  <c r="H2412" i="1"/>
  <c r="E2421" i="1"/>
  <c r="D2421" i="1"/>
  <c r="E2420" i="1"/>
  <c r="K2550" i="1" s="1"/>
  <c r="D2420" i="1"/>
  <c r="E2419" i="1"/>
  <c r="K2549" i="1" s="1"/>
  <c r="D2419" i="1"/>
  <c r="E2418" i="1"/>
  <c r="K2548" i="1" s="1"/>
  <c r="D2418" i="1"/>
  <c r="E2417" i="1"/>
  <c r="K2547" i="1" s="1"/>
  <c r="D2417" i="1"/>
  <c r="E2416" i="1"/>
  <c r="K2546" i="1" s="1"/>
  <c r="D2416" i="1"/>
  <c r="E2415" i="1"/>
  <c r="K2545" i="1" s="1"/>
  <c r="D2415" i="1"/>
  <c r="E2414" i="1"/>
  <c r="K2544" i="1" s="1"/>
  <c r="D2414" i="1"/>
  <c r="E2413" i="1"/>
  <c r="K2543" i="1" s="1"/>
  <c r="D2413" i="1"/>
  <c r="E2412" i="1"/>
  <c r="K2542" i="1" s="1"/>
  <c r="D2412" i="1"/>
  <c r="F2413" i="1" l="1"/>
  <c r="F2420" i="1"/>
  <c r="F2419" i="1"/>
  <c r="F2417" i="1"/>
  <c r="F2421" i="1"/>
  <c r="F2414" i="1"/>
  <c r="F2418" i="1"/>
  <c r="F2415" i="1"/>
  <c r="F2412" i="1"/>
  <c r="F2416" i="1"/>
  <c r="L2411" i="1"/>
  <c r="K2411" i="1"/>
  <c r="J2411" i="1"/>
  <c r="I2411" i="1"/>
  <c r="H2411" i="1"/>
  <c r="L2410" i="1"/>
  <c r="J2410" i="1"/>
  <c r="I2410" i="1"/>
  <c r="H2410" i="1"/>
  <c r="L2409" i="1"/>
  <c r="J2409" i="1"/>
  <c r="I2409" i="1"/>
  <c r="H2409" i="1"/>
  <c r="L2408" i="1"/>
  <c r="J2408" i="1"/>
  <c r="I2408" i="1"/>
  <c r="H2408" i="1"/>
  <c r="L2407" i="1"/>
  <c r="J2407" i="1"/>
  <c r="I2407" i="1"/>
  <c r="H2407" i="1"/>
  <c r="L2406" i="1"/>
  <c r="J2406" i="1"/>
  <c r="I2406" i="1"/>
  <c r="H2406" i="1"/>
  <c r="L2405" i="1"/>
  <c r="J2405" i="1"/>
  <c r="I2405" i="1"/>
  <c r="H2405" i="1"/>
  <c r="L2404" i="1"/>
  <c r="J2404" i="1"/>
  <c r="I2404" i="1"/>
  <c r="H2404" i="1"/>
  <c r="L2403" i="1"/>
  <c r="J2403" i="1"/>
  <c r="I2403" i="1"/>
  <c r="H2403" i="1"/>
  <c r="L2402" i="1"/>
  <c r="J2402" i="1"/>
  <c r="I2402" i="1"/>
  <c r="H2402" i="1"/>
  <c r="E2411" i="1"/>
  <c r="D2411" i="1"/>
  <c r="E2410" i="1"/>
  <c r="K2540" i="1" s="1"/>
  <c r="D2410" i="1"/>
  <c r="E2409" i="1"/>
  <c r="K2539" i="1" s="1"/>
  <c r="D2409" i="1"/>
  <c r="E2408" i="1"/>
  <c r="K2538" i="1" s="1"/>
  <c r="D2408" i="1"/>
  <c r="E2407" i="1"/>
  <c r="K2537" i="1" s="1"/>
  <c r="D2407" i="1"/>
  <c r="E2406" i="1"/>
  <c r="K2536" i="1" s="1"/>
  <c r="D2406" i="1"/>
  <c r="E2405" i="1"/>
  <c r="K2535" i="1" s="1"/>
  <c r="D2405" i="1"/>
  <c r="E2404" i="1"/>
  <c r="K2534" i="1" s="1"/>
  <c r="D2404" i="1"/>
  <c r="E2403" i="1"/>
  <c r="K2533" i="1" s="1"/>
  <c r="D2403" i="1"/>
  <c r="E2402" i="1"/>
  <c r="K2532" i="1" s="1"/>
  <c r="D2402" i="1"/>
  <c r="F2402" i="1" l="1"/>
  <c r="F2403" i="1"/>
  <c r="F2406" i="1"/>
  <c r="F2407" i="1"/>
  <c r="F2409" i="1"/>
  <c r="F2411" i="1"/>
  <c r="F2404" i="1"/>
  <c r="F2408" i="1"/>
  <c r="F2410" i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K2530" i="1" s="1"/>
  <c r="D2400" i="1"/>
  <c r="E2399" i="1"/>
  <c r="K2529" i="1" s="1"/>
  <c r="D2399" i="1"/>
  <c r="E2398" i="1"/>
  <c r="K2528" i="1" s="1"/>
  <c r="D2398" i="1"/>
  <c r="E2397" i="1"/>
  <c r="K2527" i="1" s="1"/>
  <c r="D2397" i="1"/>
  <c r="E2396" i="1"/>
  <c r="K2526" i="1" s="1"/>
  <c r="D2396" i="1"/>
  <c r="E2395" i="1"/>
  <c r="K2525" i="1" s="1"/>
  <c r="D2395" i="1"/>
  <c r="E2394" i="1"/>
  <c r="K2524" i="1" s="1"/>
  <c r="D2394" i="1"/>
  <c r="E2393" i="1"/>
  <c r="K2523" i="1" s="1"/>
  <c r="D2393" i="1"/>
  <c r="E2392" i="1"/>
  <c r="K2522" i="1" s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K2520" i="1" s="1"/>
  <c r="D2390" i="1"/>
  <c r="E2389" i="1"/>
  <c r="K2519" i="1" s="1"/>
  <c r="D2389" i="1"/>
  <c r="E2388" i="1"/>
  <c r="K2518" i="1" s="1"/>
  <c r="D2388" i="1"/>
  <c r="E2387" i="1"/>
  <c r="K2517" i="1" s="1"/>
  <c r="D2387" i="1"/>
  <c r="E2386" i="1"/>
  <c r="K2516" i="1" s="1"/>
  <c r="D2386" i="1"/>
  <c r="E2385" i="1"/>
  <c r="K2515" i="1" s="1"/>
  <c r="D2385" i="1"/>
  <c r="E2384" i="1"/>
  <c r="K2514" i="1" s="1"/>
  <c r="D2384" i="1"/>
  <c r="E2383" i="1"/>
  <c r="K2513" i="1" s="1"/>
  <c r="D2383" i="1"/>
  <c r="E2382" i="1"/>
  <c r="K2512" i="1" s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K2510" i="1" s="1"/>
  <c r="D2380" i="1"/>
  <c r="E2379" i="1"/>
  <c r="K2509" i="1" s="1"/>
  <c r="D2379" i="1"/>
  <c r="E2378" i="1"/>
  <c r="K2508" i="1" s="1"/>
  <c r="D2378" i="1"/>
  <c r="E2377" i="1"/>
  <c r="K2507" i="1" s="1"/>
  <c r="D2377" i="1"/>
  <c r="E2376" i="1"/>
  <c r="K2506" i="1" s="1"/>
  <c r="D2376" i="1"/>
  <c r="E2375" i="1"/>
  <c r="K2505" i="1" s="1"/>
  <c r="D2375" i="1"/>
  <c r="E2374" i="1"/>
  <c r="K2504" i="1" s="1"/>
  <c r="D2374" i="1"/>
  <c r="E2373" i="1"/>
  <c r="K2503" i="1" s="1"/>
  <c r="D2373" i="1"/>
  <c r="E2372" i="1"/>
  <c r="K2502" i="1" s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K2500" i="1" s="1"/>
  <c r="D2370" i="1"/>
  <c r="E2369" i="1"/>
  <c r="K2499" i="1" s="1"/>
  <c r="D2369" i="1"/>
  <c r="E2368" i="1"/>
  <c r="K2498" i="1" s="1"/>
  <c r="D2368" i="1"/>
  <c r="E2367" i="1"/>
  <c r="K2497" i="1" s="1"/>
  <c r="D2367" i="1"/>
  <c r="E2366" i="1"/>
  <c r="K2496" i="1" s="1"/>
  <c r="D2366" i="1"/>
  <c r="E2365" i="1"/>
  <c r="K2495" i="1" s="1"/>
  <c r="D2365" i="1"/>
  <c r="E2364" i="1"/>
  <c r="K2494" i="1" s="1"/>
  <c r="D2364" i="1"/>
  <c r="E2363" i="1"/>
  <c r="K2493" i="1" s="1"/>
  <c r="D2363" i="1"/>
  <c r="E2362" i="1"/>
  <c r="K2492" i="1" s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K2490" i="1" s="1"/>
  <c r="D2360" i="1"/>
  <c r="E2359" i="1"/>
  <c r="K2489" i="1" s="1"/>
  <c r="D2359" i="1"/>
  <c r="E2358" i="1"/>
  <c r="K2488" i="1" s="1"/>
  <c r="D2358" i="1"/>
  <c r="E2357" i="1"/>
  <c r="K2487" i="1" s="1"/>
  <c r="D2357" i="1"/>
  <c r="E2356" i="1"/>
  <c r="K2486" i="1" s="1"/>
  <c r="D2356" i="1"/>
  <c r="E2355" i="1"/>
  <c r="K2485" i="1" s="1"/>
  <c r="D2355" i="1"/>
  <c r="E2354" i="1"/>
  <c r="K2484" i="1" s="1"/>
  <c r="D2354" i="1"/>
  <c r="E2353" i="1"/>
  <c r="K2483" i="1" s="1"/>
  <c r="D2353" i="1"/>
  <c r="E2352" i="1"/>
  <c r="K2482" i="1" s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K2480" i="1" s="1"/>
  <c r="D2350" i="1"/>
  <c r="E2349" i="1"/>
  <c r="K2479" i="1" s="1"/>
  <c r="D2349" i="1"/>
  <c r="E2348" i="1"/>
  <c r="K2478" i="1" s="1"/>
  <c r="D2348" i="1"/>
  <c r="E2347" i="1"/>
  <c r="K2477" i="1" s="1"/>
  <c r="D2347" i="1"/>
  <c r="E2346" i="1"/>
  <c r="K2476" i="1" s="1"/>
  <c r="D2346" i="1"/>
  <c r="E2345" i="1"/>
  <c r="K2475" i="1" s="1"/>
  <c r="D2345" i="1"/>
  <c r="E2344" i="1"/>
  <c r="K2474" i="1" s="1"/>
  <c r="D2344" i="1"/>
  <c r="E2343" i="1"/>
  <c r="K2473" i="1" s="1"/>
  <c r="D2343" i="1"/>
  <c r="E2342" i="1"/>
  <c r="K2472" i="1" s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K2470" i="1" s="1"/>
  <c r="D2340" i="1"/>
  <c r="E2339" i="1"/>
  <c r="K2469" i="1" s="1"/>
  <c r="D2339" i="1"/>
  <c r="E2338" i="1"/>
  <c r="K2468" i="1" s="1"/>
  <c r="D2338" i="1"/>
  <c r="E2337" i="1"/>
  <c r="K2467" i="1" s="1"/>
  <c r="D2337" i="1"/>
  <c r="E2336" i="1"/>
  <c r="K2466" i="1" s="1"/>
  <c r="D2336" i="1"/>
  <c r="E2335" i="1"/>
  <c r="K2465" i="1" s="1"/>
  <c r="D2335" i="1"/>
  <c r="E2334" i="1"/>
  <c r="K2464" i="1" s="1"/>
  <c r="D2334" i="1"/>
  <c r="E2333" i="1"/>
  <c r="K2463" i="1" s="1"/>
  <c r="D2333" i="1"/>
  <c r="E2332" i="1"/>
  <c r="K2462" i="1" s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K2460" i="1" s="1"/>
  <c r="D2330" i="1"/>
  <c r="E2329" i="1"/>
  <c r="K2459" i="1" s="1"/>
  <c r="D2329" i="1"/>
  <c r="E2328" i="1"/>
  <c r="K2458" i="1" s="1"/>
  <c r="D2328" i="1"/>
  <c r="E2327" i="1"/>
  <c r="K2457" i="1" s="1"/>
  <c r="D2327" i="1"/>
  <c r="E2326" i="1"/>
  <c r="K2456" i="1" s="1"/>
  <c r="D2326" i="1"/>
  <c r="E2325" i="1"/>
  <c r="K2455" i="1" s="1"/>
  <c r="D2325" i="1"/>
  <c r="E2324" i="1"/>
  <c r="K2454" i="1" s="1"/>
  <c r="D2324" i="1"/>
  <c r="E2323" i="1"/>
  <c r="K2453" i="1" s="1"/>
  <c r="D2323" i="1"/>
  <c r="E2322" i="1"/>
  <c r="K2452" i="1" s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K2450" i="1" s="1"/>
  <c r="D2320" i="1"/>
  <c r="E2319" i="1"/>
  <c r="K2449" i="1" s="1"/>
  <c r="D2319" i="1"/>
  <c r="E2318" i="1"/>
  <c r="K2448" i="1" s="1"/>
  <c r="D2318" i="1"/>
  <c r="E2317" i="1"/>
  <c r="K2447" i="1" s="1"/>
  <c r="D2317" i="1"/>
  <c r="E2316" i="1"/>
  <c r="K2446" i="1" s="1"/>
  <c r="D2316" i="1"/>
  <c r="E2315" i="1"/>
  <c r="K2445" i="1" s="1"/>
  <c r="D2315" i="1"/>
  <c r="E2314" i="1"/>
  <c r="K2444" i="1" s="1"/>
  <c r="D2314" i="1"/>
  <c r="E2313" i="1"/>
  <c r="K2443" i="1" s="1"/>
  <c r="D2313" i="1"/>
  <c r="E2312" i="1"/>
  <c r="K2442" i="1" s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K2440" i="1" s="1"/>
  <c r="D2310" i="1"/>
  <c r="E2309" i="1"/>
  <c r="K2439" i="1" s="1"/>
  <c r="D2309" i="1"/>
  <c r="E2308" i="1"/>
  <c r="K2438" i="1" s="1"/>
  <c r="D2308" i="1"/>
  <c r="E2307" i="1"/>
  <c r="K2437" i="1" s="1"/>
  <c r="D2307" i="1"/>
  <c r="E2306" i="1"/>
  <c r="K2436" i="1" s="1"/>
  <c r="D2306" i="1"/>
  <c r="E2305" i="1"/>
  <c r="K2435" i="1" s="1"/>
  <c r="D2305" i="1"/>
  <c r="E2304" i="1"/>
  <c r="K2434" i="1" s="1"/>
  <c r="D2304" i="1"/>
  <c r="E2303" i="1"/>
  <c r="K2433" i="1" s="1"/>
  <c r="D2303" i="1"/>
  <c r="E2302" i="1"/>
  <c r="K2432" i="1" s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K2430" i="1" s="1"/>
  <c r="D2300" i="1"/>
  <c r="E2299" i="1"/>
  <c r="K2429" i="1" s="1"/>
  <c r="D2299" i="1"/>
  <c r="E2298" i="1"/>
  <c r="K2428" i="1" s="1"/>
  <c r="D2298" i="1"/>
  <c r="E2297" i="1"/>
  <c r="K2427" i="1" s="1"/>
  <c r="D2297" i="1"/>
  <c r="E2296" i="1"/>
  <c r="K2426" i="1" s="1"/>
  <c r="D2296" i="1"/>
  <c r="E2295" i="1"/>
  <c r="K2425" i="1" s="1"/>
  <c r="D2295" i="1"/>
  <c r="E2294" i="1"/>
  <c r="K2424" i="1" s="1"/>
  <c r="D2294" i="1"/>
  <c r="E2293" i="1"/>
  <c r="K2423" i="1" s="1"/>
  <c r="D2293" i="1"/>
  <c r="E2292" i="1"/>
  <c r="K2422" i="1" s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K2420" i="1" s="1"/>
  <c r="D2290" i="1"/>
  <c r="E2289" i="1"/>
  <c r="K2419" i="1" s="1"/>
  <c r="D2289" i="1"/>
  <c r="E2288" i="1"/>
  <c r="K2418" i="1" s="1"/>
  <c r="D2288" i="1"/>
  <c r="E2287" i="1"/>
  <c r="K2417" i="1" s="1"/>
  <c r="D2287" i="1"/>
  <c r="E2286" i="1"/>
  <c r="K2416" i="1" s="1"/>
  <c r="D2286" i="1"/>
  <c r="E2285" i="1"/>
  <c r="K2415" i="1" s="1"/>
  <c r="D2285" i="1"/>
  <c r="E2284" i="1"/>
  <c r="K2414" i="1" s="1"/>
  <c r="D2284" i="1"/>
  <c r="E2283" i="1"/>
  <c r="K2413" i="1" s="1"/>
  <c r="D2283" i="1"/>
  <c r="E2282" i="1"/>
  <c r="K2412" i="1" s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K2410" i="1" s="1"/>
  <c r="D2280" i="1"/>
  <c r="E2279" i="1"/>
  <c r="K2409" i="1" s="1"/>
  <c r="D2279" i="1"/>
  <c r="E2278" i="1"/>
  <c r="K2408" i="1" s="1"/>
  <c r="D2278" i="1"/>
  <c r="E2277" i="1"/>
  <c r="K2407" i="1" s="1"/>
  <c r="D2277" i="1"/>
  <c r="E2276" i="1"/>
  <c r="K2406" i="1" s="1"/>
  <c r="D2276" i="1"/>
  <c r="E2275" i="1"/>
  <c r="K2405" i="1" s="1"/>
  <c r="D2275" i="1"/>
  <c r="E2274" i="1"/>
  <c r="K2404" i="1" s="1"/>
  <c r="D2274" i="1"/>
  <c r="E2273" i="1"/>
  <c r="K2403" i="1" s="1"/>
  <c r="D2273" i="1"/>
  <c r="E2272" i="1"/>
  <c r="K2402" i="1" s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connections.xml><?xml version="1.0" encoding="utf-8"?>
<connections xmlns="http://schemas.openxmlformats.org/spreadsheetml/2006/main">
  <connection id="1" keepAlive="1" name="Query - ALL_AGE_FINAL" description="Connection to the 'ALL_AGE_FINAL' query in the workbook." type="5" refreshedVersion="6" background="1" saveData="1">
    <dbPr connection="Provider=Microsoft.Mashup.OleDb.1;Data Source=$Workbook$;Location=ALL_AGE_FINAL;Extended Properties=&quot;&quot;" command="SELECT * FROM [ALL_AGE_FINAL]"/>
  </connection>
</connections>
</file>

<file path=xl/sharedStrings.xml><?xml version="1.0" encoding="utf-8"?>
<sst xmlns="http://schemas.openxmlformats.org/spreadsheetml/2006/main" count="2979" uniqueCount="36">
  <si>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</si>
  <si>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</si>
  <si>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</si>
  <si>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</si>
  <si>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</si>
  <si>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</si>
  <si>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</si>
  <si>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</si>
  <si>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</si>
  <si>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</si>
  <si>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</si>
  <si>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</si>
  <si>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</si>
  <si>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</si>
  <si>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</si>
  <si>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</si>
  <si>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</si>
  <si>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</si>
  <si>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</si>
  <si>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</si>
  <si>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</si>
  <si>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</si>
  <si>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</si>
  <si>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</si>
  <si>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</si>
  <si>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</si>
  <si>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</si>
  <si>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</si>
  <si>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</si>
  <si>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</si>
  <si>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</si>
  <si>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</si>
  <si>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</si>
  <si>
    <t>AGE_RANGE</t>
  </si>
  <si>
    <t>AR_CASECOUNT</t>
  </si>
  <si>
    <t>AR_TOTALDEATHS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</si>
</sst>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3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DATE" tableColumnId="1"/>
      <queryTableField id="2" name="AGE_RANGE" tableColumnId="2"/>
      <queryTableField id="3" name="AR_CASECOUNT" tableColumnId="3"/>
      <queryTableField id="4" name="AR_TOTALDEATH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ALL_AGE_FINAL" displayName="ALL_AGE_FINAL" ref="A1:D11" tableType="queryTable" totalsRowShown="0">
  <autoFilter ref="A1:D11"/>
  <tableColumns count="4">
    <tableColumn id="1" uniqueName="1" name="DATE" queryTableFieldId="1" dataDxfId="3"/>
    <tableColumn id="2" uniqueName="2" name="AGE_RANGE" queryTableFieldId="2" dataDxfId="2"/>
    <tableColumn id="3" uniqueName="3" name="AR_CASECOUNT" queryTableFieldId="3" dataDxfId="1"/>
    <tableColumn id="4" uniqueName="4" name="AR_TOTALDEATH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41"/>
  <sheetViews>
    <sheetView tabSelected="1" workbookViewId="0">
      <pane ySplit="1" topLeftCell="A2919" activePane="bottomLeft" state="frozen"/>
      <selection pane="bottomLeft" activeCell="A2942" sqref="A2942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ref="D2102:D2111" si="246">C2102/SUMIF(A:A,A2102,C:C)</f>
        <v>4.9114335336382035E-2</v>
      </c>
      <c r="E2102" s="7">
        <f t="shared" ref="E2102:E2111" si="247">C2102-SUMIFS(C:C,A:A,A2102-1,B:B,B2102)</f>
        <v>96</v>
      </c>
      <c r="F2102" s="6">
        <f t="shared" ref="F2102:F2111" si="248">E2102/SUMIF(A:A,A2102,E:E)</f>
        <v>4.1939711664482307E-2</v>
      </c>
      <c r="G2102" s="45">
        <v>4</v>
      </c>
      <c r="H2102" s="7">
        <f t="shared" ref="H2102:H2111" si="249">G2102-SUMIFS(G:G,A:A,A2102-1,B:B,B2102)</f>
        <v>0</v>
      </c>
      <c r="I2102" s="6">
        <f t="shared" ref="I2102:I2111" si="250">G2102/SUMIF(A:A,A2102,G:G)</f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246"/>
        <v>0.13271282205477791</v>
      </c>
      <c r="E2103" s="7">
        <f t="shared" si="247"/>
        <v>283</v>
      </c>
      <c r="F2103" s="6">
        <f t="shared" si="248"/>
        <v>0.12363477501092179</v>
      </c>
      <c r="G2103" s="45">
        <v>1</v>
      </c>
      <c r="H2103" s="7">
        <f t="shared" si="249"/>
        <v>0</v>
      </c>
      <c r="I2103" s="6">
        <f t="shared" si="250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246"/>
        <v>0.20363331194155107</v>
      </c>
      <c r="E2104" s="7">
        <f t="shared" si="247"/>
        <v>362</v>
      </c>
      <c r="F2104" s="6">
        <f t="shared" si="248"/>
        <v>0.1581476627348187</v>
      </c>
      <c r="G2104" s="45">
        <v>19</v>
      </c>
      <c r="H2104" s="7">
        <f t="shared" si="249"/>
        <v>0</v>
      </c>
      <c r="I2104" s="6">
        <f t="shared" si="250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246"/>
        <v>0.16319835567503041</v>
      </c>
      <c r="E2105" s="7">
        <f t="shared" si="247"/>
        <v>323</v>
      </c>
      <c r="F2105" s="6">
        <f t="shared" si="248"/>
        <v>0.14110965487112276</v>
      </c>
      <c r="G2105" s="45">
        <v>43</v>
      </c>
      <c r="H2105" s="7">
        <f t="shared" si="249"/>
        <v>2</v>
      </c>
      <c r="I2105" s="6">
        <f t="shared" si="250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246"/>
        <v>0.14855022057470593</v>
      </c>
      <c r="E2106" s="7">
        <f t="shared" si="247"/>
        <v>344</v>
      </c>
      <c r="F2106" s="6">
        <f t="shared" si="248"/>
        <v>0.15028396679772826</v>
      </c>
      <c r="G2106" s="45">
        <v>115</v>
      </c>
      <c r="H2106" s="7">
        <f t="shared" si="249"/>
        <v>0</v>
      </c>
      <c r="I2106" s="6">
        <f t="shared" si="250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246"/>
        <v>0.13080102501043411</v>
      </c>
      <c r="E2107" s="7">
        <f t="shared" si="247"/>
        <v>359</v>
      </c>
      <c r="F2107" s="6">
        <f t="shared" si="248"/>
        <v>0.15683704674530363</v>
      </c>
      <c r="G2107" s="45">
        <v>287</v>
      </c>
      <c r="H2107" s="7">
        <f t="shared" si="249"/>
        <v>2</v>
      </c>
      <c r="I2107" s="6">
        <f t="shared" si="250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246"/>
        <v>8.9499925951522924E-2</v>
      </c>
      <c r="E2108" s="7">
        <f t="shared" si="247"/>
        <v>275</v>
      </c>
      <c r="F2108" s="6">
        <f t="shared" si="248"/>
        <v>0.12013979903888161</v>
      </c>
      <c r="G2108" s="45">
        <v>566</v>
      </c>
      <c r="H2108" s="7">
        <f t="shared" si="249"/>
        <v>9</v>
      </c>
      <c r="I2108" s="6">
        <f t="shared" si="250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246"/>
        <v>5.2498126349140813E-2</v>
      </c>
      <c r="E2109" s="7">
        <f t="shared" si="247"/>
        <v>169</v>
      </c>
      <c r="F2109" s="6">
        <f t="shared" si="248"/>
        <v>7.3831367409349064E-2</v>
      </c>
      <c r="G2109" s="45">
        <v>852</v>
      </c>
      <c r="H2109" s="7">
        <f t="shared" si="249"/>
        <v>11</v>
      </c>
      <c r="I2109" s="6">
        <f t="shared" si="250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246"/>
        <v>2.8542322070485175E-2</v>
      </c>
      <c r="E2110" s="7">
        <f t="shared" si="247"/>
        <v>81</v>
      </c>
      <c r="F2110" s="6">
        <f t="shared" si="248"/>
        <v>3.5386631716906945E-2</v>
      </c>
      <c r="G2110" s="45">
        <v>977</v>
      </c>
      <c r="H2110" s="7">
        <f t="shared" si="249"/>
        <v>12</v>
      </c>
      <c r="I2110" s="6">
        <f t="shared" si="250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246"/>
        <v>1.4495550359696087E-3</v>
      </c>
      <c r="E2111" s="7">
        <f t="shared" si="247"/>
        <v>-3</v>
      </c>
      <c r="F2111" s="6">
        <f t="shared" si="248"/>
        <v>-1.3106159895150721E-3</v>
      </c>
      <c r="G2111" s="45">
        <v>0</v>
      </c>
      <c r="H2111" s="7">
        <f t="shared" si="249"/>
        <v>0</v>
      </c>
      <c r="I2111" s="6">
        <f t="shared" si="250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ref="D2112:D2121" si="251">C2112/SUMIF(A:A,A2112,C:C)</f>
        <v>4.912010667000756E-2</v>
      </c>
      <c r="E2112" s="7">
        <f t="shared" ref="E2112:E2121" si="252">C2112-SUMIFS(C:C,A:A,A2112-1,B:B,B2112)</f>
        <v>34</v>
      </c>
      <c r="F2112" s="6">
        <f t="shared" ref="F2112:F2121" si="253">E2112/SUMIF(A:A,A2112,E:E)</f>
        <v>5.1051051051051052E-2</v>
      </c>
      <c r="G2112" s="45">
        <v>4</v>
      </c>
      <c r="H2112" s="7">
        <f t="shared" ref="H2112:H2121" si="254">G2112-SUMIFS(G:G,A:A,A2112-1,B:B,B2112)</f>
        <v>0</v>
      </c>
      <c r="I2112" s="6">
        <f t="shared" ref="I2112:I2121" si="255">G2112/SUMIF(A:A,A2112,G:G)</f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251"/>
        <v>0.13275583575324507</v>
      </c>
      <c r="E2113" s="7">
        <f t="shared" si="252"/>
        <v>98</v>
      </c>
      <c r="F2113" s="6">
        <f t="shared" si="253"/>
        <v>0.14714714714714713</v>
      </c>
      <c r="G2113" s="45">
        <v>1</v>
      </c>
      <c r="H2113" s="7">
        <f t="shared" si="254"/>
        <v>0</v>
      </c>
      <c r="I2113" s="6">
        <f t="shared" si="255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si="251"/>
        <v>0.20344261341518527</v>
      </c>
      <c r="E2114" s="7">
        <f t="shared" si="252"/>
        <v>93</v>
      </c>
      <c r="F2114" s="6">
        <f t="shared" si="253"/>
        <v>0.13963963963963963</v>
      </c>
      <c r="G2114" s="45">
        <v>19</v>
      </c>
      <c r="H2114" s="7">
        <f t="shared" si="254"/>
        <v>0</v>
      </c>
      <c r="I2114" s="6">
        <f t="shared" si="255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251"/>
        <v>0.16315947255618743</v>
      </c>
      <c r="E2115" s="7">
        <f t="shared" si="252"/>
        <v>100</v>
      </c>
      <c r="F2115" s="6">
        <f t="shared" si="253"/>
        <v>0.15015015015015015</v>
      </c>
      <c r="G2115" s="45">
        <v>43</v>
      </c>
      <c r="H2115" s="7">
        <f t="shared" si="254"/>
        <v>0</v>
      </c>
      <c r="I2115" s="6">
        <f t="shared" si="255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251"/>
        <v>0.14861315566930508</v>
      </c>
      <c r="E2116" s="7">
        <f t="shared" si="252"/>
        <v>113</v>
      </c>
      <c r="F2116" s="6">
        <f t="shared" si="253"/>
        <v>0.16966966966966968</v>
      </c>
      <c r="G2116" s="45">
        <v>115</v>
      </c>
      <c r="H2116" s="7">
        <f t="shared" si="254"/>
        <v>0</v>
      </c>
      <c r="I2116" s="6">
        <f t="shared" si="255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251"/>
        <v>0.1307826195898753</v>
      </c>
      <c r="E2117" s="7">
        <f t="shared" si="252"/>
        <v>83</v>
      </c>
      <c r="F2117" s="6">
        <f t="shared" si="253"/>
        <v>0.12462462462462462</v>
      </c>
      <c r="G2117" s="45">
        <v>286</v>
      </c>
      <c r="H2117" s="7">
        <f t="shared" si="254"/>
        <v>-1</v>
      </c>
      <c r="I2117" s="6">
        <f t="shared" si="255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251"/>
        <v>8.9573275225622279E-2</v>
      </c>
      <c r="E2118" s="7">
        <f t="shared" si="252"/>
        <v>76</v>
      </c>
      <c r="F2118" s="6">
        <f t="shared" si="253"/>
        <v>0.11411411411411411</v>
      </c>
      <c r="G2118" s="45">
        <v>568</v>
      </c>
      <c r="H2118" s="7">
        <f t="shared" si="254"/>
        <v>2</v>
      </c>
      <c r="I2118" s="6">
        <f t="shared" si="255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251"/>
        <v>5.2538558254620948E-2</v>
      </c>
      <c r="E2119" s="7">
        <f t="shared" si="252"/>
        <v>44</v>
      </c>
      <c r="F2119" s="6">
        <f t="shared" si="253"/>
        <v>6.6066066066066062E-2</v>
      </c>
      <c r="G2119" s="45">
        <v>856</v>
      </c>
      <c r="H2119" s="7">
        <f t="shared" si="254"/>
        <v>4</v>
      </c>
      <c r="I2119" s="6">
        <f t="shared" si="255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251"/>
        <v>2.8564653031638576E-2</v>
      </c>
      <c r="E2120" s="7">
        <f t="shared" si="252"/>
        <v>24</v>
      </c>
      <c r="F2120" s="6">
        <f t="shared" si="253"/>
        <v>3.6036036036036036E-2</v>
      </c>
      <c r="G2120" s="45">
        <v>979</v>
      </c>
      <c r="H2120" s="7">
        <f t="shared" si="254"/>
        <v>2</v>
      </c>
      <c r="I2120" s="6">
        <f t="shared" si="255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251"/>
        <v>1.4497098343124841E-3</v>
      </c>
      <c r="E2121" s="7">
        <f t="shared" si="252"/>
        <v>1</v>
      </c>
      <c r="F2121" s="6">
        <f t="shared" si="253"/>
        <v>1.5015015015015015E-3</v>
      </c>
      <c r="G2121" s="45">
        <v>0</v>
      </c>
      <c r="H2121" s="7">
        <f t="shared" si="254"/>
        <v>0</v>
      </c>
      <c r="I2121" s="6">
        <f t="shared" si="255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ref="D2122:D2131" si="256">C2122/SUMIF(A:A,A2122,C:C)</f>
        <v>4.9093699008132166E-2</v>
      </c>
      <c r="E2122" s="7">
        <f t="shared" ref="E2122:E2131" si="257">C2122-SUMIFS(C:C,A:A,A2122-1,B:B,B2122)</f>
        <v>124</v>
      </c>
      <c r="F2122" s="6">
        <f t="shared" ref="F2122:F2131" si="258">E2122/SUMIF(A:A,A2122,E:E)</f>
        <v>4.6863189720332578E-2</v>
      </c>
      <c r="G2122" s="47">
        <v>4</v>
      </c>
      <c r="H2122" s="7">
        <f t="shared" ref="H2122:H2131" si="259">G2122-SUMIFS(G:G,A:A,A2122-1,B:B,B2122)</f>
        <v>0</v>
      </c>
      <c r="I2122" s="6">
        <f t="shared" ref="I2122:I2131" si="260">G2122/SUMIF(A:A,A2122,G:G)</f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256"/>
        <v>0.13270156850432699</v>
      </c>
      <c r="E2123" s="7">
        <f t="shared" si="257"/>
        <v>339</v>
      </c>
      <c r="F2123" s="6">
        <f t="shared" si="258"/>
        <v>0.12811791383219956</v>
      </c>
      <c r="G2123" s="47">
        <v>1</v>
      </c>
      <c r="H2123" s="7">
        <f t="shared" si="259"/>
        <v>0</v>
      </c>
      <c r="I2123" s="6">
        <f t="shared" si="260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256"/>
        <v>0.20321129924515452</v>
      </c>
      <c r="E2124" s="7">
        <f t="shared" si="257"/>
        <v>486</v>
      </c>
      <c r="F2124" s="6">
        <f t="shared" si="258"/>
        <v>0.18367346938775511</v>
      </c>
      <c r="G2124" s="47">
        <v>19</v>
      </c>
      <c r="H2124" s="7">
        <f t="shared" si="259"/>
        <v>0</v>
      </c>
      <c r="I2124" s="6">
        <f t="shared" si="260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256"/>
        <v>0.16291307558625448</v>
      </c>
      <c r="E2125" s="7">
        <f t="shared" si="257"/>
        <v>376</v>
      </c>
      <c r="F2125" s="6">
        <f t="shared" si="258"/>
        <v>0.1421012849584278</v>
      </c>
      <c r="G2125" s="47">
        <v>43</v>
      </c>
      <c r="H2125" s="7">
        <f t="shared" si="259"/>
        <v>0</v>
      </c>
      <c r="I2125" s="6">
        <f t="shared" si="260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256"/>
        <v>0.14845294265916095</v>
      </c>
      <c r="E2126" s="7">
        <f t="shared" si="257"/>
        <v>357</v>
      </c>
      <c r="F2126" s="6">
        <f t="shared" si="258"/>
        <v>0.13492063492063491</v>
      </c>
      <c r="G2126" s="47">
        <v>115</v>
      </c>
      <c r="H2126" s="7">
        <f t="shared" si="259"/>
        <v>0</v>
      </c>
      <c r="I2126" s="6">
        <f t="shared" si="260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256"/>
        <v>0.13094601108167986</v>
      </c>
      <c r="E2127" s="7">
        <f t="shared" si="257"/>
        <v>383</v>
      </c>
      <c r="F2127" s="6">
        <f t="shared" si="258"/>
        <v>0.14474678760393045</v>
      </c>
      <c r="G2127" s="47">
        <v>291</v>
      </c>
      <c r="H2127" s="7">
        <f t="shared" si="259"/>
        <v>5</v>
      </c>
      <c r="I2127" s="6">
        <f t="shared" si="260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256"/>
        <v>8.9785485917953115E-2</v>
      </c>
      <c r="E2128" s="7">
        <f t="shared" si="257"/>
        <v>285</v>
      </c>
      <c r="F2128" s="6">
        <f t="shared" si="258"/>
        <v>0.10770975056689343</v>
      </c>
      <c r="G2128" s="47">
        <v>575</v>
      </c>
      <c r="H2128" s="7">
        <f t="shared" si="259"/>
        <v>7</v>
      </c>
      <c r="I2128" s="6">
        <f t="shared" si="260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256"/>
        <v>5.2781696213390877E-2</v>
      </c>
      <c r="E2129" s="7">
        <f t="shared" si="257"/>
        <v>194</v>
      </c>
      <c r="F2129" s="6">
        <f t="shared" si="258"/>
        <v>7.3318216175359038E-2</v>
      </c>
      <c r="G2129" s="47">
        <v>866</v>
      </c>
      <c r="H2129" s="7">
        <f t="shared" si="259"/>
        <v>10</v>
      </c>
      <c r="I2129" s="6">
        <f t="shared" si="260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256"/>
        <v>2.8659364373239467E-2</v>
      </c>
      <c r="E2130" s="7">
        <f t="shared" si="257"/>
        <v>97</v>
      </c>
      <c r="F2130" s="6">
        <f t="shared" si="258"/>
        <v>3.6659108087679519E-2</v>
      </c>
      <c r="G2130" s="47">
        <v>989</v>
      </c>
      <c r="H2130" s="7">
        <f t="shared" si="259"/>
        <v>10</v>
      </c>
      <c r="I2130" s="6">
        <f t="shared" si="260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256"/>
        <v>1.4548574107075736E-3</v>
      </c>
      <c r="E2131" s="7">
        <f t="shared" si="257"/>
        <v>5</v>
      </c>
      <c r="F2131" s="6">
        <f t="shared" si="258"/>
        <v>1.889644746787604E-3</v>
      </c>
      <c r="G2131" s="47">
        <v>0</v>
      </c>
      <c r="H2131" s="7">
        <f t="shared" si="259"/>
        <v>0</v>
      </c>
      <c r="I2131" s="6">
        <f t="shared" si="260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ref="D2132:D2141" si="261">C2132/SUMIF(A:A,A2132,C:C)</f>
        <v>4.9063581995593325E-2</v>
      </c>
      <c r="E2132" s="7">
        <f t="shared" ref="E2132:E2141" si="262">C2132-SUMIFS(C:C,A:A,A2132-1,B:B,B2132)</f>
        <v>121</v>
      </c>
      <c r="F2132" s="6">
        <f t="shared" ref="F2132:F2141" si="263">E2132/SUMIF(A:A,A2132,E:E)</f>
        <v>4.6449136276391557E-2</v>
      </c>
      <c r="G2132" s="49">
        <v>4</v>
      </c>
      <c r="H2132" s="7">
        <f t="shared" ref="H2132:H2141" si="264">G2132-SUMIFS(G:G,A:A,A2132-1,B:B,B2132)</f>
        <v>0</v>
      </c>
      <c r="I2132" s="6">
        <f t="shared" ref="I2132:I2141" si="265">G2132/SUMIF(A:A,A2132,G:G)</f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261"/>
        <v>0.13271167768334907</v>
      </c>
      <c r="E2133" s="7">
        <f t="shared" si="262"/>
        <v>348</v>
      </c>
      <c r="F2133" s="6">
        <f t="shared" si="263"/>
        <v>0.13358925143953934</v>
      </c>
      <c r="G2133" s="49">
        <v>1</v>
      </c>
      <c r="H2133" s="7">
        <f t="shared" si="264"/>
        <v>0</v>
      </c>
      <c r="I2133" s="6">
        <f t="shared" si="265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261"/>
        <v>0.20274192984296857</v>
      </c>
      <c r="E2134" s="7">
        <f t="shared" si="262"/>
        <v>422</v>
      </c>
      <c r="F2134" s="6">
        <f t="shared" si="263"/>
        <v>0.1619961612284069</v>
      </c>
      <c r="G2134" s="49">
        <v>19</v>
      </c>
      <c r="H2134" s="7">
        <f t="shared" si="264"/>
        <v>0</v>
      </c>
      <c r="I2134" s="6">
        <f t="shared" si="265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261"/>
        <v>0.16268842024271674</v>
      </c>
      <c r="E2135" s="7">
        <f t="shared" si="262"/>
        <v>373</v>
      </c>
      <c r="F2135" s="6">
        <f t="shared" si="263"/>
        <v>0.14318618042226489</v>
      </c>
      <c r="G2135" s="49">
        <v>43</v>
      </c>
      <c r="H2135" s="7">
        <f t="shared" si="264"/>
        <v>0</v>
      </c>
      <c r="I2135" s="6">
        <f t="shared" si="265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261"/>
        <v>0.14826618403105654</v>
      </c>
      <c r="E2136" s="7">
        <f t="shared" si="262"/>
        <v>344</v>
      </c>
      <c r="F2136" s="6">
        <f t="shared" si="263"/>
        <v>0.13205374280230325</v>
      </c>
      <c r="G2136" s="49">
        <v>115</v>
      </c>
      <c r="H2136" s="7">
        <f t="shared" si="264"/>
        <v>0</v>
      </c>
      <c r="I2136" s="6">
        <f t="shared" si="265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261"/>
        <v>0.13112475081313607</v>
      </c>
      <c r="E2137" s="7">
        <f t="shared" si="262"/>
        <v>382</v>
      </c>
      <c r="F2137" s="6">
        <f t="shared" si="263"/>
        <v>0.14664107485604608</v>
      </c>
      <c r="G2137" s="49">
        <v>291</v>
      </c>
      <c r="H2137" s="7">
        <f t="shared" si="264"/>
        <v>0</v>
      </c>
      <c r="I2137" s="6">
        <f t="shared" si="265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261"/>
        <v>9.0026405064176543E-2</v>
      </c>
      <c r="E2138" s="7">
        <f t="shared" si="262"/>
        <v>289</v>
      </c>
      <c r="F2138" s="6">
        <f t="shared" si="263"/>
        <v>0.1109404990403071</v>
      </c>
      <c r="G2138" s="49">
        <v>579</v>
      </c>
      <c r="H2138" s="7">
        <f t="shared" si="264"/>
        <v>4</v>
      </c>
      <c r="I2138" s="6">
        <f t="shared" si="265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261"/>
        <v>5.3098660511313955E-2</v>
      </c>
      <c r="E2139" s="7">
        <f t="shared" si="262"/>
        <v>210</v>
      </c>
      <c r="F2139" s="6">
        <f t="shared" si="263"/>
        <v>8.0614203454894437E-2</v>
      </c>
      <c r="G2139" s="49">
        <v>868</v>
      </c>
      <c r="H2139" s="7">
        <f t="shared" si="264"/>
        <v>2</v>
      </c>
      <c r="I2139" s="6">
        <f t="shared" si="265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261"/>
        <v>2.8818242227118526E-2</v>
      </c>
      <c r="E2140" s="7">
        <f t="shared" si="262"/>
        <v>111</v>
      </c>
      <c r="F2140" s="6">
        <f t="shared" si="263"/>
        <v>4.2610364683301344E-2</v>
      </c>
      <c r="G2140" s="49">
        <v>989</v>
      </c>
      <c r="H2140" s="7">
        <f t="shared" si="264"/>
        <v>0</v>
      </c>
      <c r="I2140" s="6">
        <f t="shared" si="265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261"/>
        <v>1.4601475885706293E-3</v>
      </c>
      <c r="E2141" s="7">
        <f t="shared" si="262"/>
        <v>5</v>
      </c>
      <c r="F2141" s="6">
        <f t="shared" si="263"/>
        <v>1.9193857965451055E-3</v>
      </c>
      <c r="G2141" s="49">
        <v>0</v>
      </c>
      <c r="H2141" s="7">
        <f t="shared" si="264"/>
        <v>0</v>
      </c>
      <c r="I2141" s="6">
        <f t="shared" si="265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ref="D2142:D2151" si="266">C2142/SUMIF(A:A,A2142,C:C)</f>
        <v>4.8982810554121549E-2</v>
      </c>
      <c r="E2142" s="7">
        <f t="shared" ref="E2142:E2151" si="267">C2142-SUMIFS(C:C,A:A,A2142-1,B:B,B2142)</f>
        <v>144</v>
      </c>
      <c r="F2142" s="6">
        <f t="shared" ref="F2142:F2151" si="268">E2142/SUMIF(A:A,A2142,E:E)</f>
        <v>4.3412722339463368E-2</v>
      </c>
      <c r="G2142" s="51">
        <v>4</v>
      </c>
      <c r="H2142" s="7">
        <f t="shared" ref="H2142:H2151" si="269">G2142-SUMIFS(G:G,A:A,A2142-1,B:B,B2142)</f>
        <v>0</v>
      </c>
      <c r="I2142" s="6">
        <f t="shared" ref="I2142:I2151" si="270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266"/>
        <v>0.13263323005589048</v>
      </c>
      <c r="E2143" s="7">
        <f t="shared" si="267"/>
        <v>422</v>
      </c>
      <c r="F2143" s="6">
        <f t="shared" si="268"/>
        <v>0.12722339463370516</v>
      </c>
      <c r="G2143" s="51">
        <v>1</v>
      </c>
      <c r="H2143" s="7">
        <f t="shared" si="269"/>
        <v>0</v>
      </c>
      <c r="I2143" s="6">
        <f t="shared" si="270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266"/>
        <v>0.20251571785004804</v>
      </c>
      <c r="E2144" s="7">
        <f t="shared" si="267"/>
        <v>620</v>
      </c>
      <c r="F2144" s="6">
        <f t="shared" si="268"/>
        <v>0.18691588785046728</v>
      </c>
      <c r="G2144" s="51">
        <v>19</v>
      </c>
      <c r="H2144" s="7">
        <f t="shared" si="269"/>
        <v>0</v>
      </c>
      <c r="I2144" s="6">
        <f t="shared" si="270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266"/>
        <v>0.16243573887900165</v>
      </c>
      <c r="E2145" s="7">
        <f t="shared" si="267"/>
        <v>481</v>
      </c>
      <c r="F2145" s="6">
        <f t="shared" si="268"/>
        <v>0.1450105517033464</v>
      </c>
      <c r="G2145" s="51">
        <v>43</v>
      </c>
      <c r="H2145" s="7">
        <f t="shared" si="269"/>
        <v>0</v>
      </c>
      <c r="I2145" s="6">
        <f t="shared" si="270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266"/>
        <v>0.14821103072037092</v>
      </c>
      <c r="E2146" s="7">
        <f t="shared" si="267"/>
        <v>479</v>
      </c>
      <c r="F2146" s="6">
        <f t="shared" si="268"/>
        <v>0.14440759722640942</v>
      </c>
      <c r="G2146" s="51">
        <v>115</v>
      </c>
      <c r="H2146" s="7">
        <f t="shared" si="269"/>
        <v>0</v>
      </c>
      <c r="I2146" s="6">
        <f t="shared" si="270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266"/>
        <v>0.1313404665152697</v>
      </c>
      <c r="E2147" s="7">
        <f t="shared" si="267"/>
        <v>485</v>
      </c>
      <c r="F2147" s="6">
        <f t="shared" si="268"/>
        <v>0.14621646065722038</v>
      </c>
      <c r="G2147" s="51">
        <v>293</v>
      </c>
      <c r="H2147" s="7">
        <f t="shared" si="269"/>
        <v>2</v>
      </c>
      <c r="I2147" s="6">
        <f t="shared" si="270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266"/>
        <v>9.0174566170101833E-2</v>
      </c>
      <c r="E2148" s="7">
        <f t="shared" si="267"/>
        <v>333</v>
      </c>
      <c r="F2148" s="6">
        <f t="shared" si="268"/>
        <v>0.10039192041000905</v>
      </c>
      <c r="G2148" s="51">
        <v>581</v>
      </c>
      <c r="H2148" s="7">
        <f t="shared" si="269"/>
        <v>2</v>
      </c>
      <c r="I2148" s="6">
        <f t="shared" si="270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266"/>
        <v>5.333080526240945E-2</v>
      </c>
      <c r="E2149" s="7">
        <f t="shared" si="267"/>
        <v>230</v>
      </c>
      <c r="F2149" s="6">
        <f t="shared" si="268"/>
        <v>6.933976484775399E-2</v>
      </c>
      <c r="G2149" s="51">
        <v>871</v>
      </c>
      <c r="H2149" s="7">
        <f t="shared" si="269"/>
        <v>3</v>
      </c>
      <c r="I2149" s="6">
        <f t="shared" si="270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266"/>
        <v>2.8910501980082822E-2</v>
      </c>
      <c r="E2150" s="7">
        <f t="shared" si="267"/>
        <v>117</v>
      </c>
      <c r="F2150" s="6">
        <f t="shared" si="268"/>
        <v>3.5272836900813988E-2</v>
      </c>
      <c r="G2150" s="51">
        <v>995</v>
      </c>
      <c r="H2150" s="7">
        <f t="shared" si="269"/>
        <v>6</v>
      </c>
      <c r="I2150" s="6">
        <f t="shared" si="270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266"/>
        <v>1.4651320127035564E-3</v>
      </c>
      <c r="E2151" s="7">
        <f t="shared" si="267"/>
        <v>6</v>
      </c>
      <c r="F2151" s="6">
        <f t="shared" si="268"/>
        <v>1.8088634308109737E-3</v>
      </c>
      <c r="G2151" s="51">
        <v>0</v>
      </c>
      <c r="H2151" s="7">
        <f t="shared" si="269"/>
        <v>0</v>
      </c>
      <c r="I2151" s="6">
        <f t="shared" si="270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ref="D2152:D2161" si="271">C2152/SUMIF(A:A,A2152,C:C)</f>
        <v>4.8961976974684143E-2</v>
      </c>
      <c r="E2152" s="7">
        <f t="shared" ref="E2152:E2161" si="272">C2152-SUMIFS(C:C,A:A,A2152-1,B:B,B2152)</f>
        <v>69</v>
      </c>
      <c r="F2152" s="6">
        <f t="shared" ref="F2152:F2161" si="273">E2152/SUMIF(A:A,A2152,E:E)</f>
        <v>4.5755968169761276E-2</v>
      </c>
      <c r="G2152" s="51">
        <v>4</v>
      </c>
      <c r="H2152" s="7">
        <f t="shared" ref="H2152:H2161" si="274">G2152-SUMIFS(G:G,A:A,A2152-1,B:B,B2152)</f>
        <v>0</v>
      </c>
      <c r="I2152" s="6">
        <f t="shared" ref="I2152:I2161" si="275">G2152/SUMIF(A:A,A2152,G:G)</f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271"/>
        <v>0.1326117763915588</v>
      </c>
      <c r="E2153" s="7">
        <f t="shared" si="272"/>
        <v>195</v>
      </c>
      <c r="F2153" s="6">
        <f t="shared" si="273"/>
        <v>0.12931034482758622</v>
      </c>
      <c r="G2153" s="51">
        <v>1</v>
      </c>
      <c r="H2153" s="7">
        <f t="shared" si="274"/>
        <v>0</v>
      </c>
      <c r="I2153" s="6">
        <f t="shared" si="275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271"/>
        <v>0.2023427766527236</v>
      </c>
      <c r="E2154" s="7">
        <f t="shared" si="272"/>
        <v>265</v>
      </c>
      <c r="F2154" s="6">
        <f t="shared" si="273"/>
        <v>0.17572944297082227</v>
      </c>
      <c r="G2154" s="51">
        <v>19</v>
      </c>
      <c r="H2154" s="7">
        <f t="shared" si="274"/>
        <v>0</v>
      </c>
      <c r="I2154" s="6">
        <f t="shared" si="275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271"/>
        <v>0.16243165831082035</v>
      </c>
      <c r="E2155" s="7">
        <f t="shared" si="272"/>
        <v>244</v>
      </c>
      <c r="F2155" s="6">
        <f t="shared" si="273"/>
        <v>0.16180371352785147</v>
      </c>
      <c r="G2155" s="51">
        <v>44</v>
      </c>
      <c r="H2155" s="7">
        <f t="shared" si="274"/>
        <v>1</v>
      </c>
      <c r="I2155" s="6">
        <f t="shared" si="275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271"/>
        <v>0.14811468987750942</v>
      </c>
      <c r="E2156" s="7">
        <f t="shared" si="272"/>
        <v>201</v>
      </c>
      <c r="F2156" s="6">
        <f t="shared" si="273"/>
        <v>0.13328912466843501</v>
      </c>
      <c r="G2156" s="51">
        <v>115</v>
      </c>
      <c r="H2156" s="7">
        <f t="shared" si="274"/>
        <v>0</v>
      </c>
      <c r="I2156" s="6">
        <f t="shared" si="275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271"/>
        <v>0.13137445465793834</v>
      </c>
      <c r="E2157" s="7">
        <f t="shared" si="272"/>
        <v>206</v>
      </c>
      <c r="F2157" s="6">
        <f t="shared" si="273"/>
        <v>0.13660477453580902</v>
      </c>
      <c r="G2157" s="51">
        <v>294</v>
      </c>
      <c r="H2157" s="7">
        <f t="shared" si="274"/>
        <v>1</v>
      </c>
      <c r="I2157" s="6">
        <f t="shared" si="275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271"/>
        <v>9.0290235433640592E-2</v>
      </c>
      <c r="E2158" s="7">
        <f t="shared" si="272"/>
        <v>163</v>
      </c>
      <c r="F2158" s="6">
        <f t="shared" si="273"/>
        <v>0.10809018567639257</v>
      </c>
      <c r="G2158" s="51">
        <v>588</v>
      </c>
      <c r="H2158" s="7">
        <f t="shared" si="274"/>
        <v>7</v>
      </c>
      <c r="I2158" s="6">
        <f t="shared" si="275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271"/>
        <v>5.3453155170420735E-2</v>
      </c>
      <c r="E2159" s="7">
        <f t="shared" si="272"/>
        <v>109</v>
      </c>
      <c r="F2159" s="6">
        <f t="shared" si="273"/>
        <v>7.2281167108753319E-2</v>
      </c>
      <c r="G2159" s="51">
        <v>880</v>
      </c>
      <c r="H2159" s="7">
        <f t="shared" si="274"/>
        <v>9</v>
      </c>
      <c r="I2159" s="6">
        <f t="shared" si="275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271"/>
        <v>2.8972166683078664E-2</v>
      </c>
      <c r="E2160" s="7">
        <f t="shared" si="272"/>
        <v>58</v>
      </c>
      <c r="F2160" s="6">
        <f t="shared" si="273"/>
        <v>3.8461538461538464E-2</v>
      </c>
      <c r="G2160" s="51">
        <v>1007</v>
      </c>
      <c r="H2160" s="7">
        <f t="shared" si="274"/>
        <v>12</v>
      </c>
      <c r="I2160" s="6">
        <f t="shared" si="275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271"/>
        <v>1.4471098476253269E-3</v>
      </c>
      <c r="E2161" s="7">
        <f t="shared" si="272"/>
        <v>-2</v>
      </c>
      <c r="F2161" s="6">
        <f t="shared" si="273"/>
        <v>-1.3262599469496021E-3</v>
      </c>
      <c r="G2161" s="51">
        <v>0</v>
      </c>
      <c r="H2161" s="7">
        <f t="shared" si="274"/>
        <v>0</v>
      </c>
      <c r="I2161" s="6">
        <f t="shared" si="275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ref="D2162:D2171" si="276">C2162/SUMIF(A:A,A2162,C:C)</f>
        <v>4.8888964262849728E-2</v>
      </c>
      <c r="E2162" s="7">
        <f t="shared" ref="E2162:E2171" si="277">C2162-SUMIFS(C:C,A:A,A2162-1,B:B,B2162)</f>
        <v>95</v>
      </c>
      <c r="F2162" s="6">
        <f t="shared" ref="F2162:F2171" si="278">E2162/SUMIF(A:A,A2162,E:E)</f>
        <v>4.1448516579406632E-2</v>
      </c>
      <c r="G2162" s="51">
        <v>4</v>
      </c>
      <c r="H2162" s="7">
        <f t="shared" ref="H2162:H2171" si="279">G2162-SUMIFS(G:G,A:A,A2162-1,B:B,B2162)</f>
        <v>0</v>
      </c>
      <c r="I2162" s="6">
        <f t="shared" ref="I2162:I2171" si="280">G2162/SUMIF(A:A,A2162,G:G)</f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276"/>
        <v>0.13240849483382161</v>
      </c>
      <c r="E2163" s="7">
        <f t="shared" si="277"/>
        <v>256</v>
      </c>
      <c r="F2163" s="6">
        <f t="shared" si="278"/>
        <v>0.11169284467713787</v>
      </c>
      <c r="G2163" s="51">
        <v>1</v>
      </c>
      <c r="H2163" s="7">
        <f t="shared" si="279"/>
        <v>0</v>
      </c>
      <c r="I2163" s="6">
        <f t="shared" si="280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276"/>
        <v>0.20206392748271226</v>
      </c>
      <c r="E2164" s="7">
        <f t="shared" si="277"/>
        <v>398</v>
      </c>
      <c r="F2164" s="6">
        <f t="shared" si="278"/>
        <v>0.17364746945898779</v>
      </c>
      <c r="G2164" s="51">
        <v>20</v>
      </c>
      <c r="H2164" s="7">
        <f t="shared" si="279"/>
        <v>1</v>
      </c>
      <c r="I2164" s="6">
        <f t="shared" si="280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276"/>
        <v>0.16221842525894489</v>
      </c>
      <c r="E2165" s="7">
        <f t="shared" si="277"/>
        <v>322</v>
      </c>
      <c r="F2165" s="6">
        <f t="shared" si="278"/>
        <v>0.14048865619546247</v>
      </c>
      <c r="G2165" s="51">
        <v>44</v>
      </c>
      <c r="H2165" s="7">
        <f t="shared" si="279"/>
        <v>0</v>
      </c>
      <c r="I2165" s="6">
        <f t="shared" si="280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276"/>
        <v>0.14834160798097185</v>
      </c>
      <c r="E2166" s="7">
        <f t="shared" si="277"/>
        <v>393</v>
      </c>
      <c r="F2166" s="6">
        <f t="shared" si="278"/>
        <v>0.17146596858638743</v>
      </c>
      <c r="G2166" s="51">
        <v>115</v>
      </c>
      <c r="H2166" s="7">
        <f t="shared" si="279"/>
        <v>0</v>
      </c>
      <c r="I2166" s="6">
        <f t="shared" si="280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276"/>
        <v>0.13164533348031257</v>
      </c>
      <c r="E2167" s="7">
        <f t="shared" si="277"/>
        <v>365</v>
      </c>
      <c r="F2167" s="6">
        <f t="shared" si="278"/>
        <v>0.15924956369982549</v>
      </c>
      <c r="G2167" s="51">
        <v>293</v>
      </c>
      <c r="H2167" s="7">
        <f t="shared" si="279"/>
        <v>-1</v>
      </c>
      <c r="I2167" s="6">
        <f t="shared" si="280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276"/>
        <v>9.0413421464337049E-2</v>
      </c>
      <c r="E2168" s="7">
        <f t="shared" si="277"/>
        <v>236</v>
      </c>
      <c r="F2168" s="6">
        <f t="shared" si="278"/>
        <v>0.10296684118673648</v>
      </c>
      <c r="G2168" s="51">
        <v>591</v>
      </c>
      <c r="H2168" s="7">
        <f t="shared" si="279"/>
        <v>3</v>
      </c>
      <c r="I2168" s="6">
        <f t="shared" si="280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276"/>
        <v>5.3472172169201353E-2</v>
      </c>
      <c r="E2169" s="7">
        <f t="shared" si="277"/>
        <v>127</v>
      </c>
      <c r="F2169" s="6">
        <f t="shared" si="278"/>
        <v>5.5410122164048864E-2</v>
      </c>
      <c r="G2169" s="51">
        <v>891</v>
      </c>
      <c r="H2169" s="7">
        <f t="shared" si="279"/>
        <v>11</v>
      </c>
      <c r="I2169" s="6">
        <f t="shared" si="280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276"/>
        <v>2.910612606577603E-2</v>
      </c>
      <c r="E2170" s="7">
        <f t="shared" si="277"/>
        <v>98</v>
      </c>
      <c r="F2170" s="6">
        <f t="shared" si="278"/>
        <v>4.2757417102966842E-2</v>
      </c>
      <c r="G2170" s="51">
        <v>1011</v>
      </c>
      <c r="H2170" s="7">
        <f t="shared" si="279"/>
        <v>4</v>
      </c>
      <c r="I2170" s="6">
        <f t="shared" si="280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276"/>
        <v>1.4415270010726658E-3</v>
      </c>
      <c r="E2171" s="7">
        <f t="shared" si="277"/>
        <v>2</v>
      </c>
      <c r="F2171" s="6">
        <f t="shared" si="278"/>
        <v>8.7260034904013963E-4</v>
      </c>
      <c r="G2171" s="51">
        <v>0</v>
      </c>
      <c r="H2171" s="7">
        <f t="shared" si="279"/>
        <v>0</v>
      </c>
      <c r="I2171" s="6">
        <f t="shared" si="280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ref="D2172:D2181" si="281">C2172/SUMIF(A:A,A2172,C:C)</f>
        <v>4.8880444879721908E-2</v>
      </c>
      <c r="E2172" s="7">
        <f t="shared" ref="E2172:E2181" si="282">C2172-SUMIFS(C:C,A:A,A2172-1,B:B,B2172)</f>
        <v>98</v>
      </c>
      <c r="F2172" s="6">
        <f t="shared" ref="F2172:F2181" si="283">E2172/SUMIF(A:A,A2172,E:E)</f>
        <v>4.7898338220918865E-2</v>
      </c>
      <c r="G2172" s="53">
        <v>4</v>
      </c>
      <c r="H2172" s="7">
        <f t="shared" ref="H2172:H2181" si="284">G2172-SUMIFS(G:G,A:A,A2172-1,B:B,B2172)</f>
        <v>0</v>
      </c>
      <c r="I2172" s="6">
        <f t="shared" ref="I2172:I2181" si="285">G2172/SUMIF(A:A,A2172,G:G)</f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281"/>
        <v>0.13237945920044386</v>
      </c>
      <c r="E2173" s="7">
        <f t="shared" si="282"/>
        <v>264</v>
      </c>
      <c r="F2173" s="6">
        <f t="shared" si="283"/>
        <v>0.12903225806451613</v>
      </c>
      <c r="G2173" s="53">
        <v>1</v>
      </c>
      <c r="H2173" s="7">
        <f t="shared" si="284"/>
        <v>0</v>
      </c>
      <c r="I2173" s="6">
        <f t="shared" si="285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281"/>
        <v>0.20183937420924983</v>
      </c>
      <c r="E2174" s="7">
        <f t="shared" si="282"/>
        <v>360</v>
      </c>
      <c r="F2174" s="6">
        <f t="shared" si="283"/>
        <v>0.17595307917888564</v>
      </c>
      <c r="G2174" s="53">
        <v>20</v>
      </c>
      <c r="H2174" s="7">
        <f t="shared" si="284"/>
        <v>0</v>
      </c>
      <c r="I2174" s="6">
        <f t="shared" si="285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281"/>
        <v>0.16202970068135869</v>
      </c>
      <c r="E2175" s="7">
        <f t="shared" si="282"/>
        <v>287</v>
      </c>
      <c r="F2175" s="6">
        <f t="shared" si="283"/>
        <v>0.14027370478983381</v>
      </c>
      <c r="G2175" s="53">
        <v>44</v>
      </c>
      <c r="H2175" s="7">
        <f t="shared" si="284"/>
        <v>0</v>
      </c>
      <c r="I2175" s="6">
        <f t="shared" si="285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281"/>
        <v>0.14837730709899247</v>
      </c>
      <c r="E2176" s="7">
        <f t="shared" si="282"/>
        <v>312</v>
      </c>
      <c r="F2176" s="6">
        <f t="shared" si="283"/>
        <v>0.15249266862170088</v>
      </c>
      <c r="G2176" s="53">
        <v>116</v>
      </c>
      <c r="H2176" s="7">
        <f t="shared" si="284"/>
        <v>1</v>
      </c>
      <c r="I2176" s="6">
        <f t="shared" si="285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281"/>
        <v>0.1319044836848012</v>
      </c>
      <c r="E2177" s="7">
        <f t="shared" si="282"/>
        <v>331</v>
      </c>
      <c r="F2177" s="6">
        <f t="shared" si="283"/>
        <v>0.16177908113391984</v>
      </c>
      <c r="G2177" s="53">
        <v>297</v>
      </c>
      <c r="H2177" s="7">
        <f t="shared" si="284"/>
        <v>4</v>
      </c>
      <c r="I2177" s="6">
        <f t="shared" si="285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si="281"/>
        <v>9.0577410500741889E-2</v>
      </c>
      <c r="E2178" s="7">
        <f t="shared" si="282"/>
        <v>224</v>
      </c>
      <c r="F2178" s="6">
        <f t="shared" si="283"/>
        <v>0.10948191593352884</v>
      </c>
      <c r="G2178" s="53">
        <v>600</v>
      </c>
      <c r="H2178" s="7">
        <f t="shared" si="284"/>
        <v>9</v>
      </c>
      <c r="I2178" s="6">
        <f t="shared" si="285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281"/>
        <v>5.3491490372288328E-2</v>
      </c>
      <c r="E2179" s="7">
        <f t="shared" si="282"/>
        <v>114</v>
      </c>
      <c r="F2179" s="6">
        <f t="shared" si="283"/>
        <v>5.5718475073313782E-2</v>
      </c>
      <c r="G2179" s="53">
        <v>901</v>
      </c>
      <c r="H2179" s="7">
        <f t="shared" si="284"/>
        <v>10</v>
      </c>
      <c r="I2179" s="6">
        <f t="shared" si="285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281"/>
        <v>2.909119950232654E-2</v>
      </c>
      <c r="E2180" s="7">
        <f t="shared" si="282"/>
        <v>56</v>
      </c>
      <c r="F2180" s="6">
        <f t="shared" si="283"/>
        <v>2.7370478983382209E-2</v>
      </c>
      <c r="G2180" s="53">
        <v>1028</v>
      </c>
      <c r="H2180" s="7">
        <f t="shared" si="284"/>
        <v>17</v>
      </c>
      <c r="I2180" s="6">
        <f t="shared" si="285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281"/>
        <v>1.4291298700752815E-3</v>
      </c>
      <c r="E2181" s="7">
        <f t="shared" si="282"/>
        <v>0</v>
      </c>
      <c r="F2181" s="6">
        <f t="shared" si="283"/>
        <v>0</v>
      </c>
      <c r="G2181" s="53">
        <v>0</v>
      </c>
      <c r="H2181" s="7">
        <f t="shared" si="284"/>
        <v>0</v>
      </c>
      <c r="I2181" s="6">
        <f t="shared" si="285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ref="D2182:D2191" si="286">C2182/SUMIF(A:A,A2182,C:C)</f>
        <v>4.8846231879857399E-2</v>
      </c>
      <c r="E2182" s="7">
        <f t="shared" ref="E2182:E2191" si="287">C2182-SUMIFS(C:C,A:A,A2182-1,B:B,B2182)</f>
        <v>168</v>
      </c>
      <c r="F2182" s="6">
        <f t="shared" ref="F2182:F2191" si="288">E2182/SUMIF(A:A,A2182,E:E)</f>
        <v>4.6589018302828619E-2</v>
      </c>
      <c r="G2182" s="53">
        <v>4</v>
      </c>
      <c r="H2182" s="7">
        <f t="shared" ref="H2182:H2191" si="289">G2182-SUMIFS(G:G,A:A,A2182-1,B:B,B2182)</f>
        <v>0</v>
      </c>
      <c r="I2182" s="6">
        <f t="shared" ref="I2182:I2191" si="290">G2182/SUMIF(A:A,A2182,G:G)</f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286"/>
        <v>0.13227859369888992</v>
      </c>
      <c r="E2183" s="7">
        <f t="shared" si="287"/>
        <v>453</v>
      </c>
      <c r="F2183" s="6">
        <f t="shared" si="288"/>
        <v>0.12562396006655574</v>
      </c>
      <c r="G2183" s="53">
        <v>1</v>
      </c>
      <c r="H2183" s="7">
        <f t="shared" si="289"/>
        <v>0</v>
      </c>
      <c r="I2183" s="6">
        <f t="shared" si="290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286"/>
        <v>0.20145085357724016</v>
      </c>
      <c r="E2184" s="7">
        <f t="shared" si="287"/>
        <v>634</v>
      </c>
      <c r="F2184" s="6">
        <f t="shared" si="288"/>
        <v>0.17581808097615087</v>
      </c>
      <c r="G2184" s="53">
        <v>20</v>
      </c>
      <c r="H2184" s="7">
        <f t="shared" si="289"/>
        <v>0</v>
      </c>
      <c r="I2184" s="6">
        <f t="shared" si="290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286"/>
        <v>0.1615979264056179</v>
      </c>
      <c r="E2185" s="7">
        <f t="shared" si="287"/>
        <v>480</v>
      </c>
      <c r="F2185" s="6">
        <f t="shared" si="288"/>
        <v>0.13311148086522462</v>
      </c>
      <c r="G2185" s="53">
        <v>45</v>
      </c>
      <c r="H2185" s="7">
        <f t="shared" si="289"/>
        <v>1</v>
      </c>
      <c r="I2185" s="6">
        <f t="shared" si="290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286"/>
        <v>0.14838538712201826</v>
      </c>
      <c r="E2186" s="7">
        <f t="shared" si="287"/>
        <v>537</v>
      </c>
      <c r="F2186" s="6">
        <f t="shared" si="288"/>
        <v>0.14891846921797006</v>
      </c>
      <c r="G2186" s="53">
        <v>118</v>
      </c>
      <c r="H2186" s="7">
        <f t="shared" si="289"/>
        <v>2</v>
      </c>
      <c r="I2186" s="6">
        <f t="shared" si="290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286"/>
        <v>0.13217093903847826</v>
      </c>
      <c r="E2187" s="7">
        <f t="shared" si="287"/>
        <v>540</v>
      </c>
      <c r="F2187" s="6">
        <f t="shared" si="288"/>
        <v>0.14975041597337771</v>
      </c>
      <c r="G2187" s="53">
        <v>300</v>
      </c>
      <c r="H2187" s="7">
        <f t="shared" si="289"/>
        <v>3</v>
      </c>
      <c r="I2187" s="6">
        <f t="shared" si="290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286"/>
        <v>9.0852252259712732E-2</v>
      </c>
      <c r="E2188" s="7">
        <f t="shared" si="287"/>
        <v>393</v>
      </c>
      <c r="F2188" s="6">
        <f t="shared" si="288"/>
        <v>0.10898502495840266</v>
      </c>
      <c r="G2188" s="53">
        <v>608</v>
      </c>
      <c r="H2188" s="7">
        <f t="shared" si="289"/>
        <v>8</v>
      </c>
      <c r="I2188" s="6">
        <f t="shared" si="290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286"/>
        <v>5.3744518928587698E-2</v>
      </c>
      <c r="E2189" s="7">
        <f t="shared" si="287"/>
        <v>254</v>
      </c>
      <c r="F2189" s="6">
        <f t="shared" si="288"/>
        <v>7.0438158624514705E-2</v>
      </c>
      <c r="G2189" s="53">
        <v>919</v>
      </c>
      <c r="H2189" s="7">
        <f t="shared" si="289"/>
        <v>18</v>
      </c>
      <c r="I2189" s="6">
        <f t="shared" si="290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286"/>
        <v>2.9236521429488269E-2</v>
      </c>
      <c r="E2190" s="7">
        <f t="shared" si="287"/>
        <v>140</v>
      </c>
      <c r="F2190" s="6">
        <f t="shared" si="288"/>
        <v>3.8824181919023849E-2</v>
      </c>
      <c r="G2190" s="53">
        <v>1061</v>
      </c>
      <c r="H2190" s="7">
        <f t="shared" si="289"/>
        <v>33</v>
      </c>
      <c r="I2190" s="6">
        <f t="shared" si="290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286"/>
        <v>1.4367756601093937E-3</v>
      </c>
      <c r="E2191" s="7">
        <f t="shared" si="287"/>
        <v>7</v>
      </c>
      <c r="F2191" s="6">
        <f t="shared" si="288"/>
        <v>1.9412090959511925E-3</v>
      </c>
      <c r="G2191" s="53">
        <v>0</v>
      </c>
      <c r="H2191" s="7">
        <f t="shared" si="289"/>
        <v>0</v>
      </c>
      <c r="I2191" s="6">
        <f t="shared" si="290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ref="D2192:D2201" si="291">C2192/SUMIF(A:A,A2192,C:C)</f>
        <v>4.8806368221167046E-2</v>
      </c>
      <c r="E2192" s="7">
        <f t="shared" ref="E2192:E2201" si="292">C2192-SUMIFS(C:C,A:A,A2192-1,B:B,B2192)</f>
        <v>116</v>
      </c>
      <c r="F2192" s="6">
        <f t="shared" ref="F2192:F2201" si="293">E2192/SUMIF(A:A,A2192,E:E)</f>
        <v>4.5066045066045064E-2</v>
      </c>
      <c r="G2192" s="55">
        <v>4</v>
      </c>
      <c r="H2192" s="7">
        <f t="shared" ref="H2192:H2201" si="294">G2192-SUMIFS(G:G,A:A,A2192-1,B:B,B2192)</f>
        <v>0</v>
      </c>
      <c r="I2192" s="6">
        <f t="shared" ref="I2192:I2201" si="295">G2192/SUMIF(A:A,A2192,G:G)</f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291"/>
        <v>0.13241180398792235</v>
      </c>
      <c r="E2193" s="7">
        <f t="shared" si="292"/>
        <v>373</v>
      </c>
      <c r="F2193" s="6">
        <f t="shared" si="293"/>
        <v>0.1449106449106449</v>
      </c>
      <c r="G2193" s="55">
        <v>1</v>
      </c>
      <c r="H2193" s="7">
        <f t="shared" si="294"/>
        <v>0</v>
      </c>
      <c r="I2193" s="6">
        <f t="shared" si="295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291"/>
        <v>0.2010512645081467</v>
      </c>
      <c r="E2194" s="7">
        <f t="shared" si="292"/>
        <v>421</v>
      </c>
      <c r="F2194" s="6">
        <f t="shared" si="293"/>
        <v>0.16355866355866355</v>
      </c>
      <c r="G2194" s="55">
        <v>20</v>
      </c>
      <c r="H2194" s="7">
        <f t="shared" si="294"/>
        <v>0</v>
      </c>
      <c r="I2194" s="6">
        <f t="shared" si="295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291"/>
        <v>0.16149979310655627</v>
      </c>
      <c r="E2195" s="7">
        <f t="shared" si="292"/>
        <v>392</v>
      </c>
      <c r="F2195" s="6">
        <f t="shared" si="293"/>
        <v>0.15229215229215229</v>
      </c>
      <c r="G2195" s="55">
        <v>46</v>
      </c>
      <c r="H2195" s="7">
        <f t="shared" si="294"/>
        <v>1</v>
      </c>
      <c r="I2195" s="6">
        <f t="shared" si="295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291"/>
        <v>0.14828319410701921</v>
      </c>
      <c r="E2196" s="7">
        <f t="shared" si="292"/>
        <v>357</v>
      </c>
      <c r="F2196" s="6">
        <f t="shared" si="293"/>
        <v>0.13869463869463869</v>
      </c>
      <c r="G2196" s="55">
        <v>119</v>
      </c>
      <c r="H2196" s="7">
        <f t="shared" si="294"/>
        <v>1</v>
      </c>
      <c r="I2196" s="6">
        <f t="shared" si="295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291"/>
        <v>0.13224792799288779</v>
      </c>
      <c r="E2197" s="7">
        <f t="shared" si="292"/>
        <v>359</v>
      </c>
      <c r="F2197" s="6">
        <f t="shared" si="293"/>
        <v>0.13947163947163946</v>
      </c>
      <c r="G2197" s="55">
        <v>301</v>
      </c>
      <c r="H2197" s="7">
        <f t="shared" si="294"/>
        <v>1</v>
      </c>
      <c r="I2197" s="6">
        <f t="shared" si="295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291"/>
        <v>9.0963467943806928E-2</v>
      </c>
      <c r="E2198" s="7">
        <f t="shared" si="292"/>
        <v>261</v>
      </c>
      <c r="F2198" s="6">
        <f t="shared" si="293"/>
        <v>0.10139860139860139</v>
      </c>
      <c r="G2198" s="55">
        <v>613</v>
      </c>
      <c r="H2198" s="7">
        <f t="shared" si="294"/>
        <v>5</v>
      </c>
      <c r="I2198" s="6">
        <f t="shared" si="295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291"/>
        <v>5.3870136467734864E-2</v>
      </c>
      <c r="E2199" s="7">
        <f t="shared" si="292"/>
        <v>169</v>
      </c>
      <c r="F2199" s="6">
        <f t="shared" si="293"/>
        <v>6.5656565656565663E-2</v>
      </c>
      <c r="G2199" s="55">
        <v>924</v>
      </c>
      <c r="H2199" s="7">
        <f t="shared" si="294"/>
        <v>5</v>
      </c>
      <c r="I2199" s="6">
        <f t="shared" si="295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291"/>
        <v>2.9403450409075452E-2</v>
      </c>
      <c r="E2200" s="7">
        <f t="shared" si="292"/>
        <v>116</v>
      </c>
      <c r="F2200" s="6">
        <f t="shared" si="293"/>
        <v>4.5066045066045064E-2</v>
      </c>
      <c r="G2200" s="55">
        <v>1072</v>
      </c>
      <c r="H2200" s="7">
        <f t="shared" si="294"/>
        <v>11</v>
      </c>
      <c r="I2200" s="6">
        <f t="shared" si="295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291"/>
        <v>1.4625932556834244E-3</v>
      </c>
      <c r="E2201" s="7">
        <f t="shared" si="292"/>
        <v>10</v>
      </c>
      <c r="F2201" s="6">
        <f t="shared" si="293"/>
        <v>3.885003885003885E-3</v>
      </c>
      <c r="G2201" s="55">
        <v>0</v>
      </c>
      <c r="H2201" s="7">
        <f t="shared" si="294"/>
        <v>0</v>
      </c>
      <c r="I2201" s="6">
        <f t="shared" si="295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ref="D2202:D2211" si="296">C2202/SUMIF(A:A,A2202,C:C)</f>
        <v>4.876265716697565E-2</v>
      </c>
      <c r="E2202" s="7">
        <f t="shared" ref="E2202:E2211" si="297">C2202-SUMIFS(C:C,A:A,A2202-1,B:B,B2202)</f>
        <v>160</v>
      </c>
      <c r="F2202" s="6">
        <f t="shared" ref="F2202:F2211" si="298">E2202/SUMIF(A:A,A2202,E:E)</f>
        <v>4.5714285714285714E-2</v>
      </c>
      <c r="G2202" s="55">
        <v>4</v>
      </c>
      <c r="H2202" s="7">
        <f t="shared" ref="H2202:H2211" si="299">G2202-SUMIFS(G:G,A:A,A2202-1,B:B,B2202)</f>
        <v>0</v>
      </c>
      <c r="I2202" s="6">
        <f t="shared" ref="I2202:I2211" si="300">G2202/SUMIF(A:A,A2202,G:G)</f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296"/>
        <v>0.13249080121331089</v>
      </c>
      <c r="E2203" s="7">
        <f t="shared" si="297"/>
        <v>483</v>
      </c>
      <c r="F2203" s="6">
        <f t="shared" si="298"/>
        <v>0.13800000000000001</v>
      </c>
      <c r="G2203" s="55">
        <v>1</v>
      </c>
      <c r="H2203" s="7">
        <f t="shared" si="299"/>
        <v>0</v>
      </c>
      <c r="I2203" s="6">
        <f t="shared" si="300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296"/>
        <v>0.20055172525213361</v>
      </c>
      <c r="E2204" s="7">
        <f t="shared" si="297"/>
        <v>580</v>
      </c>
      <c r="F2204" s="6">
        <f t="shared" si="298"/>
        <v>0.1657142857142857</v>
      </c>
      <c r="G2204" s="55">
        <v>20</v>
      </c>
      <c r="H2204" s="7">
        <f t="shared" si="299"/>
        <v>0</v>
      </c>
      <c r="I2204" s="6">
        <f t="shared" si="300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296"/>
        <v>0.1611918234802312</v>
      </c>
      <c r="E2205" s="7">
        <f t="shared" si="297"/>
        <v>489</v>
      </c>
      <c r="F2205" s="6">
        <f t="shared" si="298"/>
        <v>0.13971428571428571</v>
      </c>
      <c r="G2205" s="55">
        <v>46</v>
      </c>
      <c r="H2205" s="7">
        <f t="shared" si="299"/>
        <v>0</v>
      </c>
      <c r="I2205" s="6">
        <f t="shared" si="300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296"/>
        <v>0.14813378731516599</v>
      </c>
      <c r="E2206" s="7">
        <f t="shared" si="297"/>
        <v>482</v>
      </c>
      <c r="F2206" s="6">
        <f t="shared" si="298"/>
        <v>0.13771428571428571</v>
      </c>
      <c r="G2206" s="55">
        <v>120</v>
      </c>
      <c r="H2206" s="7">
        <f t="shared" si="299"/>
        <v>1</v>
      </c>
      <c r="I2206" s="6">
        <f t="shared" si="300"/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296"/>
        <v>0.13239790457495748</v>
      </c>
      <c r="E2207" s="7">
        <f t="shared" si="297"/>
        <v>500</v>
      </c>
      <c r="F2207" s="6">
        <f t="shared" si="298"/>
        <v>0.14285714285714285</v>
      </c>
      <c r="G2207" s="55">
        <v>302</v>
      </c>
      <c r="H2207" s="7">
        <f t="shared" si="299"/>
        <v>1</v>
      </c>
      <c r="I2207" s="6">
        <f t="shared" si="300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296"/>
        <v>9.1256810737235794E-2</v>
      </c>
      <c r="E2208" s="7">
        <f t="shared" si="297"/>
        <v>391</v>
      </c>
      <c r="F2208" s="6">
        <f t="shared" si="298"/>
        <v>0.11171428571428571</v>
      </c>
      <c r="G2208" s="55">
        <v>616</v>
      </c>
      <c r="H2208" s="7">
        <f t="shared" si="299"/>
        <v>3</v>
      </c>
      <c r="I2208" s="6">
        <f t="shared" si="300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296"/>
        <v>5.4162779144300788E-2</v>
      </c>
      <c r="E2209" s="7">
        <f t="shared" si="297"/>
        <v>261</v>
      </c>
      <c r="F2209" s="6">
        <f t="shared" si="298"/>
        <v>7.4571428571428566E-2</v>
      </c>
      <c r="G2209" s="55">
        <v>935</v>
      </c>
      <c r="H2209" s="7">
        <f t="shared" si="299"/>
        <v>11</v>
      </c>
      <c r="I2209" s="6">
        <f t="shared" si="300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296"/>
        <v>2.9601715760520543E-2</v>
      </c>
      <c r="E2210" s="7">
        <f t="shared" si="297"/>
        <v>152</v>
      </c>
      <c r="F2210" s="6">
        <f t="shared" si="298"/>
        <v>4.3428571428571427E-2</v>
      </c>
      <c r="G2210" s="55">
        <v>1087</v>
      </c>
      <c r="H2210" s="7">
        <f t="shared" si="299"/>
        <v>15</v>
      </c>
      <c r="I2210" s="6">
        <f t="shared" si="300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296"/>
        <v>1.4499953551680824E-3</v>
      </c>
      <c r="E2211" s="7">
        <f t="shared" si="297"/>
        <v>2</v>
      </c>
      <c r="F2211" s="6">
        <f t="shared" si="298"/>
        <v>5.7142857142857147E-4</v>
      </c>
      <c r="G2211" s="55">
        <v>0</v>
      </c>
      <c r="H2211" s="7">
        <f t="shared" si="299"/>
        <v>0</v>
      </c>
      <c r="I2211" s="6">
        <f t="shared" si="300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ref="D2212:D2220" si="301">C2212/SUMIF(A:A,A2212,C:C)</f>
        <v>4.8806160101814572E-2</v>
      </c>
      <c r="E2212" s="7">
        <f t="shared" ref="E2212:E2220" si="302">C2212-SUMIFS(C:C,A:A,A2212-1,B:B,B2212)</f>
        <v>122</v>
      </c>
      <c r="F2212" s="6">
        <f t="shared" ref="F2212:F2220" si="303">E2212/SUMIF(A:A,A2212,E:E)</f>
        <v>5.3532250987275119E-2</v>
      </c>
      <c r="G2212" s="55">
        <v>4</v>
      </c>
      <c r="H2212" s="7">
        <f t="shared" ref="H2212:H2220" si="304">G2212-SUMIFS(G:G,A:A,A2212-1,B:B,B2212)</f>
        <v>0</v>
      </c>
      <c r="I2212" s="6">
        <f t="shared" ref="I2212:I2220" si="305">G2212/SUMIF(A:A,A2212,G:G)</f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301"/>
        <v>0.1325110259098877</v>
      </c>
      <c r="E2213" s="7">
        <f t="shared" si="302"/>
        <v>307</v>
      </c>
      <c r="F2213" s="6">
        <f t="shared" si="303"/>
        <v>0.13470820535322509</v>
      </c>
      <c r="G2213" s="55">
        <v>1</v>
      </c>
      <c r="H2213" s="7">
        <f t="shared" si="304"/>
        <v>0</v>
      </c>
      <c r="I2213" s="6">
        <f t="shared" si="305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301"/>
        <v>0.20046344840834687</v>
      </c>
      <c r="E2214" s="7">
        <f t="shared" si="302"/>
        <v>435</v>
      </c>
      <c r="F2214" s="6">
        <f t="shared" si="303"/>
        <v>0.19087318999561212</v>
      </c>
      <c r="G2214" s="55">
        <v>20</v>
      </c>
      <c r="H2214" s="7">
        <f t="shared" si="304"/>
        <v>0</v>
      </c>
      <c r="I2214" s="6">
        <f t="shared" si="305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301"/>
        <v>0.16117438947275739</v>
      </c>
      <c r="E2215" s="7">
        <f t="shared" si="302"/>
        <v>363</v>
      </c>
      <c r="F2215" s="6">
        <f t="shared" si="303"/>
        <v>0.15928038613426942</v>
      </c>
      <c r="G2215" s="55">
        <v>46</v>
      </c>
      <c r="H2215" s="7">
        <f t="shared" si="304"/>
        <v>0</v>
      </c>
      <c r="I2215" s="6">
        <f t="shared" si="305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301"/>
        <v>0.14815941344560685</v>
      </c>
      <c r="E2216" s="7">
        <f t="shared" si="302"/>
        <v>344</v>
      </c>
      <c r="F2216" s="6">
        <f t="shared" si="303"/>
        <v>0.15094339622641509</v>
      </c>
      <c r="G2216" s="55">
        <v>120</v>
      </c>
      <c r="H2216" s="7">
        <f t="shared" si="304"/>
        <v>0</v>
      </c>
      <c r="I2216" s="6">
        <f t="shared" si="305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301"/>
        <v>0.13236294653934508</v>
      </c>
      <c r="E2217" s="7">
        <f t="shared" si="302"/>
        <v>293</v>
      </c>
      <c r="F2217" s="6">
        <f t="shared" si="303"/>
        <v>0.12856516015796401</v>
      </c>
      <c r="G2217" s="55">
        <v>307</v>
      </c>
      <c r="H2217" s="7">
        <f t="shared" si="304"/>
        <v>5</v>
      </c>
      <c r="I2217" s="6">
        <f t="shared" si="305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301"/>
        <v>9.1352965189341481E-2</v>
      </c>
      <c r="E2218" s="7">
        <f t="shared" si="302"/>
        <v>232</v>
      </c>
      <c r="F2218" s="6">
        <f t="shared" si="303"/>
        <v>0.10179903466432647</v>
      </c>
      <c r="G2218" s="55">
        <v>625</v>
      </c>
      <c r="H2218" s="7">
        <f t="shared" si="304"/>
        <v>9</v>
      </c>
      <c r="I2218" s="6">
        <f t="shared" si="305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301"/>
        <v>5.4165032457397164E-2</v>
      </c>
      <c r="E2219" s="7">
        <f t="shared" si="302"/>
        <v>124</v>
      </c>
      <c r="F2219" s="6">
        <f t="shared" si="303"/>
        <v>5.4409828872312417E-2</v>
      </c>
      <c r="G2219" s="55">
        <v>944</v>
      </c>
      <c r="H2219" s="7">
        <f t="shared" si="304"/>
        <v>9</v>
      </c>
      <c r="I2219" s="6">
        <f t="shared" si="305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301"/>
        <v>2.9587859092473565E-2</v>
      </c>
      <c r="E2220" s="7">
        <f t="shared" si="302"/>
        <v>64</v>
      </c>
      <c r="F2220" s="6">
        <f t="shared" si="303"/>
        <v>2.8082492321193506E-2</v>
      </c>
      <c r="G2220" s="55">
        <v>1096</v>
      </c>
      <c r="H2220" s="7">
        <f t="shared" si="304"/>
        <v>9</v>
      </c>
      <c r="I2220" s="6">
        <f t="shared" si="305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>C2221/SUMIF(A:A,A2221,C:C)</f>
        <v>1.4167593830293037E-3</v>
      </c>
      <c r="E2221" s="7">
        <f>C2221-SUMIFS(C:C,A:A,A2221-1,B:B,B2221)</f>
        <v>-5</v>
      </c>
      <c r="F2221" s="6">
        <f>E2221/SUMIF(A:A,A2221,E:E)</f>
        <v>-2.1939447125932428E-3</v>
      </c>
      <c r="G2221" s="55">
        <v>0</v>
      </c>
      <c r="H2221" s="7">
        <f>G2221-SUMIFS(G:G,A:A,A2221-1,B:B,B2221)</f>
        <v>0</v>
      </c>
      <c r="I2221" s="6">
        <f>G2221/SUMIF(A:A,A2221,G:G)</f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ref="D2222:D2231" si="306">C2222/SUMIF(A:A,A2222,C:C)</f>
        <v>4.8686520450880552E-2</v>
      </c>
      <c r="E2222" s="7">
        <f t="shared" ref="E2222:E2231" si="307">C2222-SUMIFS(C:C,A:A,A2222-1,B:B,B2222)</f>
        <v>63</v>
      </c>
      <c r="F2222" s="6">
        <f t="shared" ref="F2222:F2231" si="308">E2222/SUMIF(A:A,A2222,E:E)</f>
        <v>3.3018867924528301E-2</v>
      </c>
      <c r="G2222" s="55">
        <v>4</v>
      </c>
      <c r="H2222" s="7">
        <f t="shared" ref="H2222:H2231" si="309">G2222-SUMIFS(G:G,A:A,A2222-1,B:B,B2222)</f>
        <v>0</v>
      </c>
      <c r="I2222" s="6">
        <f t="shared" ref="I2222:I2231" si="310">G2222/SUMIF(A:A,A2222,G:G)</f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306"/>
        <v>0.1323845988863028</v>
      </c>
      <c r="E2223" s="7">
        <f t="shared" si="307"/>
        <v>221</v>
      </c>
      <c r="F2223" s="6">
        <f t="shared" si="308"/>
        <v>0.11582809224318659</v>
      </c>
      <c r="G2223" s="55">
        <v>1</v>
      </c>
      <c r="H2223" s="7">
        <f t="shared" si="309"/>
        <v>0</v>
      </c>
      <c r="I2223" s="6">
        <f t="shared" si="310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306"/>
        <v>0.20036620143461994</v>
      </c>
      <c r="E2224" s="7">
        <f t="shared" si="307"/>
        <v>358</v>
      </c>
      <c r="F2224" s="6">
        <f t="shared" si="308"/>
        <v>0.18763102725366876</v>
      </c>
      <c r="G2224" s="55">
        <v>21</v>
      </c>
      <c r="H2224" s="7">
        <f t="shared" si="309"/>
        <v>1</v>
      </c>
      <c r="I2224" s="6">
        <f t="shared" si="310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306"/>
        <v>0.16123984208059608</v>
      </c>
      <c r="E2225" s="7">
        <f t="shared" si="307"/>
        <v>324</v>
      </c>
      <c r="F2225" s="6">
        <f t="shared" si="308"/>
        <v>0.16981132075471697</v>
      </c>
      <c r="G2225" s="55">
        <v>46</v>
      </c>
      <c r="H2225" s="7">
        <f t="shared" si="309"/>
        <v>0</v>
      </c>
      <c r="I2225" s="6">
        <f t="shared" si="310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306"/>
        <v>0.1481963983572569</v>
      </c>
      <c r="E2226" s="7">
        <f t="shared" si="307"/>
        <v>292</v>
      </c>
      <c r="F2226" s="6">
        <f t="shared" si="308"/>
        <v>0.15303983228511531</v>
      </c>
      <c r="G2226" s="55">
        <v>122</v>
      </c>
      <c r="H2226" s="7">
        <f t="shared" si="309"/>
        <v>2</v>
      </c>
      <c r="I2226" s="6">
        <f t="shared" si="310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306"/>
        <v>0.1324322606782273</v>
      </c>
      <c r="E2227" s="7">
        <f t="shared" si="307"/>
        <v>270</v>
      </c>
      <c r="F2227" s="6">
        <f t="shared" si="308"/>
        <v>0.14150943396226415</v>
      </c>
      <c r="G2227" s="55">
        <v>311</v>
      </c>
      <c r="H2227" s="7">
        <f t="shared" si="309"/>
        <v>4</v>
      </c>
      <c r="I2227" s="6">
        <f t="shared" si="310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306"/>
        <v>9.1383542383248473E-2</v>
      </c>
      <c r="E2228" s="7">
        <f t="shared" si="307"/>
        <v>182</v>
      </c>
      <c r="F2228" s="6">
        <f t="shared" si="308"/>
        <v>9.5387840670859536E-2</v>
      </c>
      <c r="G2228" s="55">
        <v>637</v>
      </c>
      <c r="H2228" s="7">
        <f t="shared" si="309"/>
        <v>12</v>
      </c>
      <c r="I2228" s="6">
        <f t="shared" si="310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306"/>
        <v>5.4290752818003447E-2</v>
      </c>
      <c r="E2229" s="7">
        <f t="shared" si="307"/>
        <v>135</v>
      </c>
      <c r="F2229" s="6">
        <f t="shared" si="308"/>
        <v>7.0754716981132074E-2</v>
      </c>
      <c r="G2229" s="55">
        <v>955</v>
      </c>
      <c r="H2229" s="7">
        <f t="shared" si="309"/>
        <v>11</v>
      </c>
      <c r="I2229" s="6">
        <f t="shared" si="310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306"/>
        <v>2.9601944601110521E-2</v>
      </c>
      <c r="E2230" s="7">
        <f t="shared" si="307"/>
        <v>60</v>
      </c>
      <c r="F2230" s="6">
        <f t="shared" si="308"/>
        <v>3.1446540880503145E-2</v>
      </c>
      <c r="G2230" s="55">
        <v>1110</v>
      </c>
      <c r="H2230" s="7">
        <f t="shared" si="309"/>
        <v>14</v>
      </c>
      <c r="I2230" s="6">
        <f t="shared" si="310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306"/>
        <v>1.4179383097539858E-3</v>
      </c>
      <c r="E2231" s="7">
        <f t="shared" si="307"/>
        <v>3</v>
      </c>
      <c r="F2231" s="6">
        <f t="shared" si="308"/>
        <v>1.5723270440251573E-3</v>
      </c>
      <c r="G2231" s="55">
        <v>0</v>
      </c>
      <c r="H2231" s="7">
        <f t="shared" si="309"/>
        <v>0</v>
      </c>
      <c r="I2231" s="6">
        <f t="shared" si="310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ref="D2232:D2240" si="311">C2232/SUMIF(A:A,A2232,C:C)</f>
        <v>4.8749114939815909E-2</v>
      </c>
      <c r="E2232" s="7">
        <f t="shared" ref="E2232:E2240" si="312">C2232-SUMIFS(C:C,A:A,A2232-1,B:B,B2232)</f>
        <v>135</v>
      </c>
      <c r="F2232" s="6">
        <f t="shared" ref="F2232:F2240" si="313">E2232/SUMIF(A:A,A2232,E:E)</f>
        <v>5.5192150449713817E-2</v>
      </c>
      <c r="G2232" s="57">
        <v>4</v>
      </c>
      <c r="H2232" s="7">
        <f t="shared" ref="H2232:H2240" si="314">G2232-SUMIFS(G:G,A:A,A2232-1,B:B,B2232)</f>
        <v>0</v>
      </c>
      <c r="I2232" s="6">
        <f t="shared" ref="I2232:I2240" si="315">G2232/SUMIF(A:A,A2232,G:G)</f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311"/>
        <v>0.13226732751160411</v>
      </c>
      <c r="E2233" s="7">
        <f t="shared" si="312"/>
        <v>294</v>
      </c>
      <c r="F2233" s="6">
        <f t="shared" si="313"/>
        <v>0.12019623875715454</v>
      </c>
      <c r="G2233" s="57">
        <v>1</v>
      </c>
      <c r="H2233" s="7">
        <f t="shared" si="314"/>
        <v>0</v>
      </c>
      <c r="I2233" s="6">
        <f t="shared" si="315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311"/>
        <v>0.2000747384155456</v>
      </c>
      <c r="E2234" s="7">
        <f t="shared" si="312"/>
        <v>416</v>
      </c>
      <c r="F2234" s="6">
        <f t="shared" si="313"/>
        <v>0.17007358953393295</v>
      </c>
      <c r="G2234" s="57">
        <v>21</v>
      </c>
      <c r="H2234" s="7">
        <f t="shared" si="314"/>
        <v>0</v>
      </c>
      <c r="I2234" s="6">
        <f t="shared" si="315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311"/>
        <v>0.16105341829911102</v>
      </c>
      <c r="E2235" s="7">
        <f t="shared" si="312"/>
        <v>347</v>
      </c>
      <c r="F2235" s="6">
        <f t="shared" si="313"/>
        <v>0.1418642681929681</v>
      </c>
      <c r="G2235" s="57">
        <v>46</v>
      </c>
      <c r="H2235" s="7">
        <f t="shared" si="314"/>
        <v>0</v>
      </c>
      <c r="I2235" s="6">
        <f t="shared" si="315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311"/>
        <v>0.14808433640154198</v>
      </c>
      <c r="E2236" s="7">
        <f t="shared" si="312"/>
        <v>334</v>
      </c>
      <c r="F2236" s="6">
        <f t="shared" si="313"/>
        <v>0.13654946852003272</v>
      </c>
      <c r="G2236" s="57">
        <v>124</v>
      </c>
      <c r="H2236" s="7">
        <f t="shared" si="314"/>
        <v>2</v>
      </c>
      <c r="I2236" s="6">
        <f t="shared" si="315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311"/>
        <v>0.13272755880733222</v>
      </c>
      <c r="E2237" s="7">
        <f t="shared" si="312"/>
        <v>399</v>
      </c>
      <c r="F2237" s="6">
        <f t="shared" si="313"/>
        <v>0.16312346688470972</v>
      </c>
      <c r="G2237" s="57">
        <v>315</v>
      </c>
      <c r="H2237" s="7">
        <f t="shared" si="314"/>
        <v>4</v>
      </c>
      <c r="I2237" s="6">
        <f t="shared" si="315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311"/>
        <v>9.1570293446621043E-2</v>
      </c>
      <c r="E2238" s="7">
        <f t="shared" si="312"/>
        <v>271</v>
      </c>
      <c r="F2238" s="6">
        <f t="shared" si="313"/>
        <v>0.11079313164349959</v>
      </c>
      <c r="G2238" s="57">
        <v>643</v>
      </c>
      <c r="H2238" s="7">
        <f t="shared" si="314"/>
        <v>6</v>
      </c>
      <c r="I2238" s="6">
        <f t="shared" si="315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311"/>
        <v>5.4409566517189832E-2</v>
      </c>
      <c r="E2239" s="7">
        <f t="shared" si="312"/>
        <v>163</v>
      </c>
      <c r="F2239" s="6">
        <f t="shared" si="313"/>
        <v>6.6639411283728536E-2</v>
      </c>
      <c r="G2239" s="57">
        <v>963</v>
      </c>
      <c r="H2239" s="7">
        <f t="shared" si="314"/>
        <v>8</v>
      </c>
      <c r="I2239" s="6">
        <f t="shared" si="315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311"/>
        <v>2.9647549366690267E-2</v>
      </c>
      <c r="E2240" s="7">
        <f t="shared" si="312"/>
        <v>84</v>
      </c>
      <c r="F2240" s="6">
        <f t="shared" si="313"/>
        <v>3.4341782502044151E-2</v>
      </c>
      <c r="G2240" s="57">
        <v>1124</v>
      </c>
      <c r="H2240" s="7">
        <f t="shared" si="314"/>
        <v>14</v>
      </c>
      <c r="I2240" s="6">
        <f t="shared" si="315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>C2241/SUMIF(A:A,A2241,C:C)</f>
        <v>1.4160962945480293E-3</v>
      </c>
      <c r="E2241" s="7">
        <f>C2241-SUMIFS(C:C,A:A,A2241-1,B:B,B2241)</f>
        <v>3</v>
      </c>
      <c r="F2241" s="6">
        <f>E2241/SUMIF(A:A,A2241,E:E)</f>
        <v>1.2264922322158627E-3</v>
      </c>
      <c r="G2241" s="57">
        <v>0</v>
      </c>
      <c r="H2241" s="7">
        <f>G2241-SUMIFS(G:G,A:A,A2241-1,B:B,B2241)</f>
        <v>0</v>
      </c>
      <c r="I2241" s="6">
        <f>G2241/SUMIF(A:A,A2241,G:G)</f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251" si="316">C2242/SUMIF(A:A,A2242,C:C)</f>
        <v>4.8797103706010592E-2</v>
      </c>
      <c r="E2242" s="7">
        <f t="shared" ref="E2242:E2251" si="317">C2242-SUMIFS(C:C,A:A,A2242-1,B:B,B2242)</f>
        <v>142</v>
      </c>
      <c r="F2242" s="6">
        <f t="shared" ref="F2242:F2251" si="318">E2242/SUMIF(A:A,A2242,E:E)</f>
        <v>5.338345864661654E-2</v>
      </c>
      <c r="G2242" s="57">
        <v>4</v>
      </c>
      <c r="H2242" s="7">
        <f t="shared" ref="H2242:H2251" si="319">G2242-SUMIFS(G:G,A:A,A2242-1,B:B,B2242)</f>
        <v>0</v>
      </c>
      <c r="I2242" s="6">
        <f t="shared" ref="I2242:I2251" si="320">G2242/SUMIF(A:A,A2242,G:G)</f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316"/>
        <v>0.13233027094363126</v>
      </c>
      <c r="E2243" s="7">
        <f t="shared" si="317"/>
        <v>368</v>
      </c>
      <c r="F2243" s="6">
        <f t="shared" si="318"/>
        <v>0.13834586466165413</v>
      </c>
      <c r="G2243" s="57">
        <v>1</v>
      </c>
      <c r="H2243" s="7">
        <f t="shared" si="319"/>
        <v>0</v>
      </c>
      <c r="I2243" s="6">
        <f t="shared" si="320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316"/>
        <v>0.19968467767050763</v>
      </c>
      <c r="E2244" s="7">
        <f t="shared" si="317"/>
        <v>432</v>
      </c>
      <c r="F2244" s="6">
        <f t="shared" si="318"/>
        <v>0.162406015037594</v>
      </c>
      <c r="G2244" s="57">
        <v>21</v>
      </c>
      <c r="H2244" s="7">
        <f t="shared" si="319"/>
        <v>0</v>
      </c>
      <c r="I2244" s="6">
        <f t="shared" si="320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316"/>
        <v>0.16081828090937403</v>
      </c>
      <c r="E2245" s="7">
        <f t="shared" si="317"/>
        <v>368</v>
      </c>
      <c r="F2245" s="6">
        <f t="shared" si="318"/>
        <v>0.13834586466165413</v>
      </c>
      <c r="G2245" s="57">
        <v>46</v>
      </c>
      <c r="H2245" s="7">
        <f t="shared" si="319"/>
        <v>0</v>
      </c>
      <c r="I2245" s="6">
        <f t="shared" si="320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316"/>
        <v>0.14819370912488322</v>
      </c>
      <c r="E2246" s="7">
        <f t="shared" si="317"/>
        <v>422</v>
      </c>
      <c r="F2246" s="6">
        <f t="shared" si="318"/>
        <v>0.1586466165413534</v>
      </c>
      <c r="G2246" s="57">
        <v>126</v>
      </c>
      <c r="H2246" s="7">
        <f t="shared" si="319"/>
        <v>2</v>
      </c>
      <c r="I2246" s="6">
        <f t="shared" si="320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316"/>
        <v>0.13286359389598257</v>
      </c>
      <c r="E2247" s="7">
        <f t="shared" si="317"/>
        <v>388</v>
      </c>
      <c r="F2247" s="6">
        <f t="shared" si="318"/>
        <v>0.14586466165413534</v>
      </c>
      <c r="G2247" s="57">
        <v>317</v>
      </c>
      <c r="H2247" s="7">
        <f t="shared" si="319"/>
        <v>2</v>
      </c>
      <c r="I2247" s="6">
        <f t="shared" si="320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316"/>
        <v>9.1723762067891623E-2</v>
      </c>
      <c r="E2248" s="7">
        <f t="shared" si="317"/>
        <v>283</v>
      </c>
      <c r="F2248" s="6">
        <f t="shared" si="318"/>
        <v>0.10639097744360902</v>
      </c>
      <c r="G2248" s="57">
        <v>648</v>
      </c>
      <c r="H2248" s="7">
        <f t="shared" si="319"/>
        <v>5</v>
      </c>
      <c r="I2248" s="6">
        <f t="shared" si="320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316"/>
        <v>5.4554655870445341E-2</v>
      </c>
      <c r="E2249" s="7">
        <f t="shared" si="317"/>
        <v>182</v>
      </c>
      <c r="F2249" s="6">
        <f t="shared" si="318"/>
        <v>6.8421052631578952E-2</v>
      </c>
      <c r="G2249" s="57">
        <v>970</v>
      </c>
      <c r="H2249" s="7">
        <f t="shared" si="319"/>
        <v>7</v>
      </c>
      <c r="I2249" s="6">
        <f t="shared" si="320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316"/>
        <v>2.9648084708813454E-2</v>
      </c>
      <c r="E2250" s="7">
        <f t="shared" si="317"/>
        <v>79</v>
      </c>
      <c r="F2250" s="6">
        <f t="shared" si="318"/>
        <v>2.9699248120300753E-2</v>
      </c>
      <c r="G2250" s="57">
        <v>1130</v>
      </c>
      <c r="H2250" s="7">
        <f t="shared" si="319"/>
        <v>6</v>
      </c>
      <c r="I2250" s="6">
        <f t="shared" si="320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316"/>
        <v>1.3858611024602928E-3</v>
      </c>
      <c r="E2251" s="7">
        <f t="shared" si="317"/>
        <v>-4</v>
      </c>
      <c r="F2251" s="6">
        <f t="shared" si="318"/>
        <v>-1.5037593984962407E-3</v>
      </c>
      <c r="G2251" s="57">
        <v>0</v>
      </c>
      <c r="H2251" s="7">
        <f t="shared" si="319"/>
        <v>0</v>
      </c>
      <c r="I2251" s="6">
        <f t="shared" si="320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ref="D2252:D2261" si="321">C2252/SUMIF(A:A,A2252,C:C)</f>
        <v>4.8842335676408929E-2</v>
      </c>
      <c r="E2252" s="7">
        <f t="shared" ref="E2252:E2261" si="322">C2252-SUMIFS(C:C,A:A,A2252-1,B:B,B2252)</f>
        <v>139</v>
      </c>
      <c r="F2252" s="6">
        <f t="shared" ref="F2252:F2261" si="323">E2252/SUMIF(A:A,A2252,E:E)</f>
        <v>5.3297546012269936E-2</v>
      </c>
      <c r="G2252" s="59">
        <v>5</v>
      </c>
      <c r="H2252" s="7">
        <f t="shared" ref="H2252:H2261" si="324">G2252-SUMIFS(G:G,A:A,A2252-1,B:B,B2252)</f>
        <v>1</v>
      </c>
      <c r="I2252" s="6">
        <f t="shared" ref="I2252:I2261" si="325">G2252/SUMIF(A:A,A2252,G:G)</f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321"/>
        <v>0.1323722098902454</v>
      </c>
      <c r="E2253" s="7">
        <f t="shared" si="322"/>
        <v>356</v>
      </c>
      <c r="F2253" s="6">
        <f t="shared" si="323"/>
        <v>0.13650306748466257</v>
      </c>
      <c r="G2253" s="59">
        <v>1</v>
      </c>
      <c r="H2253" s="7">
        <f t="shared" si="324"/>
        <v>0</v>
      </c>
      <c r="I2253" s="6">
        <f t="shared" si="325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321"/>
        <v>0.19934255148600322</v>
      </c>
      <c r="E2254" s="7">
        <f t="shared" si="322"/>
        <v>432</v>
      </c>
      <c r="F2254" s="6">
        <f t="shared" si="323"/>
        <v>0.16564417177914109</v>
      </c>
      <c r="G2254" s="59">
        <v>21</v>
      </c>
      <c r="H2254" s="7">
        <f t="shared" si="324"/>
        <v>0</v>
      </c>
      <c r="I2254" s="6">
        <f t="shared" si="325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321"/>
        <v>0.16071648785300283</v>
      </c>
      <c r="E2255" s="7">
        <f t="shared" si="322"/>
        <v>393</v>
      </c>
      <c r="F2255" s="6">
        <f t="shared" si="323"/>
        <v>0.15069018404907975</v>
      </c>
      <c r="G2255" s="59">
        <v>46</v>
      </c>
      <c r="H2255" s="7">
        <f t="shared" si="324"/>
        <v>0</v>
      </c>
      <c r="I2255" s="6">
        <f t="shared" si="325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321"/>
        <v>0.14824963004069552</v>
      </c>
      <c r="E2256" s="7">
        <f t="shared" si="322"/>
        <v>401</v>
      </c>
      <c r="F2256" s="6">
        <f t="shared" si="323"/>
        <v>0.15375766871165644</v>
      </c>
      <c r="G2256" s="59">
        <v>127</v>
      </c>
      <c r="H2256" s="7">
        <f t="shared" si="324"/>
        <v>1</v>
      </c>
      <c r="I2256" s="6">
        <f t="shared" si="325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321"/>
        <v>0.13288475767665556</v>
      </c>
      <c r="E2257" s="7">
        <f t="shared" si="322"/>
        <v>352</v>
      </c>
      <c r="F2257" s="6">
        <f t="shared" si="323"/>
        <v>0.13496932515337423</v>
      </c>
      <c r="G2257" s="59">
        <v>324</v>
      </c>
      <c r="H2257" s="7">
        <f t="shared" si="324"/>
        <v>7</v>
      </c>
      <c r="I2257" s="6">
        <f t="shared" si="325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321"/>
        <v>9.1950302133431985E-2</v>
      </c>
      <c r="E2258" s="7">
        <f t="shared" si="322"/>
        <v>298</v>
      </c>
      <c r="F2258" s="6">
        <f t="shared" si="323"/>
        <v>0.1142638036809816</v>
      </c>
      <c r="G2258" s="59">
        <v>657</v>
      </c>
      <c r="H2258" s="7">
        <f t="shared" si="324"/>
        <v>9</v>
      </c>
      <c r="I2258" s="6">
        <f t="shared" si="325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321"/>
        <v>5.4649926008139102E-2</v>
      </c>
      <c r="E2259" s="7">
        <f t="shared" si="322"/>
        <v>167</v>
      </c>
      <c r="F2259" s="6">
        <f t="shared" si="323"/>
        <v>6.4033742331288349E-2</v>
      </c>
      <c r="G2259" s="59">
        <v>999</v>
      </c>
      <c r="H2259" s="7">
        <f t="shared" si="324"/>
        <v>29</v>
      </c>
      <c r="I2259" s="6">
        <f t="shared" si="325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321"/>
        <v>2.9627574300160317E-2</v>
      </c>
      <c r="E2260" s="7">
        <f t="shared" si="322"/>
        <v>72</v>
      </c>
      <c r="F2260" s="6">
        <f t="shared" si="323"/>
        <v>2.7607361963190184E-2</v>
      </c>
      <c r="G2260" s="59">
        <v>1161</v>
      </c>
      <c r="H2260" s="7">
        <f t="shared" si="324"/>
        <v>31</v>
      </c>
      <c r="I2260" s="6">
        <f t="shared" si="325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321"/>
        <v>1.3642249352571218E-3</v>
      </c>
      <c r="E2261" s="7">
        <f t="shared" si="322"/>
        <v>-2</v>
      </c>
      <c r="F2261" s="6">
        <f t="shared" si="323"/>
        <v>-7.668711656441718E-4</v>
      </c>
      <c r="G2261" s="59">
        <v>0</v>
      </c>
      <c r="H2261" s="7">
        <f t="shared" si="324"/>
        <v>0</v>
      </c>
      <c r="I2261" s="6">
        <f t="shared" si="325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ref="D2262:D2271" si="326">C2262/SUMIF(A:A,A2262,C:C)</f>
        <v>4.8846826663393079E-2</v>
      </c>
      <c r="E2262" s="7">
        <f t="shared" ref="E2262:E2271" si="327">C2262-SUMIFS(C:C,A:A,A2262-1,B:B,B2262)</f>
        <v>59</v>
      </c>
      <c r="F2262" s="6">
        <f t="shared" ref="F2262:F2271" si="328">E2262/SUMIF(A:A,A2262,E:E)</f>
        <v>4.9831081081081079E-2</v>
      </c>
      <c r="G2262" s="61">
        <v>4</v>
      </c>
      <c r="H2262" s="7">
        <f t="shared" ref="H2262:H2271" si="329">G2262-SUMIFS(G:G,A:A,A2262-1,B:B,B2262)</f>
        <v>-1</v>
      </c>
      <c r="I2262" s="6">
        <f t="shared" ref="I2262:I2271" si="330">G2262/SUMIF(A:A,A2262,G:G)</f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326"/>
        <v>0.13226199975448072</v>
      </c>
      <c r="E2263" s="7">
        <f t="shared" si="327"/>
        <v>128</v>
      </c>
      <c r="F2263" s="6">
        <f t="shared" si="328"/>
        <v>0.10810810810810811</v>
      </c>
      <c r="G2263" s="61">
        <v>1</v>
      </c>
      <c r="H2263" s="7">
        <f t="shared" si="329"/>
        <v>0</v>
      </c>
      <c r="I2263" s="6">
        <f t="shared" si="330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326"/>
        <v>0.19932712374171371</v>
      </c>
      <c r="E2264" s="7">
        <f t="shared" si="327"/>
        <v>232</v>
      </c>
      <c r="F2264" s="6">
        <f t="shared" si="328"/>
        <v>0.19594594594594594</v>
      </c>
      <c r="G2264" s="61">
        <v>21</v>
      </c>
      <c r="H2264" s="7">
        <f t="shared" si="329"/>
        <v>0</v>
      </c>
      <c r="I2264" s="6">
        <f t="shared" si="330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326"/>
        <v>0.16060796710041739</v>
      </c>
      <c r="E2265" s="7">
        <f t="shared" si="327"/>
        <v>162</v>
      </c>
      <c r="F2265" s="6">
        <f t="shared" si="328"/>
        <v>0.13682432432432431</v>
      </c>
      <c r="G2265" s="61">
        <v>46</v>
      </c>
      <c r="H2265" s="7">
        <f t="shared" si="329"/>
        <v>0</v>
      </c>
      <c r="I2265" s="6">
        <f t="shared" si="330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326"/>
        <v>0.14822842499386202</v>
      </c>
      <c r="E2266" s="7">
        <f t="shared" si="327"/>
        <v>170</v>
      </c>
      <c r="F2266" s="6">
        <f t="shared" si="328"/>
        <v>0.14358108108108109</v>
      </c>
      <c r="G2266" s="61">
        <v>126</v>
      </c>
      <c r="H2266" s="7">
        <f t="shared" si="329"/>
        <v>-1</v>
      </c>
      <c r="I2266" s="6">
        <f t="shared" si="330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326"/>
        <v>0.13290265160815123</v>
      </c>
      <c r="E2267" s="7">
        <f t="shared" si="327"/>
        <v>162</v>
      </c>
      <c r="F2267" s="6">
        <f t="shared" si="328"/>
        <v>0.13682432432432431</v>
      </c>
      <c r="G2267" s="61">
        <v>325</v>
      </c>
      <c r="H2267" s="7">
        <f t="shared" si="329"/>
        <v>1</v>
      </c>
      <c r="I2267" s="6">
        <f t="shared" si="330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326"/>
        <v>9.2085072428185616E-2</v>
      </c>
      <c r="E2268" s="7">
        <f t="shared" si="327"/>
        <v>144</v>
      </c>
      <c r="F2268" s="6">
        <f t="shared" si="328"/>
        <v>0.12162162162162163</v>
      </c>
      <c r="G2268" s="61">
        <v>657</v>
      </c>
      <c r="H2268" s="7">
        <f t="shared" si="329"/>
        <v>0</v>
      </c>
      <c r="I2268" s="6">
        <f t="shared" si="330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326"/>
        <v>5.4720108028480235E-2</v>
      </c>
      <c r="E2269" s="7">
        <f t="shared" si="327"/>
        <v>83</v>
      </c>
      <c r="F2269" s="6">
        <f t="shared" si="328"/>
        <v>7.0101351351351357E-2</v>
      </c>
      <c r="G2269" s="61">
        <v>1003</v>
      </c>
      <c r="H2269" s="7">
        <f t="shared" si="329"/>
        <v>4</v>
      </c>
      <c r="I2269" s="6">
        <f t="shared" si="330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326"/>
        <v>2.9680978394303954E-2</v>
      </c>
      <c r="E2270" s="7">
        <f t="shared" si="327"/>
        <v>49</v>
      </c>
      <c r="F2270" s="6">
        <f t="shared" si="328"/>
        <v>4.1385135135135136E-2</v>
      </c>
      <c r="G2270" s="61">
        <v>1170</v>
      </c>
      <c r="H2270" s="7">
        <f t="shared" si="329"/>
        <v>9</v>
      </c>
      <c r="I2270" s="6">
        <f t="shared" si="330"/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326"/>
        <v>1.3388472870120305E-3</v>
      </c>
      <c r="E2271" s="7">
        <f t="shared" si="327"/>
        <v>-5</v>
      </c>
      <c r="F2271" s="6">
        <f t="shared" si="328"/>
        <v>-4.2229729729729732E-3</v>
      </c>
      <c r="G2271" s="61">
        <v>0</v>
      </c>
      <c r="H2271" s="7">
        <f t="shared" si="329"/>
        <v>0</v>
      </c>
      <c r="I2271" s="6">
        <f t="shared" si="330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ref="D2272:D2281" si="331">C2272/SUMIF(A:A,A2272,C:C)</f>
        <v>4.8805398085882815E-2</v>
      </c>
      <c r="E2272" s="7">
        <f t="shared" ref="E2272:E2281" si="332">C2272-SUMIFS(C:C,A:A,A2272-1,B:B,B2272)</f>
        <v>26</v>
      </c>
      <c r="F2272" s="6">
        <f t="shared" ref="F2272:F2281" si="333">E2272/SUMIF(A:A,A2272,E:E)</f>
        <v>3.4482758620689655E-2</v>
      </c>
      <c r="G2272" s="63">
        <v>4</v>
      </c>
      <c r="H2272" s="7">
        <f t="shared" ref="H2272:H2281" si="334">G2272-SUMIFS(G:G,A:A,A2272-1,B:B,B2272)</f>
        <v>0</v>
      </c>
      <c r="I2272" s="6">
        <f t="shared" ref="I2272:I2281" si="335">G2272/SUMIF(A:A,A2272,G:G)</f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331"/>
        <v>0.13225539923343507</v>
      </c>
      <c r="E2273" s="7">
        <f t="shared" si="332"/>
        <v>98</v>
      </c>
      <c r="F2273" s="6">
        <f t="shared" si="333"/>
        <v>0.129973474801061</v>
      </c>
      <c r="G2273" s="63">
        <v>1</v>
      </c>
      <c r="H2273" s="7">
        <f t="shared" si="334"/>
        <v>0</v>
      </c>
      <c r="I2273" s="6">
        <f t="shared" si="335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331"/>
        <v>0.19932600429949585</v>
      </c>
      <c r="E2274" s="7">
        <f t="shared" si="332"/>
        <v>150</v>
      </c>
      <c r="F2274" s="6">
        <f t="shared" si="333"/>
        <v>0.19893899204244031</v>
      </c>
      <c r="G2274" s="63">
        <v>21</v>
      </c>
      <c r="H2274" s="7">
        <f t="shared" si="334"/>
        <v>0</v>
      </c>
      <c r="I2274" s="6">
        <f t="shared" si="335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331"/>
        <v>0.1605425627137316</v>
      </c>
      <c r="E2275" s="7">
        <f t="shared" si="332"/>
        <v>104</v>
      </c>
      <c r="F2275" s="6">
        <f t="shared" si="333"/>
        <v>0.13793103448275862</v>
      </c>
      <c r="G2275" s="63">
        <v>46</v>
      </c>
      <c r="H2275" s="7">
        <f t="shared" si="334"/>
        <v>0</v>
      </c>
      <c r="I2275" s="6">
        <f t="shared" si="335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331"/>
        <v>0.14826757858820469</v>
      </c>
      <c r="E2276" s="7">
        <f t="shared" si="332"/>
        <v>122</v>
      </c>
      <c r="F2276" s="6">
        <f t="shared" si="333"/>
        <v>0.16180371352785147</v>
      </c>
      <c r="G2276" s="63">
        <v>126</v>
      </c>
      <c r="H2276" s="7">
        <f t="shared" si="334"/>
        <v>0</v>
      </c>
      <c r="I2276" s="6">
        <f t="shared" si="335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331"/>
        <v>0.13294010542180196</v>
      </c>
      <c r="E2277" s="7">
        <f t="shared" si="332"/>
        <v>110</v>
      </c>
      <c r="F2277" s="6">
        <f t="shared" si="333"/>
        <v>0.14588859416445624</v>
      </c>
      <c r="G2277" s="63">
        <v>325</v>
      </c>
      <c r="H2277" s="7">
        <f t="shared" si="334"/>
        <v>0</v>
      </c>
      <c r="I2277" s="6">
        <f t="shared" si="335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331"/>
        <v>9.2041342483150101E-2</v>
      </c>
      <c r="E2278" s="7">
        <f t="shared" si="332"/>
        <v>58</v>
      </c>
      <c r="F2278" s="6">
        <f t="shared" si="333"/>
        <v>7.6923076923076927E-2</v>
      </c>
      <c r="G2278" s="63">
        <v>657</v>
      </c>
      <c r="H2278" s="7">
        <f t="shared" si="334"/>
        <v>0</v>
      </c>
      <c r="I2278" s="6">
        <f t="shared" si="335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331"/>
        <v>5.4749718849693603E-2</v>
      </c>
      <c r="E2279" s="7">
        <f t="shared" si="332"/>
        <v>49</v>
      </c>
      <c r="F2279" s="6">
        <f t="shared" si="333"/>
        <v>6.49867374005305E-2</v>
      </c>
      <c r="G2279" s="63">
        <v>1003</v>
      </c>
      <c r="H2279" s="7">
        <f t="shared" si="334"/>
        <v>0</v>
      </c>
      <c r="I2279" s="6">
        <f t="shared" si="335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331"/>
        <v>2.9694827599397153E-2</v>
      </c>
      <c r="E2280" s="7">
        <f t="shared" si="332"/>
        <v>26</v>
      </c>
      <c r="F2280" s="6">
        <f t="shared" si="333"/>
        <v>3.4482758620689655E-2</v>
      </c>
      <c r="G2280" s="63">
        <v>1170</v>
      </c>
      <c r="H2280" s="7">
        <f t="shared" si="334"/>
        <v>0</v>
      </c>
      <c r="I2280" s="6">
        <f t="shared" si="335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331"/>
        <v>1.3770627252071331E-3</v>
      </c>
      <c r="E2281" s="7">
        <f t="shared" si="332"/>
        <v>11</v>
      </c>
      <c r="F2281" s="6">
        <f t="shared" si="333"/>
        <v>1.4588859416445624E-2</v>
      </c>
      <c r="G2281" s="63">
        <v>0</v>
      </c>
      <c r="H2281" s="7">
        <f t="shared" si="334"/>
        <v>0</v>
      </c>
      <c r="I2281" s="6">
        <f t="shared" si="335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ref="D2282:D2291" si="336">C2282/SUMIF(A:A,A2282,C:C)</f>
        <v>4.8743891423236971E-2</v>
      </c>
      <c r="E2282" s="7">
        <f t="shared" ref="E2282:E2291" si="337">C2282-SUMIFS(C:C,A:A,A2282-1,B:B,B2282)</f>
        <v>138</v>
      </c>
      <c r="F2282" s="6">
        <f t="shared" ref="F2282:F2291" si="338">E2282/SUMIF(A:A,A2282,E:E)</f>
        <v>4.365707054729516E-2</v>
      </c>
      <c r="G2282" s="65">
        <v>4</v>
      </c>
      <c r="H2282" s="7">
        <f t="shared" ref="H2282:H2291" si="339">G2282-SUMIFS(G:G,A:A,A2282-1,B:B,B2282)</f>
        <v>0</v>
      </c>
      <c r="I2282" s="6">
        <f t="shared" ref="I2282:I2291" si="340">G2282/SUMIF(A:A,A2282,G:G)</f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336"/>
        <v>0.13223249819530061</v>
      </c>
      <c r="E2283" s="7">
        <f t="shared" si="337"/>
        <v>412</v>
      </c>
      <c r="F2283" s="6">
        <f t="shared" si="338"/>
        <v>0.13033850047453338</v>
      </c>
      <c r="G2283" s="65">
        <v>1</v>
      </c>
      <c r="H2283" s="7">
        <f t="shared" si="339"/>
        <v>0</v>
      </c>
      <c r="I2283" s="6">
        <f t="shared" si="340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336"/>
        <v>0.19903094256331566</v>
      </c>
      <c r="E2284" s="7">
        <f t="shared" si="337"/>
        <v>552</v>
      </c>
      <c r="F2284" s="6">
        <f t="shared" si="338"/>
        <v>0.17462828218918064</v>
      </c>
      <c r="G2284" s="65">
        <v>22</v>
      </c>
      <c r="H2284" s="7">
        <f t="shared" si="339"/>
        <v>1</v>
      </c>
      <c r="I2284" s="6">
        <f t="shared" si="340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336"/>
        <v>0.16028754247185237</v>
      </c>
      <c r="E2285" s="7">
        <f t="shared" si="337"/>
        <v>440</v>
      </c>
      <c r="F2285" s="6">
        <f t="shared" si="338"/>
        <v>0.13919645681746282</v>
      </c>
      <c r="G2285" s="65">
        <v>47</v>
      </c>
      <c r="H2285" s="7">
        <f t="shared" si="339"/>
        <v>1</v>
      </c>
      <c r="I2285" s="6">
        <f t="shared" si="340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336"/>
        <v>0.14820078083957261</v>
      </c>
      <c r="E2286" s="7">
        <f t="shared" si="337"/>
        <v>451</v>
      </c>
      <c r="F2286" s="6">
        <f t="shared" si="338"/>
        <v>0.14267636823789939</v>
      </c>
      <c r="G2286" s="65">
        <v>127</v>
      </c>
      <c r="H2286" s="7">
        <f t="shared" si="339"/>
        <v>1</v>
      </c>
      <c r="I2286" s="6">
        <f t="shared" si="340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336"/>
        <v>0.13306776221053945</v>
      </c>
      <c r="E2287" s="7">
        <f t="shared" si="337"/>
        <v>454</v>
      </c>
      <c r="F2287" s="6">
        <f t="shared" si="338"/>
        <v>0.14362543498892755</v>
      </c>
      <c r="G2287" s="65">
        <v>329</v>
      </c>
      <c r="H2287" s="7">
        <f t="shared" si="339"/>
        <v>4</v>
      </c>
      <c r="I2287" s="6">
        <f t="shared" si="340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336"/>
        <v>9.2196517591567231E-2</v>
      </c>
      <c r="E2288" s="7">
        <f t="shared" si="337"/>
        <v>332</v>
      </c>
      <c r="F2288" s="6">
        <f t="shared" si="338"/>
        <v>0.10503005378044923</v>
      </c>
      <c r="G2288" s="65">
        <v>657</v>
      </c>
      <c r="H2288" s="7">
        <f t="shared" si="339"/>
        <v>0</v>
      </c>
      <c r="I2288" s="6">
        <f t="shared" si="340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336"/>
        <v>5.5051835502122178E-2</v>
      </c>
      <c r="E2289" s="7">
        <f t="shared" si="337"/>
        <v>253</v>
      </c>
      <c r="F2289" s="6">
        <f t="shared" si="338"/>
        <v>8.0037962670041124E-2</v>
      </c>
      <c r="G2289" s="65">
        <v>1018</v>
      </c>
      <c r="H2289" s="7">
        <f t="shared" si="339"/>
        <v>15</v>
      </c>
      <c r="I2289" s="6">
        <f t="shared" si="340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336"/>
        <v>2.9827618136945504E-2</v>
      </c>
      <c r="E2290" s="7">
        <f t="shared" si="337"/>
        <v>129</v>
      </c>
      <c r="F2290" s="6">
        <f t="shared" si="338"/>
        <v>4.0809870294210696E-2</v>
      </c>
      <c r="G2290" s="65">
        <v>1174</v>
      </c>
      <c r="H2290" s="7">
        <f t="shared" si="339"/>
        <v>4</v>
      </c>
      <c r="I2290" s="6">
        <f t="shared" si="340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336"/>
        <v>1.360611065547438E-3</v>
      </c>
      <c r="E2291" s="7">
        <f t="shared" si="337"/>
        <v>0</v>
      </c>
      <c r="F2291" s="6">
        <f t="shared" si="338"/>
        <v>0</v>
      </c>
      <c r="G2291" s="65">
        <v>0</v>
      </c>
      <c r="H2291" s="7">
        <f t="shared" si="339"/>
        <v>0</v>
      </c>
      <c r="I2291" s="6">
        <f t="shared" si="340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ref="D2292:D2301" si="341">C2292/SUMIF(A:A,A2292,C:C)</f>
        <v>4.8701554680372586E-2</v>
      </c>
      <c r="E2292" s="7">
        <f t="shared" ref="E2292:E2301" si="342">C2292-SUMIFS(C:C,A:A,A2292-1,B:B,B2292)</f>
        <v>75</v>
      </c>
      <c r="F2292" s="6">
        <f t="shared" ref="F2292:F2301" si="343">E2292/SUMIF(A:A,A2292,E:E)</f>
        <v>4.2372881355932202E-2</v>
      </c>
      <c r="G2292" s="66">
        <v>4</v>
      </c>
      <c r="H2292" s="7">
        <f t="shared" ref="H2292:H2301" si="344">G2292-SUMIFS(G:G,A:A,A2292-1,B:B,B2292)</f>
        <v>0</v>
      </c>
      <c r="I2292" s="6">
        <f t="shared" ref="I2292:I2301" si="345">G2292/SUMIF(A:A,A2292,G:G)</f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341"/>
        <v>0.13227735708091021</v>
      </c>
      <c r="E2293" s="7">
        <f t="shared" si="342"/>
        <v>246</v>
      </c>
      <c r="F2293" s="6">
        <f t="shared" si="343"/>
        <v>0.13898305084745763</v>
      </c>
      <c r="G2293" s="66">
        <v>1</v>
      </c>
      <c r="H2293" s="7">
        <f t="shared" si="344"/>
        <v>0</v>
      </c>
      <c r="I2293" s="6">
        <f t="shared" si="345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341"/>
        <v>0.19899232984303022</v>
      </c>
      <c r="E2294" s="7">
        <f t="shared" si="342"/>
        <v>342</v>
      </c>
      <c r="F2294" s="6">
        <f t="shared" si="343"/>
        <v>0.19322033898305085</v>
      </c>
      <c r="G2294" s="66">
        <v>22</v>
      </c>
      <c r="H2294" s="7">
        <f t="shared" si="344"/>
        <v>0</v>
      </c>
      <c r="I2294" s="6">
        <f t="shared" si="345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341"/>
        <v>0.16016849566559166</v>
      </c>
      <c r="E2295" s="7">
        <f t="shared" si="342"/>
        <v>252</v>
      </c>
      <c r="F2295" s="6">
        <f t="shared" si="343"/>
        <v>0.14237288135593221</v>
      </c>
      <c r="G2295" s="66">
        <v>48</v>
      </c>
      <c r="H2295" s="7">
        <f t="shared" si="344"/>
        <v>1</v>
      </c>
      <c r="I2295" s="6">
        <f t="shared" si="345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341"/>
        <v>0.14820710550126334</v>
      </c>
      <c r="E2296" s="7">
        <f t="shared" si="342"/>
        <v>264</v>
      </c>
      <c r="F2296" s="6">
        <f t="shared" si="343"/>
        <v>0.14915254237288136</v>
      </c>
      <c r="G2296" s="66">
        <v>128</v>
      </c>
      <c r="H2296" s="7">
        <f t="shared" si="344"/>
        <v>1</v>
      </c>
      <c r="I2296" s="6">
        <f t="shared" si="345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341"/>
        <v>0.13308829878696637</v>
      </c>
      <c r="E2297" s="7">
        <f t="shared" si="342"/>
        <v>241</v>
      </c>
      <c r="F2297" s="6">
        <f t="shared" si="343"/>
        <v>0.13615819209039548</v>
      </c>
      <c r="G2297" s="66">
        <v>333</v>
      </c>
      <c r="H2297" s="7">
        <f t="shared" si="344"/>
        <v>4</v>
      </c>
      <c r="I2297" s="6">
        <f t="shared" si="345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341"/>
        <v>9.2259636502888986E-2</v>
      </c>
      <c r="E2298" s="7">
        <f t="shared" si="342"/>
        <v>180</v>
      </c>
      <c r="F2298" s="6">
        <f t="shared" si="343"/>
        <v>0.10169491525423729</v>
      </c>
      <c r="G2298" s="66">
        <v>673</v>
      </c>
      <c r="H2298" s="7">
        <f t="shared" si="344"/>
        <v>16</v>
      </c>
      <c r="I2298" s="6">
        <f t="shared" si="345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341"/>
        <v>5.5125264213067425E-2</v>
      </c>
      <c r="E2299" s="7">
        <f t="shared" si="342"/>
        <v>117</v>
      </c>
      <c r="F2299" s="6">
        <f t="shared" si="343"/>
        <v>6.6101694915254236E-2</v>
      </c>
      <c r="G2299" s="66">
        <v>1046</v>
      </c>
      <c r="H2299" s="7">
        <f t="shared" si="344"/>
        <v>28</v>
      </c>
      <c r="I2299" s="6">
        <f t="shared" si="345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341"/>
        <v>2.9847160014566915E-2</v>
      </c>
      <c r="E2300" s="7">
        <f t="shared" si="342"/>
        <v>58</v>
      </c>
      <c r="F2300" s="6">
        <f t="shared" si="343"/>
        <v>3.2768361581920903E-2</v>
      </c>
      <c r="G2300" s="66">
        <v>1199</v>
      </c>
      <c r="H2300" s="7">
        <f t="shared" si="344"/>
        <v>25</v>
      </c>
      <c r="I2300" s="6">
        <f t="shared" si="345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341"/>
        <v>1.3327977113422962E-3</v>
      </c>
      <c r="E2301" s="7">
        <f t="shared" si="342"/>
        <v>-5</v>
      </c>
      <c r="F2301" s="6">
        <f t="shared" si="343"/>
        <v>-2.8248587570621469E-3</v>
      </c>
      <c r="G2301" s="66">
        <v>0</v>
      </c>
      <c r="H2301" s="7">
        <f t="shared" si="344"/>
        <v>0</v>
      </c>
      <c r="I2301" s="6">
        <f t="shared" si="345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ref="D2302:D2311" si="346">C2302/SUMIF(A:A,A2302,C:C)</f>
        <v>4.87690973380479E-2</v>
      </c>
      <c r="E2302" s="7">
        <f t="shared" ref="E2302:E2311" si="347">C2302-SUMIFS(C:C,A:A,A2302-1,B:B,B2302)</f>
        <v>186</v>
      </c>
      <c r="F2302" s="6">
        <f t="shared" ref="F2302:F2311" si="348">E2302/SUMIF(A:A,A2302,E:E)</f>
        <v>5.3991291727140782E-2</v>
      </c>
      <c r="G2302" s="66">
        <v>4</v>
      </c>
      <c r="H2302" s="7">
        <f t="shared" ref="H2302:H2311" si="349">G2302-SUMIFS(G:G,A:A,A2302-1,B:B,B2302)</f>
        <v>0</v>
      </c>
      <c r="I2302" s="6">
        <f t="shared" ref="I2302:I2311" si="350">G2302/SUMIF(A:A,A2302,G:G)</f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346"/>
        <v>0.13233037560877978</v>
      </c>
      <c r="E2303" s="7">
        <f t="shared" si="347"/>
        <v>470</v>
      </c>
      <c r="F2303" s="6">
        <f t="shared" si="348"/>
        <v>0.13642960812772134</v>
      </c>
      <c r="G2303" s="66">
        <v>1</v>
      </c>
      <c r="H2303" s="7">
        <f t="shared" si="349"/>
        <v>0</v>
      </c>
      <c r="I2303" s="6">
        <f t="shared" si="350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346"/>
        <v>0.19858637074595445</v>
      </c>
      <c r="E2304" s="7">
        <f t="shared" si="347"/>
        <v>576</v>
      </c>
      <c r="F2304" s="6">
        <f t="shared" si="348"/>
        <v>0.16719883889695211</v>
      </c>
      <c r="G2304" s="66">
        <v>22</v>
      </c>
      <c r="H2304" s="7">
        <f t="shared" si="349"/>
        <v>0</v>
      </c>
      <c r="I2304" s="6">
        <f t="shared" si="350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346"/>
        <v>0.16009518091044544</v>
      </c>
      <c r="E2305" s="7">
        <f t="shared" si="347"/>
        <v>532</v>
      </c>
      <c r="F2305" s="6">
        <f t="shared" si="348"/>
        <v>0.15442670537010159</v>
      </c>
      <c r="G2305" s="66">
        <v>48</v>
      </c>
      <c r="H2305" s="7">
        <f t="shared" si="349"/>
        <v>0</v>
      </c>
      <c r="I2305" s="6">
        <f t="shared" si="350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si="346"/>
        <v>0.14822351205698994</v>
      </c>
      <c r="E2306" s="7">
        <f t="shared" si="347"/>
        <v>515</v>
      </c>
      <c r="F2306" s="6">
        <f t="shared" si="348"/>
        <v>0.14949201741654572</v>
      </c>
      <c r="G2306" s="66">
        <v>128</v>
      </c>
      <c r="H2306" s="7">
        <f t="shared" si="349"/>
        <v>0</v>
      </c>
      <c r="I2306" s="6">
        <f t="shared" si="350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346"/>
        <v>0.13316432050170124</v>
      </c>
      <c r="E2307" s="7">
        <f t="shared" si="347"/>
        <v>479</v>
      </c>
      <c r="F2307" s="6">
        <f t="shared" si="348"/>
        <v>0.1390420899854862</v>
      </c>
      <c r="G2307" s="66">
        <v>335</v>
      </c>
      <c r="H2307" s="7">
        <f t="shared" si="349"/>
        <v>2</v>
      </c>
      <c r="I2307" s="6">
        <f t="shared" si="350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346"/>
        <v>9.2423332666177416E-2</v>
      </c>
      <c r="E2308" s="7">
        <f t="shared" si="347"/>
        <v>362</v>
      </c>
      <c r="F2308" s="6">
        <f t="shared" si="348"/>
        <v>0.10507982583454281</v>
      </c>
      <c r="G2308" s="66">
        <v>678</v>
      </c>
      <c r="H2308" s="7">
        <f t="shared" si="349"/>
        <v>5</v>
      </c>
      <c r="I2308" s="6">
        <f t="shared" si="350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346"/>
        <v>5.5347995937761768E-2</v>
      </c>
      <c r="E2309" s="7">
        <f t="shared" si="347"/>
        <v>250</v>
      </c>
      <c r="F2309" s="6">
        <f t="shared" si="348"/>
        <v>7.2568940493468792E-2</v>
      </c>
      <c r="G2309" s="66">
        <v>1058</v>
      </c>
      <c r="H2309" s="7">
        <f t="shared" si="349"/>
        <v>12</v>
      </c>
      <c r="I2309" s="6">
        <f t="shared" si="350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346"/>
        <v>2.971438314022876E-2</v>
      </c>
      <c r="E2310" s="7">
        <f t="shared" si="347"/>
        <v>67</v>
      </c>
      <c r="F2310" s="6">
        <f t="shared" si="348"/>
        <v>1.9448476052249638E-2</v>
      </c>
      <c r="G2310" s="66">
        <v>1204</v>
      </c>
      <c r="H2310" s="7">
        <f t="shared" si="349"/>
        <v>5</v>
      </c>
      <c r="I2310" s="6">
        <f t="shared" si="350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346"/>
        <v>1.3454310939133142E-3</v>
      </c>
      <c r="E2311" s="7">
        <f t="shared" si="347"/>
        <v>8</v>
      </c>
      <c r="F2311" s="6">
        <f t="shared" si="348"/>
        <v>2.3222060957910013E-3</v>
      </c>
      <c r="G2311" s="66">
        <v>0</v>
      </c>
      <c r="H2311" s="7">
        <f t="shared" si="349"/>
        <v>0</v>
      </c>
      <c r="I2311" s="6">
        <f t="shared" si="350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ref="D2312:D2321" si="351">C2312/SUMIF(A:A,A2312,C:C)</f>
        <v>4.8809475624698735E-2</v>
      </c>
      <c r="E2312" s="7">
        <f t="shared" ref="E2312:E2321" si="352">C2312-SUMIFS(C:C,A:A,A2312-1,B:B,B2312)</f>
        <v>107</v>
      </c>
      <c r="F2312" s="6">
        <f t="shared" ref="F2312:F2321" si="353">E2312/SUMIF(A:A,A2312,E:E)</f>
        <v>5.4342305738953781E-2</v>
      </c>
      <c r="G2312" s="66">
        <v>4</v>
      </c>
      <c r="H2312" s="7">
        <f t="shared" ref="H2312:H2321" si="354">G2312-SUMIFS(G:G,A:A,A2312-1,B:B,B2312)</f>
        <v>0</v>
      </c>
      <c r="I2312" s="6">
        <f t="shared" ref="I2312:I2321" si="355">G2312/SUMIF(A:A,A2312,G:G)</f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351"/>
        <v>0.13226576787074412</v>
      </c>
      <c r="E2313" s="7">
        <f t="shared" si="352"/>
        <v>243</v>
      </c>
      <c r="F2313" s="6">
        <f t="shared" si="353"/>
        <v>0.1234128999492128</v>
      </c>
      <c r="G2313" s="66">
        <v>2</v>
      </c>
      <c r="H2313" s="7">
        <f t="shared" si="354"/>
        <v>1</v>
      </c>
      <c r="I2313" s="6">
        <f t="shared" si="355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351"/>
        <v>0.19839865180611618</v>
      </c>
      <c r="E2314" s="7">
        <f t="shared" si="352"/>
        <v>340</v>
      </c>
      <c r="F2314" s="6">
        <f t="shared" si="353"/>
        <v>0.17267648552564754</v>
      </c>
      <c r="G2314" s="66">
        <v>22</v>
      </c>
      <c r="H2314" s="7">
        <f t="shared" si="354"/>
        <v>0</v>
      </c>
      <c r="I2314" s="6">
        <f t="shared" si="355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351"/>
        <v>0.16001339362919517</v>
      </c>
      <c r="E2315" s="7">
        <f t="shared" si="352"/>
        <v>293</v>
      </c>
      <c r="F2315" s="6">
        <f t="shared" si="353"/>
        <v>0.14880650076180801</v>
      </c>
      <c r="G2315" s="66">
        <v>49</v>
      </c>
      <c r="H2315" s="7">
        <f t="shared" si="354"/>
        <v>1</v>
      </c>
      <c r="I2315" s="6">
        <f t="shared" si="355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351"/>
        <v>0.14817254232423621</v>
      </c>
      <c r="E2316" s="7">
        <f t="shared" si="352"/>
        <v>278</v>
      </c>
      <c r="F2316" s="6">
        <f t="shared" si="353"/>
        <v>0.14118842051802946</v>
      </c>
      <c r="G2316" s="66">
        <v>128</v>
      </c>
      <c r="H2316" s="7">
        <f t="shared" si="354"/>
        <v>0</v>
      </c>
      <c r="I2316" s="6">
        <f t="shared" si="355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351"/>
        <v>0.13332548358728488</v>
      </c>
      <c r="E2317" s="7">
        <f t="shared" si="352"/>
        <v>306</v>
      </c>
      <c r="F2317" s="6">
        <f t="shared" si="353"/>
        <v>0.15540883697308278</v>
      </c>
      <c r="G2317" s="66">
        <v>340</v>
      </c>
      <c r="H2317" s="7">
        <f t="shared" si="354"/>
        <v>5</v>
      </c>
      <c r="I2317" s="6">
        <f t="shared" si="355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351"/>
        <v>9.2566903753527788E-2</v>
      </c>
      <c r="E2318" s="7">
        <f t="shared" si="352"/>
        <v>221</v>
      </c>
      <c r="F2318" s="6">
        <f t="shared" si="353"/>
        <v>0.1122397155916709</v>
      </c>
      <c r="G2318" s="66">
        <v>681</v>
      </c>
      <c r="H2318" s="7">
        <f t="shared" si="354"/>
        <v>3</v>
      </c>
      <c r="I2318" s="6">
        <f t="shared" si="355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351"/>
        <v>5.5403262305396821E-2</v>
      </c>
      <c r="E2319" s="7">
        <f t="shared" si="352"/>
        <v>124</v>
      </c>
      <c r="F2319" s="6">
        <f t="shared" si="353"/>
        <v>6.2976130015236165E-2</v>
      </c>
      <c r="G2319" s="66">
        <v>1068</v>
      </c>
      <c r="H2319" s="7">
        <f t="shared" si="354"/>
        <v>10</v>
      </c>
      <c r="I2319" s="6">
        <f t="shared" si="355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351"/>
        <v>2.9697797042362872E-2</v>
      </c>
      <c r="E2320" s="7">
        <f t="shared" si="352"/>
        <v>54</v>
      </c>
      <c r="F2320" s="6">
        <f t="shared" si="353"/>
        <v>2.7425088877602845E-2</v>
      </c>
      <c r="G2320" s="66">
        <v>1215</v>
      </c>
      <c r="H2320" s="7">
        <f t="shared" si="354"/>
        <v>11</v>
      </c>
      <c r="I2320" s="6">
        <f t="shared" si="355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351"/>
        <v>1.3467220564372211E-3</v>
      </c>
      <c r="E2321" s="7">
        <f t="shared" si="352"/>
        <v>3</v>
      </c>
      <c r="F2321" s="6">
        <f t="shared" si="353"/>
        <v>1.5236160487557136E-3</v>
      </c>
      <c r="G2321" s="66">
        <v>0</v>
      </c>
      <c r="H2321" s="7">
        <f t="shared" si="354"/>
        <v>0</v>
      </c>
      <c r="I2321" s="6">
        <f t="shared" si="355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ref="D2322:D2331" si="356">C2322/SUMIF(A:A,A2322,C:C)</f>
        <v>4.884236886038134E-2</v>
      </c>
      <c r="E2322" s="7">
        <f t="shared" ref="E2322:E2331" si="357">C2322-SUMIFS(C:C,A:A,A2322-1,B:B,B2322)</f>
        <v>76</v>
      </c>
      <c r="F2322" s="6">
        <f t="shared" ref="F2322:F2331" si="358">E2322/SUMIF(A:A,A2322,E:E)</f>
        <v>5.5353241077931534E-2</v>
      </c>
      <c r="G2322" s="66">
        <v>4</v>
      </c>
      <c r="H2322" s="7">
        <f t="shared" ref="H2322:H2331" si="359">G2322-SUMIFS(G:G,A:A,A2322-1,B:B,B2322)</f>
        <v>0</v>
      </c>
      <c r="I2322" s="6">
        <f t="shared" ref="I2322:I2331" si="360">G2322/SUMIF(A:A,A2322,G:G)</f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356"/>
        <v>0.13225624578976658</v>
      </c>
      <c r="E2323" s="7">
        <f t="shared" si="357"/>
        <v>179</v>
      </c>
      <c r="F2323" s="6">
        <f t="shared" si="358"/>
        <v>0.13037144938091769</v>
      </c>
      <c r="G2323" s="66">
        <v>2</v>
      </c>
      <c r="H2323" s="7">
        <f t="shared" si="359"/>
        <v>0</v>
      </c>
      <c r="I2323" s="6">
        <f t="shared" si="360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356"/>
        <v>0.19832029991506311</v>
      </c>
      <c r="E2324" s="7">
        <f t="shared" si="357"/>
        <v>251</v>
      </c>
      <c r="F2324" s="6">
        <f t="shared" si="358"/>
        <v>0.18281136198106337</v>
      </c>
      <c r="G2324" s="66">
        <v>22</v>
      </c>
      <c r="H2324" s="7">
        <f t="shared" si="359"/>
        <v>0</v>
      </c>
      <c r="I2324" s="6">
        <f t="shared" si="360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356"/>
        <v>0.1600035146296459</v>
      </c>
      <c r="E2325" s="7">
        <f t="shared" si="357"/>
        <v>217</v>
      </c>
      <c r="F2325" s="6">
        <f t="shared" si="358"/>
        <v>0.15804806991988346</v>
      </c>
      <c r="G2325" s="66">
        <v>49</v>
      </c>
      <c r="H2325" s="7">
        <f t="shared" si="359"/>
        <v>0</v>
      </c>
      <c r="I2325" s="6">
        <f t="shared" si="360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356"/>
        <v>0.14817458922766014</v>
      </c>
      <c r="E2326" s="7">
        <f t="shared" si="357"/>
        <v>204</v>
      </c>
      <c r="F2326" s="6">
        <f t="shared" si="358"/>
        <v>0.14857975236707938</v>
      </c>
      <c r="G2326" s="66">
        <v>128</v>
      </c>
      <c r="H2326" s="7">
        <f t="shared" si="359"/>
        <v>0</v>
      </c>
      <c r="I2326" s="6">
        <f t="shared" si="360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356"/>
        <v>0.13330697361098909</v>
      </c>
      <c r="E2327" s="7">
        <f t="shared" si="357"/>
        <v>178</v>
      </c>
      <c r="F2327" s="6">
        <f t="shared" si="358"/>
        <v>0.12964311726147124</v>
      </c>
      <c r="G2327" s="66">
        <v>346</v>
      </c>
      <c r="H2327" s="7">
        <f t="shared" si="359"/>
        <v>6</v>
      </c>
      <c r="I2327" s="6">
        <f t="shared" si="360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356"/>
        <v>9.2570219371467061E-2</v>
      </c>
      <c r="E2328" s="7">
        <f t="shared" si="357"/>
        <v>128</v>
      </c>
      <c r="F2328" s="6">
        <f t="shared" si="358"/>
        <v>9.3226511289147856E-2</v>
      </c>
      <c r="G2328" s="66">
        <v>684</v>
      </c>
      <c r="H2328" s="7">
        <f t="shared" si="359"/>
        <v>3</v>
      </c>
      <c r="I2328" s="6">
        <f t="shared" si="360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356"/>
        <v>5.5432299446445829E-2</v>
      </c>
      <c r="E2329" s="7">
        <f t="shared" si="357"/>
        <v>84</v>
      </c>
      <c r="F2329" s="6">
        <f t="shared" si="358"/>
        <v>6.117989803350328E-2</v>
      </c>
      <c r="G2329" s="66">
        <v>1083</v>
      </c>
      <c r="H2329" s="7">
        <f t="shared" si="359"/>
        <v>15</v>
      </c>
      <c r="I2329" s="6">
        <f t="shared" si="360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356"/>
        <v>2.9771841958820256E-2</v>
      </c>
      <c r="E2330" s="7">
        <f t="shared" si="357"/>
        <v>61</v>
      </c>
      <c r="F2330" s="6">
        <f t="shared" si="358"/>
        <v>4.442825928623452E-2</v>
      </c>
      <c r="G2330" s="66">
        <v>1223</v>
      </c>
      <c r="H2330" s="7">
        <f t="shared" si="359"/>
        <v>8</v>
      </c>
      <c r="I2330" s="6">
        <f t="shared" si="360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356"/>
        <v>1.3216471897607124E-3</v>
      </c>
      <c r="E2331" s="7">
        <f t="shared" si="357"/>
        <v>-5</v>
      </c>
      <c r="F2331" s="6">
        <f t="shared" si="358"/>
        <v>-3.6416605972323379E-3</v>
      </c>
      <c r="G2331" s="66">
        <v>0</v>
      </c>
      <c r="H2331" s="7">
        <f t="shared" si="359"/>
        <v>0</v>
      </c>
      <c r="I2331" s="6">
        <f t="shared" si="360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ref="D2332:D2341" si="361">C2332/SUMIF(A:A,A2332,C:C)</f>
        <v>4.890102977912765E-2</v>
      </c>
      <c r="E2332" s="7">
        <f t="shared" ref="E2332:E2341" si="362">C2332-SUMIFS(C:C,A:A,A2332-1,B:B,B2332)</f>
        <v>264</v>
      </c>
      <c r="F2332" s="6">
        <f t="shared" ref="F2332:F2341" si="363">E2332/SUMIF(A:A,A2332,E:E)</f>
        <v>5.2060737527114966E-2</v>
      </c>
      <c r="G2332" s="66">
        <v>4</v>
      </c>
      <c r="H2332" s="7">
        <f t="shared" ref="H2332:H2341" si="364">G2332-SUMIFS(G:G,A:A,A2332-1,B:B,B2332)</f>
        <v>0</v>
      </c>
      <c r="I2332" s="6">
        <f t="shared" ref="I2332:I2341" si="365">G2332/SUMIF(A:A,A2332,G:G)</f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361"/>
        <v>0.13229337023524973</v>
      </c>
      <c r="E2333" s="7">
        <f t="shared" si="362"/>
        <v>681</v>
      </c>
      <c r="F2333" s="6">
        <f t="shared" si="363"/>
        <v>0.13429303884835339</v>
      </c>
      <c r="G2333" s="66">
        <v>2</v>
      </c>
      <c r="H2333" s="7">
        <f t="shared" si="364"/>
        <v>0</v>
      </c>
      <c r="I2333" s="6">
        <f t="shared" si="365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361"/>
        <v>0.19784339449706162</v>
      </c>
      <c r="E2334" s="7">
        <f t="shared" si="362"/>
        <v>873</v>
      </c>
      <c r="F2334" s="6">
        <f t="shared" si="363"/>
        <v>0.1721553934135279</v>
      </c>
      <c r="G2334" s="66">
        <v>22</v>
      </c>
      <c r="H2334" s="7">
        <f t="shared" si="364"/>
        <v>0</v>
      </c>
      <c r="I2334" s="6">
        <f t="shared" si="365"/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361"/>
        <v>0.15992308107039518</v>
      </c>
      <c r="E2335" s="7">
        <f t="shared" si="362"/>
        <v>789</v>
      </c>
      <c r="F2335" s="6">
        <f t="shared" si="363"/>
        <v>0.15559061329126406</v>
      </c>
      <c r="G2335" s="66">
        <v>50</v>
      </c>
      <c r="H2335" s="7">
        <f t="shared" si="364"/>
        <v>1</v>
      </c>
      <c r="I2335" s="6">
        <f t="shared" si="365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361"/>
        <v>0.14827022266951817</v>
      </c>
      <c r="E2336" s="7">
        <f t="shared" si="362"/>
        <v>778</v>
      </c>
      <c r="F2336" s="6">
        <f t="shared" si="363"/>
        <v>0.15342141589430092</v>
      </c>
      <c r="G2336" s="66">
        <v>130</v>
      </c>
      <c r="H2336" s="7">
        <f t="shared" si="364"/>
        <v>2</v>
      </c>
      <c r="I2336" s="6">
        <f t="shared" si="365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361"/>
        <v>0.13346153154934134</v>
      </c>
      <c r="E2337" s="7">
        <f t="shared" si="362"/>
        <v>719</v>
      </c>
      <c r="F2337" s="6">
        <f t="shared" si="363"/>
        <v>0.14178662985604418</v>
      </c>
      <c r="G2337" s="66">
        <v>348</v>
      </c>
      <c r="H2337" s="7">
        <f t="shared" si="364"/>
        <v>2</v>
      </c>
      <c r="I2337" s="6">
        <f t="shared" si="365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361"/>
        <v>9.2698093201301152E-2</v>
      </c>
      <c r="E2338" s="7">
        <f t="shared" si="362"/>
        <v>505</v>
      </c>
      <c r="F2338" s="6">
        <f t="shared" si="363"/>
        <v>9.9585880496943405E-2</v>
      </c>
      <c r="G2338" s="66">
        <v>692</v>
      </c>
      <c r="H2338" s="7">
        <f t="shared" si="364"/>
        <v>8</v>
      </c>
      <c r="I2338" s="6">
        <f t="shared" si="365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361"/>
        <v>5.5500242618119082E-2</v>
      </c>
      <c r="E2339" s="7">
        <f t="shared" si="362"/>
        <v>300</v>
      </c>
      <c r="F2339" s="6">
        <f t="shared" si="363"/>
        <v>5.9159929008085192E-2</v>
      </c>
      <c r="G2339" s="66">
        <v>1097</v>
      </c>
      <c r="H2339" s="7">
        <f t="shared" si="364"/>
        <v>14</v>
      </c>
      <c r="I2339" s="6">
        <f t="shared" si="365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361"/>
        <v>2.9797099365598548E-2</v>
      </c>
      <c r="E2340" s="7">
        <f t="shared" si="362"/>
        <v>158</v>
      </c>
      <c r="F2340" s="6">
        <f t="shared" si="363"/>
        <v>3.1157562610924866E-2</v>
      </c>
      <c r="G2340" s="66">
        <v>1245</v>
      </c>
      <c r="H2340" s="7">
        <f t="shared" si="364"/>
        <v>22</v>
      </c>
      <c r="I2340" s="6">
        <f t="shared" si="365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361"/>
        <v>1.3119350142875115E-3</v>
      </c>
      <c r="E2341" s="7">
        <f t="shared" si="362"/>
        <v>4</v>
      </c>
      <c r="F2341" s="6">
        <f t="shared" si="363"/>
        <v>7.8879905344113592E-4</v>
      </c>
      <c r="G2341" s="66">
        <v>0</v>
      </c>
      <c r="H2341" s="7">
        <f t="shared" si="364"/>
        <v>0</v>
      </c>
      <c r="I2341" s="6">
        <f t="shared" si="365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ref="D2342:D2351" si="366">C2342/SUMIF(A:A,A2342,C:C)</f>
        <v>4.8855601009043785E-2</v>
      </c>
      <c r="E2342" s="7">
        <f t="shared" ref="E2342:E2351" si="367">C2342-SUMIFS(C:C,A:A,A2342-1,B:B,B2342)</f>
        <v>165</v>
      </c>
      <c r="F2342" s="6">
        <f t="shared" ref="F2342:F2351" si="368">E2342/SUMIF(A:A,A2342,E:E)</f>
        <v>4.5379537953795381E-2</v>
      </c>
      <c r="G2342" s="66">
        <v>4</v>
      </c>
      <c r="H2342" s="7">
        <f t="shared" ref="H2342:H2351" si="369">G2342-SUMIFS(G:G,A:A,A2342-1,B:B,B2342)</f>
        <v>0</v>
      </c>
      <c r="I2342" s="6">
        <f t="shared" ref="I2342:I2351" si="370">G2342/SUMIF(A:A,A2342,G:G)</f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366"/>
        <v>0.13235361946560417</v>
      </c>
      <c r="E2343" s="7">
        <f t="shared" si="367"/>
        <v>498</v>
      </c>
      <c r="F2343" s="6">
        <f t="shared" si="368"/>
        <v>0.13696369636963696</v>
      </c>
      <c r="G2343" s="66">
        <v>2</v>
      </c>
      <c r="H2343" s="7">
        <f t="shared" si="369"/>
        <v>0</v>
      </c>
      <c r="I2343" s="6">
        <f t="shared" si="370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366"/>
        <v>0.19767536748139974</v>
      </c>
      <c r="E2344" s="7">
        <f t="shared" si="367"/>
        <v>672</v>
      </c>
      <c r="F2344" s="6">
        <f t="shared" si="368"/>
        <v>0.18481848184818481</v>
      </c>
      <c r="G2344" s="66">
        <v>22</v>
      </c>
      <c r="H2344" s="7">
        <f t="shared" si="369"/>
        <v>0</v>
      </c>
      <c r="I2344" s="6">
        <f t="shared" si="370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366"/>
        <v>0.15978300591447253</v>
      </c>
      <c r="E2345" s="7">
        <f t="shared" si="367"/>
        <v>542</v>
      </c>
      <c r="F2345" s="6">
        <f t="shared" si="368"/>
        <v>0.14906490649064907</v>
      </c>
      <c r="G2345" s="66">
        <v>51</v>
      </c>
      <c r="H2345" s="7">
        <f t="shared" si="369"/>
        <v>1</v>
      </c>
      <c r="I2345" s="6">
        <f t="shared" si="370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366"/>
        <v>0.14820241900862513</v>
      </c>
      <c r="E2346" s="7">
        <f t="shared" si="367"/>
        <v>520</v>
      </c>
      <c r="F2346" s="6">
        <f t="shared" si="368"/>
        <v>0.14301430143014301</v>
      </c>
      <c r="G2346" s="66">
        <v>130</v>
      </c>
      <c r="H2346" s="7">
        <f t="shared" si="369"/>
        <v>0</v>
      </c>
      <c r="I2346" s="6">
        <f t="shared" si="370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366"/>
        <v>0.13354573870591199</v>
      </c>
      <c r="E2347" s="7">
        <f t="shared" si="367"/>
        <v>509</v>
      </c>
      <c r="F2347" s="6">
        <f t="shared" si="368"/>
        <v>0.13998899889989</v>
      </c>
      <c r="G2347" s="66">
        <v>349</v>
      </c>
      <c r="H2347" s="7">
        <f t="shared" si="369"/>
        <v>1</v>
      </c>
      <c r="I2347" s="6">
        <f t="shared" si="370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366"/>
        <v>9.2846929760760116E-2</v>
      </c>
      <c r="E2348" s="7">
        <f t="shared" si="367"/>
        <v>379</v>
      </c>
      <c r="F2348" s="6">
        <f t="shared" si="368"/>
        <v>0.10423542354235424</v>
      </c>
      <c r="G2348" s="66">
        <v>693</v>
      </c>
      <c r="H2348" s="7">
        <f t="shared" si="369"/>
        <v>1</v>
      </c>
      <c r="I2348" s="6">
        <f t="shared" si="370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366"/>
        <v>5.5554175787916313E-2</v>
      </c>
      <c r="E2349" s="7">
        <f t="shared" si="367"/>
        <v>217</v>
      </c>
      <c r="F2349" s="6">
        <f t="shared" si="368"/>
        <v>5.9680968096809679E-2</v>
      </c>
      <c r="G2349" s="66">
        <v>1098</v>
      </c>
      <c r="H2349" s="7">
        <f t="shared" si="369"/>
        <v>1</v>
      </c>
      <c r="I2349" s="6">
        <f t="shared" si="370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366"/>
        <v>2.9863296564496843E-2</v>
      </c>
      <c r="E2350" s="7">
        <f t="shared" si="367"/>
        <v>127</v>
      </c>
      <c r="F2350" s="6">
        <f t="shared" si="368"/>
        <v>3.4928492849284926E-2</v>
      </c>
      <c r="G2350" s="66">
        <v>1246</v>
      </c>
      <c r="H2350" s="7">
        <f t="shared" si="369"/>
        <v>1</v>
      </c>
      <c r="I2350" s="6">
        <f t="shared" si="370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366"/>
        <v>1.3198463017693746E-3</v>
      </c>
      <c r="E2351" s="7">
        <f t="shared" si="367"/>
        <v>7</v>
      </c>
      <c r="F2351" s="6">
        <f t="shared" si="368"/>
        <v>1.9251925192519251E-3</v>
      </c>
      <c r="G2351" s="66">
        <v>0</v>
      </c>
      <c r="H2351" s="7">
        <f t="shared" si="369"/>
        <v>0</v>
      </c>
      <c r="I2351" s="6">
        <f t="shared" si="370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ref="D2352:D2361" si="371">C2352/SUMIF(A:A,A2352,C:C)</f>
        <v>4.9073913194565104E-2</v>
      </c>
      <c r="E2352" s="7">
        <f t="shared" ref="E2352:E2361" si="372">C2352-SUMIFS(C:C,A:A,A2352-1,B:B,B2352)</f>
        <v>352</v>
      </c>
      <c r="F2352" s="6">
        <f t="shared" ref="F2352:F2361" si="373">E2352/SUMIF(A:A,A2352,E:E)</f>
        <v>5.946950498394999E-2</v>
      </c>
      <c r="G2352" s="68">
        <v>4</v>
      </c>
      <c r="H2352" s="7">
        <f t="shared" ref="H2352:H2361" si="374">G2352-SUMIFS(G:G,A:A,A2352-1,B:B,B2352)</f>
        <v>0</v>
      </c>
      <c r="I2352" s="6">
        <f t="shared" ref="I2352:I2361" si="375">G2352/SUMIF(A:A,A2352,G:G)</f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371"/>
        <v>0.13270320047259965</v>
      </c>
      <c r="E2353" s="7">
        <f t="shared" si="372"/>
        <v>884</v>
      </c>
      <c r="F2353" s="6">
        <f t="shared" si="373"/>
        <v>0.14934955228923805</v>
      </c>
      <c r="G2353" s="68">
        <v>2</v>
      </c>
      <c r="H2353" s="7">
        <f t="shared" si="374"/>
        <v>0</v>
      </c>
      <c r="I2353" s="6">
        <f t="shared" si="375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371"/>
        <v>0.19729297703026721</v>
      </c>
      <c r="E2354" s="7">
        <f t="shared" si="372"/>
        <v>1060</v>
      </c>
      <c r="F2354" s="6">
        <f t="shared" si="373"/>
        <v>0.17908430478121304</v>
      </c>
      <c r="G2354" s="68">
        <v>22</v>
      </c>
      <c r="H2354" s="7">
        <f t="shared" si="374"/>
        <v>0</v>
      </c>
      <c r="I2354" s="6">
        <f t="shared" si="375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371"/>
        <v>0.15961705528720854</v>
      </c>
      <c r="E2355" s="7">
        <f t="shared" si="372"/>
        <v>898</v>
      </c>
      <c r="F2355" s="6">
        <f t="shared" si="373"/>
        <v>0.15171481669200879</v>
      </c>
      <c r="G2355" s="68">
        <v>51</v>
      </c>
      <c r="H2355" s="7">
        <f t="shared" si="374"/>
        <v>0</v>
      </c>
      <c r="I2355" s="6">
        <f t="shared" si="375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371"/>
        <v>0.14809396392952706</v>
      </c>
      <c r="E2356" s="7">
        <f t="shared" si="372"/>
        <v>846</v>
      </c>
      <c r="F2356" s="6">
        <f t="shared" si="373"/>
        <v>0.14292954891028889</v>
      </c>
      <c r="G2356" s="68">
        <v>130</v>
      </c>
      <c r="H2356" s="7">
        <f t="shared" si="374"/>
        <v>0</v>
      </c>
      <c r="I2356" s="6">
        <f t="shared" si="375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371"/>
        <v>0.13353719984710011</v>
      </c>
      <c r="E2357" s="7">
        <f t="shared" si="372"/>
        <v>788</v>
      </c>
      <c r="F2357" s="6">
        <f t="shared" si="373"/>
        <v>0.1331305963845244</v>
      </c>
      <c r="G2357" s="68">
        <v>350</v>
      </c>
      <c r="H2357" s="7">
        <f t="shared" si="374"/>
        <v>1</v>
      </c>
      <c r="I2357" s="6">
        <f t="shared" si="375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371"/>
        <v>9.2855405358445983E-2</v>
      </c>
      <c r="E2358" s="7">
        <f t="shared" si="372"/>
        <v>552</v>
      </c>
      <c r="F2358" s="6">
        <f t="shared" si="373"/>
        <v>9.3258996452103393E-2</v>
      </c>
      <c r="G2358" s="68">
        <v>696</v>
      </c>
      <c r="H2358" s="7">
        <f t="shared" si="374"/>
        <v>3</v>
      </c>
      <c r="I2358" s="6">
        <f t="shared" si="375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371"/>
        <v>5.5610383292212531E-2</v>
      </c>
      <c r="E2359" s="7">
        <f t="shared" si="372"/>
        <v>345</v>
      </c>
      <c r="F2359" s="6">
        <f t="shared" si="373"/>
        <v>5.8286872782564621E-2</v>
      </c>
      <c r="G2359" s="68">
        <v>1102</v>
      </c>
      <c r="H2359" s="7">
        <f t="shared" si="374"/>
        <v>4</v>
      </c>
      <c r="I2359" s="6">
        <f t="shared" si="375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371"/>
        <v>2.9850227612329291E-2</v>
      </c>
      <c r="E2360" s="7">
        <f t="shared" si="372"/>
        <v>173</v>
      </c>
      <c r="F2360" s="6">
        <f t="shared" si="373"/>
        <v>2.9227910119952696E-2</v>
      </c>
      <c r="G2360" s="68">
        <v>1253</v>
      </c>
      <c r="H2360" s="7">
        <f t="shared" si="374"/>
        <v>7</v>
      </c>
      <c r="I2360" s="6">
        <f t="shared" si="375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371"/>
        <v>1.3656739757445181E-3</v>
      </c>
      <c r="E2361" s="7">
        <f t="shared" si="372"/>
        <v>21</v>
      </c>
      <c r="F2361" s="6">
        <f t="shared" si="373"/>
        <v>3.5478966041561076E-3</v>
      </c>
      <c r="G2361" s="68">
        <v>0</v>
      </c>
      <c r="H2361" s="7">
        <f t="shared" si="374"/>
        <v>0</v>
      </c>
      <c r="I2361" s="6">
        <f t="shared" si="375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ref="D2362:D2371" si="376">C2362/SUMIF(A:A,A2362,C:C)</f>
        <v>4.9007934453613303E-2</v>
      </c>
      <c r="E2362" s="7">
        <f t="shared" ref="E2362:E2371" si="377">C2362-SUMIFS(C:C,A:A,A2362-1,B:B,B2362)</f>
        <v>78</v>
      </c>
      <c r="F2362" s="6">
        <f t="shared" ref="F2362:F2371" si="378">E2362/SUMIF(A:A,A2362,E:E)</f>
        <v>3.9413845376452754E-2</v>
      </c>
      <c r="G2362" s="70">
        <v>4</v>
      </c>
      <c r="H2362" s="7">
        <f t="shared" ref="H2362:H2371" si="379">G2362-SUMIFS(G:G,A:A,A2362-1,B:B,B2362)</f>
        <v>0</v>
      </c>
      <c r="I2362" s="6">
        <f t="shared" ref="I2362:I2371" si="380">G2362/SUMIF(A:A,A2362,G:G)</f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376"/>
        <v>0.13261478037887964</v>
      </c>
      <c r="E2363" s="7">
        <f t="shared" si="377"/>
        <v>237</v>
      </c>
      <c r="F2363" s="6">
        <f t="shared" si="378"/>
        <v>0.11975745325922182</v>
      </c>
      <c r="G2363" s="70">
        <v>2</v>
      </c>
      <c r="H2363" s="7">
        <f t="shared" si="379"/>
        <v>0</v>
      </c>
      <c r="I2363" s="6">
        <f t="shared" si="380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376"/>
        <v>0.19719481344197909</v>
      </c>
      <c r="E2364" s="7">
        <f t="shared" si="377"/>
        <v>362</v>
      </c>
      <c r="F2364" s="6">
        <f t="shared" si="378"/>
        <v>0.18292066700353715</v>
      </c>
      <c r="G2364" s="70">
        <v>22</v>
      </c>
      <c r="H2364" s="7">
        <f t="shared" si="379"/>
        <v>0</v>
      </c>
      <c r="I2364" s="6">
        <f t="shared" si="380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376"/>
        <v>0.15964852337712987</v>
      </c>
      <c r="E2365" s="7">
        <f t="shared" si="377"/>
        <v>325</v>
      </c>
      <c r="F2365" s="6">
        <f t="shared" si="378"/>
        <v>0.16422435573521982</v>
      </c>
      <c r="G2365" s="70">
        <v>52</v>
      </c>
      <c r="H2365" s="7">
        <f t="shared" si="379"/>
        <v>1</v>
      </c>
      <c r="I2365" s="6">
        <f t="shared" si="380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376"/>
        <v>0.1481040486766132</v>
      </c>
      <c r="E2366" s="7">
        <f t="shared" si="377"/>
        <v>296</v>
      </c>
      <c r="F2366" s="6">
        <f t="shared" si="378"/>
        <v>0.14957049014653864</v>
      </c>
      <c r="G2366" s="70">
        <v>132</v>
      </c>
      <c r="H2366" s="7">
        <f t="shared" si="379"/>
        <v>2</v>
      </c>
      <c r="I2366" s="6">
        <f t="shared" si="380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376"/>
        <v>0.13361909790887974</v>
      </c>
      <c r="E2367" s="7">
        <f t="shared" si="377"/>
        <v>288</v>
      </c>
      <c r="F2367" s="6">
        <f t="shared" si="378"/>
        <v>0.14552804446690248</v>
      </c>
      <c r="G2367" s="70">
        <v>354</v>
      </c>
      <c r="H2367" s="7">
        <f t="shared" si="379"/>
        <v>4</v>
      </c>
      <c r="I2367" s="6">
        <f t="shared" si="380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376"/>
        <v>9.2935609786401335E-2</v>
      </c>
      <c r="E2368" s="7">
        <f t="shared" si="377"/>
        <v>207</v>
      </c>
      <c r="F2368" s="6">
        <f t="shared" si="378"/>
        <v>0.10459828196058615</v>
      </c>
      <c r="G2368" s="70">
        <v>708</v>
      </c>
      <c r="H2368" s="7">
        <f t="shared" si="379"/>
        <v>12</v>
      </c>
      <c r="I2368" s="6">
        <f t="shared" si="380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376"/>
        <v>5.5558431608046965E-2</v>
      </c>
      <c r="E2369" s="7">
        <f t="shared" si="377"/>
        <v>95</v>
      </c>
      <c r="F2369" s="6">
        <f t="shared" si="378"/>
        <v>4.8004042445679636E-2</v>
      </c>
      <c r="G2369" s="70">
        <v>1117</v>
      </c>
      <c r="H2369" s="7">
        <f t="shared" si="379"/>
        <v>15</v>
      </c>
      <c r="I2369" s="6">
        <f t="shared" si="380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si="376"/>
        <v>2.9963865276497935E-2</v>
      </c>
      <c r="E2370" s="7">
        <f t="shared" si="377"/>
        <v>92</v>
      </c>
      <c r="F2370" s="6">
        <f t="shared" si="378"/>
        <v>4.6488125315816066E-2</v>
      </c>
      <c r="G2370" s="70">
        <v>1281</v>
      </c>
      <c r="H2370" s="7">
        <f t="shared" si="379"/>
        <v>28</v>
      </c>
      <c r="I2370" s="6">
        <f t="shared" si="380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376"/>
        <v>1.3528950919589023E-3</v>
      </c>
      <c r="E2371" s="7">
        <f t="shared" si="377"/>
        <v>-1</v>
      </c>
      <c r="F2371" s="6">
        <f t="shared" si="378"/>
        <v>-5.0530570995452253E-4</v>
      </c>
      <c r="G2371" s="70">
        <v>0</v>
      </c>
      <c r="H2371" s="7">
        <f t="shared" si="379"/>
        <v>0</v>
      </c>
      <c r="I2371" s="6">
        <f t="shared" si="380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ref="D2372:D2381" si="381">C2372/SUMIF(A:A,A2372,C:C)</f>
        <v>4.8956817244470499E-2</v>
      </c>
      <c r="E2372" s="7">
        <f t="shared" ref="E2372:E2381" si="382">C2372-SUMIFS(C:C,A:A,A2372-1,B:B,B2372)</f>
        <v>163</v>
      </c>
      <c r="F2372" s="6">
        <f t="shared" ref="F2372:F2381" si="383">E2372/SUMIF(A:A,A2372,E:E)</f>
        <v>4.4878854625550663E-2</v>
      </c>
      <c r="G2372" s="72">
        <v>4</v>
      </c>
      <c r="H2372" s="7">
        <f t="shared" ref="H2372:H2381" si="384">G2372-SUMIFS(G:G,A:A,A2372-1,B:B,B2372)</f>
        <v>0</v>
      </c>
      <c r="I2372" s="6">
        <f t="shared" ref="I2372:I2381" si="385">G2372/SUMIF(A:A,A2372,G:G)</f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381"/>
        <v>0.13267730357453278</v>
      </c>
      <c r="E2373" s="7">
        <f t="shared" si="382"/>
        <v>500</v>
      </c>
      <c r="F2373" s="6">
        <f t="shared" si="383"/>
        <v>0.13766519823788545</v>
      </c>
      <c r="G2373" s="72">
        <v>1</v>
      </c>
      <c r="H2373" s="7">
        <f t="shared" si="384"/>
        <v>-1</v>
      </c>
      <c r="I2373" s="6">
        <f t="shared" si="385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381"/>
        <v>0.19711228743510997</v>
      </c>
      <c r="E2374" s="7">
        <f t="shared" si="382"/>
        <v>692</v>
      </c>
      <c r="F2374" s="6">
        <f t="shared" si="383"/>
        <v>0.19052863436123349</v>
      </c>
      <c r="G2374" s="72">
        <v>23</v>
      </c>
      <c r="H2374" s="7">
        <f t="shared" si="384"/>
        <v>1</v>
      </c>
      <c r="I2374" s="6">
        <f t="shared" si="385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381"/>
        <v>0.15949908139927263</v>
      </c>
      <c r="E2375" s="7">
        <f t="shared" si="382"/>
        <v>536</v>
      </c>
      <c r="F2375" s="6">
        <f t="shared" si="383"/>
        <v>0.14757709251101322</v>
      </c>
      <c r="G2375" s="72">
        <v>52</v>
      </c>
      <c r="H2375" s="7">
        <f t="shared" si="384"/>
        <v>0</v>
      </c>
      <c r="I2375" s="6">
        <f t="shared" si="385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381"/>
        <v>0.14801912870976647</v>
      </c>
      <c r="E2376" s="7">
        <f t="shared" si="382"/>
        <v>513</v>
      </c>
      <c r="F2376" s="6">
        <f t="shared" si="383"/>
        <v>0.14124449339207049</v>
      </c>
      <c r="G2376" s="72">
        <v>133</v>
      </c>
      <c r="H2376" s="7">
        <f t="shared" si="384"/>
        <v>1</v>
      </c>
      <c r="I2376" s="6">
        <f t="shared" si="385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381"/>
        <v>0.13376121834747309</v>
      </c>
      <c r="E2377" s="7">
        <f t="shared" si="382"/>
        <v>527</v>
      </c>
      <c r="F2377" s="6">
        <f t="shared" si="383"/>
        <v>0.14509911894273128</v>
      </c>
      <c r="G2377" s="72">
        <v>358</v>
      </c>
      <c r="H2377" s="7">
        <f t="shared" si="384"/>
        <v>4</v>
      </c>
      <c r="I2377" s="6">
        <f t="shared" si="385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381"/>
        <v>9.300874971453503E-2</v>
      </c>
      <c r="E2378" s="7">
        <f t="shared" si="382"/>
        <v>359</v>
      </c>
      <c r="F2378" s="6">
        <f t="shared" si="383"/>
        <v>9.8843612334801767E-2</v>
      </c>
      <c r="G2378" s="72">
        <v>729</v>
      </c>
      <c r="H2378" s="7">
        <f t="shared" si="384"/>
        <v>21</v>
      </c>
      <c r="I2378" s="6">
        <f t="shared" si="385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381"/>
        <v>5.5613690048094459E-2</v>
      </c>
      <c r="E2379" s="7">
        <f t="shared" si="382"/>
        <v>218</v>
      </c>
      <c r="F2379" s="6">
        <f t="shared" si="383"/>
        <v>6.0022026431718063E-2</v>
      </c>
      <c r="G2379" s="72">
        <v>1141</v>
      </c>
      <c r="H2379" s="7">
        <f t="shared" si="384"/>
        <v>24</v>
      </c>
      <c r="I2379" s="6">
        <f t="shared" si="385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381"/>
        <v>2.9998534329080614E-2</v>
      </c>
      <c r="E2380" s="7">
        <f t="shared" si="382"/>
        <v>119</v>
      </c>
      <c r="F2380" s="6">
        <f t="shared" si="383"/>
        <v>3.2764317180616738E-2</v>
      </c>
      <c r="G2380" s="72">
        <v>1320</v>
      </c>
      <c r="H2380" s="7">
        <f t="shared" si="384"/>
        <v>39</v>
      </c>
      <c r="I2380" s="6">
        <f t="shared" si="385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381"/>
        <v>1.3531891976644704E-3</v>
      </c>
      <c r="E2381" s="7">
        <f t="shared" si="382"/>
        <v>5</v>
      </c>
      <c r="F2381" s="6">
        <f t="shared" si="383"/>
        <v>1.3766519823788547E-3</v>
      </c>
      <c r="G2381" s="72">
        <v>0</v>
      </c>
      <c r="H2381" s="7">
        <f t="shared" si="384"/>
        <v>0</v>
      </c>
      <c r="I2381" s="6">
        <f t="shared" si="385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ref="D2382:D2391" si="386">C2382/SUMIF(A:A,A2382,C:C)</f>
        <v>4.9004970932681774E-2</v>
      </c>
      <c r="E2382" s="7">
        <f t="shared" ref="E2382:E2391" si="387">C2382-SUMIFS(C:C,A:A,A2382-1,B:B,B2382)</f>
        <v>178</v>
      </c>
      <c r="F2382" s="6">
        <f t="shared" ref="F2382:F2391" si="388">E2382/SUMIF(A:A,A2382,E:E)</f>
        <v>5.3229665071770335E-2</v>
      </c>
      <c r="G2382" s="74">
        <v>4</v>
      </c>
      <c r="H2382" s="7">
        <f t="shared" ref="H2382:H2391" si="389">G2382-SUMIFS(G:G,A:A,A2382-1,B:B,B2382)</f>
        <v>0</v>
      </c>
      <c r="I2382" s="6">
        <f t="shared" ref="I2382:I2391" si="390">G2382/SUMIF(A:A,A2382,G:G)</f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386"/>
        <v>0.132614373578229</v>
      </c>
      <c r="E2383" s="7">
        <f t="shared" si="387"/>
        <v>425</v>
      </c>
      <c r="F2383" s="6">
        <f t="shared" si="388"/>
        <v>0.1270933014354067</v>
      </c>
      <c r="G2383" s="74">
        <v>1</v>
      </c>
      <c r="H2383" s="7">
        <f t="shared" si="389"/>
        <v>0</v>
      </c>
      <c r="I2383" s="6">
        <f t="shared" si="390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386"/>
        <v>0.19676805122588256</v>
      </c>
      <c r="E2384" s="7">
        <f t="shared" si="387"/>
        <v>557</v>
      </c>
      <c r="F2384" s="6">
        <f t="shared" si="388"/>
        <v>0.166566985645933</v>
      </c>
      <c r="G2384" s="74">
        <v>23</v>
      </c>
      <c r="H2384" s="7">
        <f t="shared" si="389"/>
        <v>0</v>
      </c>
      <c r="I2384" s="6">
        <f t="shared" si="390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386"/>
        <v>0.15953155278456482</v>
      </c>
      <c r="E2385" s="7">
        <f t="shared" si="387"/>
        <v>543</v>
      </c>
      <c r="F2385" s="6">
        <f t="shared" si="388"/>
        <v>0.16238038277511962</v>
      </c>
      <c r="G2385" s="74">
        <v>53</v>
      </c>
      <c r="H2385" s="7">
        <f t="shared" si="389"/>
        <v>1</v>
      </c>
      <c r="I2385" s="6">
        <f t="shared" si="390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386"/>
        <v>0.14805628106832927</v>
      </c>
      <c r="E2386" s="7">
        <f t="shared" si="387"/>
        <v>506</v>
      </c>
      <c r="F2386" s="6">
        <f t="shared" si="388"/>
        <v>0.15131578947368421</v>
      </c>
      <c r="G2386" s="74">
        <v>135</v>
      </c>
      <c r="H2386" s="7">
        <f t="shared" si="389"/>
        <v>2</v>
      </c>
      <c r="I2386" s="6">
        <f t="shared" si="390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386"/>
        <v>0.13381076754570731</v>
      </c>
      <c r="E2387" s="7">
        <f t="shared" si="387"/>
        <v>462</v>
      </c>
      <c r="F2387" s="6">
        <f t="shared" si="388"/>
        <v>0.13815789473684212</v>
      </c>
      <c r="G2387" s="74">
        <v>359</v>
      </c>
      <c r="H2387" s="7">
        <f t="shared" si="389"/>
        <v>1</v>
      </c>
      <c r="I2387" s="6">
        <f t="shared" si="390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386"/>
        <v>9.31434830230011E-2</v>
      </c>
      <c r="E2388" s="7">
        <f t="shared" si="387"/>
        <v>351</v>
      </c>
      <c r="F2388" s="6">
        <f t="shared" si="388"/>
        <v>0.10496411483253588</v>
      </c>
      <c r="G2388" s="74">
        <v>733</v>
      </c>
      <c r="H2388" s="7">
        <f t="shared" si="389"/>
        <v>4</v>
      </c>
      <c r="I2388" s="6">
        <f t="shared" si="390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386"/>
        <v>5.5607043558850787E-2</v>
      </c>
      <c r="E2389" s="7">
        <f t="shared" si="387"/>
        <v>184</v>
      </c>
      <c r="F2389" s="6">
        <f t="shared" si="388"/>
        <v>5.5023923444976079E-2</v>
      </c>
      <c r="G2389" s="74">
        <v>1147</v>
      </c>
      <c r="H2389" s="7">
        <f t="shared" si="389"/>
        <v>6</v>
      </c>
      <c r="I2389" s="6">
        <f t="shared" si="390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386"/>
        <v>3.0122166989636868E-2</v>
      </c>
      <c r="E2390" s="7">
        <f t="shared" si="387"/>
        <v>137</v>
      </c>
      <c r="F2390" s="6">
        <f t="shared" si="388"/>
        <v>4.0968899521531099E-2</v>
      </c>
      <c r="G2390" s="74">
        <v>1332</v>
      </c>
      <c r="H2390" s="7">
        <f t="shared" si="389"/>
        <v>12</v>
      </c>
      <c r="I2390" s="6">
        <f t="shared" si="390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386"/>
        <v>1.3413092931165221E-3</v>
      </c>
      <c r="E2391" s="7">
        <f t="shared" si="387"/>
        <v>1</v>
      </c>
      <c r="F2391" s="6">
        <f t="shared" si="388"/>
        <v>2.9904306220095693E-4</v>
      </c>
      <c r="G2391" s="74">
        <v>1</v>
      </c>
      <c r="H2391" s="7">
        <f t="shared" si="389"/>
        <v>1</v>
      </c>
      <c r="I2391" s="6">
        <f t="shared" si="390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ref="D2392:D2401" si="391">C2392/SUMIF(A:A,A2392,C:C)</f>
        <v>4.8958589886107212E-2</v>
      </c>
      <c r="E2392" s="7">
        <f t="shared" ref="E2392:E2401" si="392">C2392-SUMIFS(C:C,A:A,A2392-1,B:B,B2392)</f>
        <v>169</v>
      </c>
      <c r="F2392" s="6">
        <f t="shared" ref="F2392:F2401" si="393">E2392/SUMIF(A:A,A2392,E:E)</f>
        <v>4.5271899276721136E-2</v>
      </c>
      <c r="G2392" s="76">
        <v>4</v>
      </c>
      <c r="H2392" s="7">
        <f t="shared" ref="H2392:H2401" si="394">G2392-SUMIFS(G:G,A:A,A2392-1,B:B,B2392)</f>
        <v>0</v>
      </c>
      <c r="I2392" s="6">
        <f t="shared" ref="I2392:I2401" si="395">G2392/SUMIF(A:A,A2392,G:G)</f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391"/>
        <v>0.13273735430575986</v>
      </c>
      <c r="E2393" s="7">
        <f t="shared" si="392"/>
        <v>532</v>
      </c>
      <c r="F2393" s="6">
        <f t="shared" si="393"/>
        <v>0.14251272435038842</v>
      </c>
      <c r="G2393" s="76">
        <v>1</v>
      </c>
      <c r="H2393" s="7">
        <f t="shared" si="394"/>
        <v>0</v>
      </c>
      <c r="I2393" s="6">
        <f t="shared" si="395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391"/>
        <v>0.19643344494072382</v>
      </c>
      <c r="E2394" s="7">
        <f t="shared" si="392"/>
        <v>634</v>
      </c>
      <c r="F2394" s="6">
        <f t="shared" si="393"/>
        <v>0.16983659255290651</v>
      </c>
      <c r="G2394" s="76">
        <v>24</v>
      </c>
      <c r="H2394" s="7">
        <f t="shared" si="394"/>
        <v>1</v>
      </c>
      <c r="I2394" s="6">
        <f t="shared" si="395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391"/>
        <v>0.15940663919749182</v>
      </c>
      <c r="E2395" s="7">
        <f t="shared" si="392"/>
        <v>558</v>
      </c>
      <c r="F2395" s="6">
        <f t="shared" si="393"/>
        <v>0.14947763193142244</v>
      </c>
      <c r="G2395" s="76">
        <v>54</v>
      </c>
      <c r="H2395" s="7">
        <f t="shared" si="394"/>
        <v>1</v>
      </c>
      <c r="I2395" s="6">
        <f t="shared" si="395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391"/>
        <v>0.14813384899054111</v>
      </c>
      <c r="E2396" s="7">
        <f t="shared" si="392"/>
        <v>576</v>
      </c>
      <c r="F2396" s="6">
        <f t="shared" si="393"/>
        <v>0.15429949102598448</v>
      </c>
      <c r="G2396" s="76">
        <v>137</v>
      </c>
      <c r="H2396" s="7">
        <f t="shared" si="394"/>
        <v>2</v>
      </c>
      <c r="I2396" s="6">
        <f t="shared" si="395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391"/>
        <v>0.13397546412476952</v>
      </c>
      <c r="E2397" s="7">
        <f t="shared" si="392"/>
        <v>549</v>
      </c>
      <c r="F2397" s="6">
        <f t="shared" si="393"/>
        <v>0.14706670238414143</v>
      </c>
      <c r="G2397" s="76">
        <v>362</v>
      </c>
      <c r="H2397" s="7">
        <f t="shared" si="394"/>
        <v>3</v>
      </c>
      <c r="I2397" s="6">
        <f t="shared" si="395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391"/>
        <v>9.3254298437718416E-2</v>
      </c>
      <c r="E2398" s="7">
        <f t="shared" si="392"/>
        <v>381</v>
      </c>
      <c r="F2398" s="6">
        <f t="shared" si="393"/>
        <v>0.10206268416822931</v>
      </c>
      <c r="G2398" s="76">
        <v>745</v>
      </c>
      <c r="H2398" s="7">
        <f t="shared" si="394"/>
        <v>12</v>
      </c>
      <c r="I2398" s="6">
        <f t="shared" si="395"/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391"/>
        <v>5.565836156800618E-2</v>
      </c>
      <c r="E2399" s="7">
        <f t="shared" si="392"/>
        <v>223</v>
      </c>
      <c r="F2399" s="6">
        <f t="shared" si="393"/>
        <v>5.9737476560407177E-2</v>
      </c>
      <c r="G2399" s="76">
        <v>1162</v>
      </c>
      <c r="H2399" s="7">
        <f t="shared" si="394"/>
        <v>15</v>
      </c>
      <c r="I2399" s="6">
        <f t="shared" si="395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391"/>
        <v>3.0107369416024869E-2</v>
      </c>
      <c r="E2400" s="7">
        <f t="shared" si="392"/>
        <v>108</v>
      </c>
      <c r="F2400" s="6">
        <f t="shared" si="393"/>
        <v>2.8931154567372087E-2</v>
      </c>
      <c r="G2400" s="76">
        <v>1362</v>
      </c>
      <c r="H2400" s="7">
        <f t="shared" si="394"/>
        <v>30</v>
      </c>
      <c r="I2400" s="6">
        <f t="shared" si="395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391"/>
        <v>1.3346291328571714E-3</v>
      </c>
      <c r="E2401" s="7">
        <f t="shared" si="392"/>
        <v>3</v>
      </c>
      <c r="F2401" s="6">
        <f t="shared" si="393"/>
        <v>8.0364318242700237E-4</v>
      </c>
      <c r="G2401" s="76">
        <v>1</v>
      </c>
      <c r="H2401" s="7">
        <f t="shared" si="394"/>
        <v>0</v>
      </c>
      <c r="I2401" s="6">
        <f t="shared" si="395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ref="D2402:D2411" si="396">C2402/SUMIF(A:A,A2402,C:C)</f>
        <v>4.9042999475616154E-2</v>
      </c>
      <c r="E2402" s="7">
        <f t="shared" ref="E2402:E2411" si="397">C2402-SUMIFS(C:C,A:A,A2402-1,B:B,B2402)</f>
        <v>254</v>
      </c>
      <c r="F2402" s="6">
        <f t="shared" ref="F2402:F2411" si="398">E2402/SUMIF(A:A,A2402,E:E)</f>
        <v>5.4483054483054481E-2</v>
      </c>
      <c r="G2402" s="78">
        <v>4</v>
      </c>
      <c r="H2402" s="7">
        <f t="shared" ref="H2402:H2411" si="399">G2402-SUMIFS(G:G,A:A,A2402-1,B:B,B2402)</f>
        <v>0</v>
      </c>
      <c r="I2402" s="6">
        <f t="shared" ref="I2402:I2411" si="400">G2402/SUMIF(A:A,A2402,G:G)</f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396"/>
        <v>0.13295424750917673</v>
      </c>
      <c r="E2403" s="7">
        <f t="shared" si="397"/>
        <v>685</v>
      </c>
      <c r="F2403" s="6">
        <f t="shared" si="398"/>
        <v>0.14693264693264693</v>
      </c>
      <c r="G2403" s="78">
        <v>1</v>
      </c>
      <c r="H2403" s="7">
        <f t="shared" si="399"/>
        <v>0</v>
      </c>
      <c r="I2403" s="6">
        <f t="shared" si="400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396"/>
        <v>0.19588030938647089</v>
      </c>
      <c r="E2404" s="7">
        <f t="shared" si="397"/>
        <v>747</v>
      </c>
      <c r="F2404" s="6">
        <f t="shared" si="398"/>
        <v>0.16023166023166024</v>
      </c>
      <c r="G2404" s="78">
        <v>25</v>
      </c>
      <c r="H2404" s="7">
        <f t="shared" si="399"/>
        <v>1</v>
      </c>
      <c r="I2404" s="6">
        <f t="shared" si="400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396"/>
        <v>0.15928487152595699</v>
      </c>
      <c r="E2405" s="7">
        <f t="shared" si="397"/>
        <v>706</v>
      </c>
      <c r="F2405" s="6">
        <f t="shared" si="398"/>
        <v>0.15143715143715145</v>
      </c>
      <c r="G2405" s="78">
        <v>54</v>
      </c>
      <c r="H2405" s="7">
        <f t="shared" si="399"/>
        <v>0</v>
      </c>
      <c r="I2405" s="6">
        <f t="shared" si="400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396"/>
        <v>0.14813188253801782</v>
      </c>
      <c r="E2406" s="7">
        <f t="shared" si="397"/>
        <v>690</v>
      </c>
      <c r="F2406" s="6">
        <f t="shared" si="398"/>
        <v>0.148005148005148</v>
      </c>
      <c r="G2406" s="78">
        <v>138</v>
      </c>
      <c r="H2406" s="7">
        <f t="shared" si="399"/>
        <v>1</v>
      </c>
      <c r="I2406" s="6">
        <f t="shared" si="400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396"/>
        <v>0.1338850288411117</v>
      </c>
      <c r="E2407" s="7">
        <f t="shared" si="397"/>
        <v>597</v>
      </c>
      <c r="F2407" s="6">
        <f t="shared" si="398"/>
        <v>0.12805662805662807</v>
      </c>
      <c r="G2407" s="78">
        <v>367</v>
      </c>
      <c r="H2407" s="7">
        <f t="shared" si="399"/>
        <v>5</v>
      </c>
      <c r="I2407" s="6">
        <f t="shared" si="400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396"/>
        <v>9.3402595700052438E-2</v>
      </c>
      <c r="E2408" s="7">
        <f t="shared" si="397"/>
        <v>480</v>
      </c>
      <c r="F2408" s="6">
        <f t="shared" si="398"/>
        <v>0.10296010296010295</v>
      </c>
      <c r="G2408" s="78">
        <v>750</v>
      </c>
      <c r="H2408" s="7">
        <f t="shared" si="399"/>
        <v>5</v>
      </c>
      <c r="I2408" s="6">
        <f t="shared" si="400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396"/>
        <v>5.5699396958573677E-2</v>
      </c>
      <c r="E2409" s="7">
        <f t="shared" si="397"/>
        <v>272</v>
      </c>
      <c r="F2409" s="6">
        <f t="shared" si="398"/>
        <v>5.8344058344058342E-2</v>
      </c>
      <c r="G2409" s="78">
        <v>1171</v>
      </c>
      <c r="H2409" s="7">
        <f t="shared" si="399"/>
        <v>9</v>
      </c>
      <c r="I2409" s="6">
        <f t="shared" si="400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396"/>
        <v>3.0322496067121132E-2</v>
      </c>
      <c r="E2410" s="7">
        <f t="shared" si="397"/>
        <v>206</v>
      </c>
      <c r="F2410" s="6">
        <f t="shared" si="398"/>
        <v>4.4187044187044187E-2</v>
      </c>
      <c r="G2410" s="78">
        <v>1366</v>
      </c>
      <c r="H2410" s="7">
        <f t="shared" si="399"/>
        <v>4</v>
      </c>
      <c r="I2410" s="6">
        <f t="shared" si="400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396"/>
        <v>1.3961719979024645E-3</v>
      </c>
      <c r="E2411" s="7">
        <f t="shared" si="397"/>
        <v>25</v>
      </c>
      <c r="F2411" s="6">
        <f t="shared" si="398"/>
        <v>5.3625053625053626E-3</v>
      </c>
      <c r="G2411" s="78">
        <v>1</v>
      </c>
      <c r="H2411" s="7">
        <f t="shared" si="399"/>
        <v>0</v>
      </c>
      <c r="I2411" s="6">
        <f t="shared" si="400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  <row r="2412" spans="1:12" x14ac:dyDescent="0.3">
      <c r="A2412" s="1">
        <v>44150</v>
      </c>
      <c r="B2412" s="11" t="s">
        <v>0</v>
      </c>
      <c r="C2412" s="79">
        <v>15257</v>
      </c>
      <c r="D2412" s="6">
        <f t="shared" ref="D2412:D2421" si="401">C2412/SUMIF(A:A,A2412,C:C)</f>
        <v>4.9067817596490607E-2</v>
      </c>
      <c r="E2412" s="7">
        <f t="shared" ref="E2412:E2421" si="402">C2412-SUMIFS(C:C,A:A,A2412-1,B:B,B2412)</f>
        <v>293</v>
      </c>
      <c r="F2412" s="6">
        <f t="shared" ref="F2412:F2421" si="403">E2412/SUMIF(A:A,A2412,E:E)</f>
        <v>5.0369606326285024E-2</v>
      </c>
      <c r="G2412" s="80">
        <v>4</v>
      </c>
      <c r="H2412" s="7">
        <f t="shared" ref="H2412:H2421" si="404">G2412-SUMIFS(G:G,A:A,A2412-1,B:B,B2412)</f>
        <v>0</v>
      </c>
      <c r="I2412" s="6">
        <f t="shared" ref="I2412:I2421" si="405">G2412/SUMIF(A:A,A2412,G:G)</f>
        <v>1.0274852298998202E-3</v>
      </c>
      <c r="J2412" s="10">
        <f>IF(B2412="Pending","",C2412/(VLOOKUP(B2412,Population!$A$2:$B$10,2,FALSE)/100000))</f>
        <v>1684.1182691012809</v>
      </c>
      <c r="K2412" s="10">
        <f>IF(B2412="Pending","",SUMIFS(E:E,A:A,"&lt;="&amp;A2412,A:A,"&gt;="&amp;A2412-13,B:B,B2412)/(VLOOKUP(B2412,Population!$A$2:$B$10,2,FALSE)/100000)/14)</f>
        <v>19.69553758094645</v>
      </c>
      <c r="L2412" s="13">
        <f>IF(B2412="Pending","",(G2412/C2412)/(VLOOKUP(B2412,Population!$A$2:$B$10,2,FALSE)/100000))</f>
        <v>2.8939717403679809E-5</v>
      </c>
    </row>
    <row r="2413" spans="1:12" x14ac:dyDescent="0.3">
      <c r="A2413" s="1">
        <v>44150</v>
      </c>
      <c r="B2413" s="79" t="s">
        <v>1</v>
      </c>
      <c r="C2413" s="79">
        <v>41369</v>
      </c>
      <c r="D2413" s="6">
        <f t="shared" si="401"/>
        <v>0.13304624409446286</v>
      </c>
      <c r="E2413" s="7">
        <f t="shared" si="402"/>
        <v>802</v>
      </c>
      <c r="F2413" s="6">
        <f t="shared" si="403"/>
        <v>0.13787175520027506</v>
      </c>
      <c r="G2413" s="80">
        <v>1</v>
      </c>
      <c r="H2413" s="7">
        <f t="shared" si="404"/>
        <v>0</v>
      </c>
      <c r="I2413" s="6">
        <f t="shared" si="405"/>
        <v>2.5687130747495504E-4</v>
      </c>
      <c r="J2413" s="10">
        <f>IF(B2413="Pending","",C2413/(VLOOKUP(B2413,Population!$A$2:$B$10,2,FALSE)/100000))</f>
        <v>4828.7373427879429</v>
      </c>
      <c r="K2413" s="10">
        <f>IF(B2413="Pending","",SUMIFS(E:E,A:A,"&lt;="&amp;A2413,A:A,"&gt;="&amp;A2413-13,B:B,B2413)/(VLOOKUP(B2413,Population!$A$2:$B$10,2,FALSE)/100000)/14)</f>
        <v>56.644280753534019</v>
      </c>
      <c r="L2413" s="13">
        <f>IF(B2413="Pending","",(G2413/C2413)/(VLOOKUP(B2413,Population!$A$2:$B$10,2,FALSE)/100000))</f>
        <v>2.8215226233835107E-6</v>
      </c>
    </row>
    <row r="2414" spans="1:12" x14ac:dyDescent="0.3">
      <c r="A2414" s="1">
        <v>44150</v>
      </c>
      <c r="B2414" s="79" t="s">
        <v>2</v>
      </c>
      <c r="C2414" s="79">
        <v>60834</v>
      </c>
      <c r="D2414" s="6">
        <f t="shared" si="401"/>
        <v>0.19564734978468307</v>
      </c>
      <c r="E2414" s="7">
        <f t="shared" si="402"/>
        <v>1067</v>
      </c>
      <c r="F2414" s="6">
        <f t="shared" si="403"/>
        <v>0.18342788378889463</v>
      </c>
      <c r="G2414" s="80">
        <v>25</v>
      </c>
      <c r="H2414" s="7">
        <f t="shared" si="404"/>
        <v>0</v>
      </c>
      <c r="I2414" s="6">
        <f t="shared" si="405"/>
        <v>6.4217826868738764E-3</v>
      </c>
      <c r="J2414" s="10">
        <f>IF(B2414="Pending","",C2414/(VLOOKUP(B2414,Population!$A$2:$B$10,2,FALSE)/100000))</f>
        <v>6387.12034672759</v>
      </c>
      <c r="K2414" s="10">
        <f>IF(B2414="Pending","",SUMIFS(E:E,A:A,"&lt;="&amp;A2414,A:A,"&gt;="&amp;A2414-13,B:B,B2414)/(VLOOKUP(B2414,Population!$A$2:$B$10,2,FALSE)/100000)/14)</f>
        <v>65.432893524295892</v>
      </c>
      <c r="L2414" s="13">
        <f>IF(B2414="Pending","",(G2414/C2414)/(VLOOKUP(B2414,Population!$A$2:$B$10,2,FALSE)/100000))</f>
        <v>4.3147174491386467E-5</v>
      </c>
    </row>
    <row r="2415" spans="1:12" x14ac:dyDescent="0.3">
      <c r="A2415" s="1">
        <v>44150</v>
      </c>
      <c r="B2415" s="79" t="s">
        <v>3</v>
      </c>
      <c r="C2415" s="79">
        <v>49475</v>
      </c>
      <c r="D2415" s="6">
        <f t="shared" si="401"/>
        <v>0.15911583375410454</v>
      </c>
      <c r="E2415" s="7">
        <f t="shared" si="402"/>
        <v>874</v>
      </c>
      <c r="F2415" s="6">
        <f t="shared" si="403"/>
        <v>0.15024926938284339</v>
      </c>
      <c r="G2415" s="80">
        <v>54</v>
      </c>
      <c r="H2415" s="7">
        <f t="shared" si="404"/>
        <v>0</v>
      </c>
      <c r="I2415" s="6">
        <f t="shared" si="405"/>
        <v>1.3871050603647572E-2</v>
      </c>
      <c r="J2415" s="10">
        <f>IF(B2415="Pending","",C2415/(VLOOKUP(B2415,Population!$A$2:$B$10,2,FALSE)/100000))</f>
        <v>5640.220615562107</v>
      </c>
      <c r="K2415" s="10">
        <f>IF(B2415="Pending","",SUMIFS(E:E,A:A,"&lt;="&amp;A2415,A:A,"&gt;="&amp;A2415-13,B:B,B2415)/(VLOOKUP(B2415,Population!$A$2:$B$10,2,FALSE)/100000)/14)</f>
        <v>61.112907990750898</v>
      </c>
      <c r="L2415" s="13">
        <f>IF(B2415="Pending","",(G2415/C2415)/(VLOOKUP(B2415,Population!$A$2:$B$10,2,FALSE)/100000))</f>
        <v>1.2442803585821057E-4</v>
      </c>
    </row>
    <row r="2416" spans="1:12" x14ac:dyDescent="0.3">
      <c r="A2416" s="1">
        <v>44150</v>
      </c>
      <c r="B2416" s="79" t="s">
        <v>4</v>
      </c>
      <c r="C2416" s="79">
        <v>46055</v>
      </c>
      <c r="D2416" s="6">
        <f t="shared" si="401"/>
        <v>0.14811682109237562</v>
      </c>
      <c r="E2416" s="7">
        <f t="shared" si="402"/>
        <v>857</v>
      </c>
      <c r="F2416" s="6">
        <f t="shared" si="403"/>
        <v>0.14732680075640364</v>
      </c>
      <c r="G2416" s="80">
        <v>139</v>
      </c>
      <c r="H2416" s="7">
        <f t="shared" si="404"/>
        <v>1</v>
      </c>
      <c r="I2416" s="6">
        <f t="shared" si="405"/>
        <v>3.5705111739018754E-2</v>
      </c>
      <c r="J2416" s="10">
        <f>IF(B2416="Pending","",C2416/(VLOOKUP(B2416,Population!$A$2:$B$10,2,FALSE)/100000))</f>
        <v>5402.2193027729554</v>
      </c>
      <c r="K2416" s="10">
        <f>IF(B2416="Pending","",SUMIFS(E:E,A:A,"&lt;="&amp;A2416,A:A,"&gt;="&amp;A2416-13,B:B,B2416)/(VLOOKUP(B2416,Population!$A$2:$B$10,2,FALSE)/100000)/14)</f>
        <v>61.112935766902829</v>
      </c>
      <c r="L2416" s="13">
        <f>IF(B2416="Pending","",(G2416/C2416)/(VLOOKUP(B2416,Population!$A$2:$B$10,2,FALSE)/100000))</f>
        <v>3.5402459721131614E-4</v>
      </c>
    </row>
    <row r="2417" spans="1:12" x14ac:dyDescent="0.3">
      <c r="A2417" s="1">
        <v>44150</v>
      </c>
      <c r="B2417" s="79" t="s">
        <v>5</v>
      </c>
      <c r="C2417" s="79">
        <v>41637</v>
      </c>
      <c r="D2417" s="6">
        <f t="shared" si="401"/>
        <v>0.13390815502818898</v>
      </c>
      <c r="E2417" s="7">
        <f t="shared" si="402"/>
        <v>786</v>
      </c>
      <c r="F2417" s="6">
        <f t="shared" si="403"/>
        <v>0.13512119649303764</v>
      </c>
      <c r="G2417" s="80">
        <v>367</v>
      </c>
      <c r="H2417" s="7">
        <f t="shared" si="404"/>
        <v>0</v>
      </c>
      <c r="I2417" s="6">
        <f t="shared" si="405"/>
        <v>9.4271769843308498E-2</v>
      </c>
      <c r="J2417" s="10">
        <f>IF(B2417="Pending","",C2417/(VLOOKUP(B2417,Population!$A$2:$B$10,2,FALSE)/100000))</f>
        <v>4650.3030621168446</v>
      </c>
      <c r="K2417" s="10">
        <f>IF(B2417="Pending","",SUMIFS(E:E,A:A,"&lt;="&amp;A2417,A:A,"&gt;="&amp;A2417-13,B:B,B2417)/(VLOOKUP(B2417,Population!$A$2:$B$10,2,FALSE)/100000)/14)</f>
        <v>54.910014747443448</v>
      </c>
      <c r="L2417" s="13">
        <f>IF(B2417="Pending","",(G2417/C2417)/(VLOOKUP(B2417,Population!$A$2:$B$10,2,FALSE)/100000))</f>
        <v>9.8443820585710265E-4</v>
      </c>
    </row>
    <row r="2418" spans="1:12" x14ac:dyDescent="0.3">
      <c r="A2418" s="1">
        <v>44150</v>
      </c>
      <c r="B2418" s="79" t="s">
        <v>6</v>
      </c>
      <c r="C2418" s="79">
        <v>29102</v>
      </c>
      <c r="D2418" s="6">
        <f t="shared" si="401"/>
        <v>9.3594522363051033E-2</v>
      </c>
      <c r="E2418" s="7">
        <f t="shared" si="402"/>
        <v>603</v>
      </c>
      <c r="F2418" s="6">
        <f t="shared" si="403"/>
        <v>0.10366168127900979</v>
      </c>
      <c r="G2418" s="80">
        <v>753</v>
      </c>
      <c r="H2418" s="7">
        <f t="shared" si="404"/>
        <v>3</v>
      </c>
      <c r="I2418" s="6">
        <f t="shared" si="405"/>
        <v>0.19342409452864115</v>
      </c>
      <c r="J2418" s="10">
        <f>IF(B2418="Pending","",C2418/(VLOOKUP(B2418,Population!$A$2:$B$10,2,FALSE)/100000))</f>
        <v>3692.9691207784399</v>
      </c>
      <c r="K2418" s="10">
        <f>IF(B2418="Pending","",SUMIFS(E:E,A:A,"&lt;="&amp;A2418,A:A,"&gt;="&amp;A2418-13,B:B,B2418)/(VLOOKUP(B2418,Population!$A$2:$B$10,2,FALSE)/100000)/14)</f>
        <v>45.683076196833149</v>
      </c>
      <c r="L2418" s="13">
        <f>IF(B2418="Pending","",(G2418/C2418)/(VLOOKUP(B2418,Population!$A$2:$B$10,2,FALSE)/100000))</f>
        <v>3.283408965421941E-3</v>
      </c>
    </row>
    <row r="2419" spans="1:12" x14ac:dyDescent="0.3">
      <c r="A2419" s="1">
        <v>44150</v>
      </c>
      <c r="B2419" s="79" t="s">
        <v>7</v>
      </c>
      <c r="C2419" s="79">
        <v>17360</v>
      </c>
      <c r="D2419" s="6">
        <f t="shared" si="401"/>
        <v>5.5831245557781801E-2</v>
      </c>
      <c r="E2419" s="7">
        <f t="shared" si="402"/>
        <v>365</v>
      </c>
      <c r="F2419" s="6">
        <f t="shared" si="403"/>
        <v>6.2747120508853366E-2</v>
      </c>
      <c r="G2419" s="80">
        <v>1175</v>
      </c>
      <c r="H2419" s="7">
        <f t="shared" si="404"/>
        <v>4</v>
      </c>
      <c r="I2419" s="6">
        <f t="shared" si="405"/>
        <v>0.30182378628307216</v>
      </c>
      <c r="J2419" s="10">
        <f>IF(B2419="Pending","",C2419/(VLOOKUP(B2419,Population!$A$2:$B$10,2,FALSE)/100000))</f>
        <v>3619.7057112534067</v>
      </c>
      <c r="K2419" s="10">
        <f>IF(B2419="Pending","",SUMIFS(E:E,A:A,"&lt;="&amp;A2419,A:A,"&gt;="&amp;A2419-13,B:B,B2419)/(VLOOKUP(B2419,Population!$A$2:$B$10,2,FALSE)/100000)/14)</f>
        <v>45.380362500778183</v>
      </c>
      <c r="L2419" s="13">
        <f>IF(B2419="Pending","",(G2419/C2419)/(VLOOKUP(B2419,Population!$A$2:$B$10,2,FALSE)/100000))</f>
        <v>1.4112751288526624E-2</v>
      </c>
    </row>
    <row r="2420" spans="1:12" x14ac:dyDescent="0.3">
      <c r="A2420" s="1">
        <v>44150</v>
      </c>
      <c r="B2420" s="79" t="s">
        <v>25</v>
      </c>
      <c r="C2420" s="79">
        <v>9408</v>
      </c>
      <c r="D2420" s="6">
        <f t="shared" si="401"/>
        <v>3.0256933076475298E-2</v>
      </c>
      <c r="E2420" s="7">
        <f t="shared" si="402"/>
        <v>156</v>
      </c>
      <c r="F2420" s="6">
        <f t="shared" si="403"/>
        <v>2.6817947395564725E-2</v>
      </c>
      <c r="G2420" s="80">
        <v>1374</v>
      </c>
      <c r="H2420" s="7">
        <f t="shared" si="404"/>
        <v>8</v>
      </c>
      <c r="I2420" s="6">
        <f t="shared" si="405"/>
        <v>0.35294117647058826</v>
      </c>
      <c r="J2420" s="10">
        <f>IF(B2420="Pending","",C2420/(VLOOKUP(B2420,Population!$A$2:$B$10,2,FALSE)/100000))</f>
        <v>4249.9175584657287</v>
      </c>
      <c r="K2420" s="10">
        <f>IF(B2420="Pending","",SUMIFS(E:E,A:A,"&lt;="&amp;A2420,A:A,"&gt;="&amp;A2420-13,B:B,B2420)/(VLOOKUP(B2420,Population!$A$2:$B$10,2,FALSE)/100000)/14)</f>
        <v>53.078796037385537</v>
      </c>
      <c r="L2420" s="13">
        <f>IF(B2420="Pending","",(G2420/C2420)/(VLOOKUP(B2420,Population!$A$2:$B$10,2,FALSE)/100000))</f>
        <v>6.5973970324366513E-2</v>
      </c>
    </row>
    <row r="2421" spans="1:12" x14ac:dyDescent="0.3">
      <c r="A2421" s="1">
        <v>44150</v>
      </c>
      <c r="B2421" s="79" t="s">
        <v>21</v>
      </c>
      <c r="C2421" s="79">
        <v>440</v>
      </c>
      <c r="D2421" s="6">
        <f t="shared" si="401"/>
        <v>1.4150776523861746E-3</v>
      </c>
      <c r="E2421" s="7">
        <f t="shared" si="402"/>
        <v>14</v>
      </c>
      <c r="F2421" s="6">
        <f t="shared" si="403"/>
        <v>2.4067388688327317E-3</v>
      </c>
      <c r="G2421" s="80">
        <v>1</v>
      </c>
      <c r="H2421" s="7">
        <f t="shared" si="404"/>
        <v>0</v>
      </c>
      <c r="I2421" s="6">
        <f t="shared" si="405"/>
        <v>2.5687130747495504E-4</v>
      </c>
      <c r="J2421" s="10" t="str">
        <f>IF(B2421="Pending","",C2421/(VLOOKUP(B2421,Population!$A$2:$B$10,2,FALSE)/100000))</f>
        <v/>
      </c>
      <c r="K2421" s="10" t="str">
        <f>IF(B2421="Pending","",SUMIFS(E:E,A:A,"&lt;="&amp;A2421,A:A,"&gt;="&amp;A2421-13,B:B,B2421)/(VLOOKUP(B2421,Population!$A$2:$B$10,2,FALSE)/100000)/14)</f>
        <v/>
      </c>
      <c r="L2421" s="13" t="str">
        <f>IF(B2421="Pending","",(G2421/C2421)/(VLOOKUP(B2421,Population!$A$2:$B$10,2,FALSE)/100000))</f>
        <v/>
      </c>
    </row>
    <row r="2422" spans="1:12" x14ac:dyDescent="0.3">
      <c r="A2422" s="1">
        <v>44151</v>
      </c>
      <c r="B2422" s="11" t="s">
        <v>0</v>
      </c>
      <c r="C2422" s="81">
        <v>15639</v>
      </c>
      <c r="D2422" s="6">
        <f t="shared" ref="D2422:D2431" si="406">C2422/SUMIF(A:A,A2422,C:C)</f>
        <v>4.9042296982012491E-2</v>
      </c>
      <c r="E2422" s="7">
        <f t="shared" ref="E2422:E2431" si="407">C2422-SUMIFS(C:C,A:A,A2422-1,B:B,B2422)</f>
        <v>382</v>
      </c>
      <c r="F2422" s="6">
        <f t="shared" ref="F2422:F2431" si="408">E2422/SUMIF(A:A,A2422,E:E)</f>
        <v>4.8044271160860269E-2</v>
      </c>
      <c r="G2422" s="82">
        <v>4</v>
      </c>
      <c r="H2422" s="7">
        <f t="shared" ref="H2422:H2431" si="409">G2422-SUMIFS(G:G,A:A,A2422-1,B:B,B2422)</f>
        <v>0</v>
      </c>
      <c r="I2422" s="6">
        <f t="shared" ref="I2422:I2431" si="410">G2422/SUMIF(A:A,A2422,G:G)</f>
        <v>1.0196278358399185E-3</v>
      </c>
      <c r="J2422" s="10">
        <f>IF(B2422="Pending","",C2422/(VLOOKUP(B2422,Population!$A$2:$B$10,2,FALSE)/100000))</f>
        <v>1726.2846962361496</v>
      </c>
      <c r="K2422" s="10">
        <f>IF(B2422="Pending","",SUMIFS(E:E,A:A,"&lt;="&amp;A2422,A:A,"&gt;="&amp;A2422-13,B:B,B2422)/(VLOOKUP(B2422,Population!$A$2:$B$10,2,FALSE)/100000)/14)</f>
        <v>21.619361107668201</v>
      </c>
      <c r="L2422" s="13">
        <f>IF(B2422="Pending","",(G2422/C2422)/(VLOOKUP(B2422,Population!$A$2:$B$10,2,FALSE)/100000))</f>
        <v>2.8232832561413318E-5</v>
      </c>
    </row>
    <row r="2423" spans="1:12" x14ac:dyDescent="0.3">
      <c r="A2423" s="1">
        <v>44151</v>
      </c>
      <c r="B2423" s="81" t="s">
        <v>1</v>
      </c>
      <c r="C2423" s="81">
        <v>42517</v>
      </c>
      <c r="D2423" s="6">
        <f t="shared" si="406"/>
        <v>0.13332894307719326</v>
      </c>
      <c r="E2423" s="7">
        <f t="shared" si="407"/>
        <v>1148</v>
      </c>
      <c r="F2423" s="6">
        <f t="shared" si="408"/>
        <v>0.14438435416928688</v>
      </c>
      <c r="G2423" s="82">
        <v>1</v>
      </c>
      <c r="H2423" s="7">
        <f t="shared" si="409"/>
        <v>0</v>
      </c>
      <c r="I2423" s="6">
        <f t="shared" si="410"/>
        <v>2.5490695895997962E-4</v>
      </c>
      <c r="J2423" s="10">
        <f>IF(B2423="Pending","",C2423/(VLOOKUP(B2423,Population!$A$2:$B$10,2,FALSE)/100000))</f>
        <v>4962.7360004668944</v>
      </c>
      <c r="K2423" s="10">
        <f>IF(B2423="Pending","",SUMIFS(E:E,A:A,"&lt;="&amp;A2423,A:A,"&gt;="&amp;A2423-13,B:B,B2423)/(VLOOKUP(B2423,Population!$A$2:$B$10,2,FALSE)/100000)/14)</f>
        <v>62.780605545203287</v>
      </c>
      <c r="L2423" s="13">
        <f>IF(B2423="Pending","",(G2423/C2423)/(VLOOKUP(B2423,Population!$A$2:$B$10,2,FALSE)/100000))</f>
        <v>2.7453387917010248E-6</v>
      </c>
    </row>
    <row r="2424" spans="1:12" x14ac:dyDescent="0.3">
      <c r="A2424" s="1">
        <v>44151</v>
      </c>
      <c r="B2424" s="81" t="s">
        <v>2</v>
      </c>
      <c r="C2424" s="81">
        <v>62152</v>
      </c>
      <c r="D2424" s="6">
        <f t="shared" si="406"/>
        <v>0.19490228544191063</v>
      </c>
      <c r="E2424" s="7">
        <f t="shared" si="407"/>
        <v>1318</v>
      </c>
      <c r="F2424" s="6">
        <f t="shared" si="408"/>
        <v>0.16576531253930324</v>
      </c>
      <c r="G2424" s="82">
        <v>25</v>
      </c>
      <c r="H2424" s="7">
        <f t="shared" si="409"/>
        <v>0</v>
      </c>
      <c r="I2424" s="6">
        <f t="shared" si="410"/>
        <v>6.3726739739994901E-3</v>
      </c>
      <c r="J2424" s="10">
        <f>IF(B2424="Pending","",C2424/(VLOOKUP(B2424,Population!$A$2:$B$10,2,FALSE)/100000))</f>
        <v>6525.5006047574243</v>
      </c>
      <c r="K2424" s="10">
        <f>IF(B2424="Pending","",SUMIFS(E:E,A:A,"&lt;="&amp;A2424,A:A,"&gt;="&amp;A2424-13,B:B,B2424)/(VLOOKUP(B2424,Population!$A$2:$B$10,2,FALSE)/100000)/14)</f>
        <v>71.17748910476702</v>
      </c>
      <c r="L2424" s="13">
        <f>IF(B2424="Pending","",(G2424/C2424)/(VLOOKUP(B2424,Population!$A$2:$B$10,2,FALSE)/100000))</f>
        <v>4.2232192254617782E-5</v>
      </c>
    </row>
    <row r="2425" spans="1:12" x14ac:dyDescent="0.3">
      <c r="A2425" s="1">
        <v>44151</v>
      </c>
      <c r="B2425" s="81" t="s">
        <v>3</v>
      </c>
      <c r="C2425" s="81">
        <v>50657</v>
      </c>
      <c r="D2425" s="6">
        <f t="shared" si="406"/>
        <v>0.15885514663455508</v>
      </c>
      <c r="E2425" s="7">
        <f t="shared" si="407"/>
        <v>1182</v>
      </c>
      <c r="F2425" s="6">
        <f t="shared" si="408"/>
        <v>0.14866054584329016</v>
      </c>
      <c r="G2425" s="82">
        <v>54</v>
      </c>
      <c r="H2425" s="7">
        <f t="shared" si="409"/>
        <v>0</v>
      </c>
      <c r="I2425" s="6">
        <f t="shared" si="410"/>
        <v>1.3764975783838899E-2</v>
      </c>
      <c r="J2425" s="10">
        <f>IF(B2425="Pending","",C2425/(VLOOKUP(B2425,Population!$A$2:$B$10,2,FALSE)/100000))</f>
        <v>5774.9703026281886</v>
      </c>
      <c r="K2425" s="10">
        <f>IF(B2425="Pending","",SUMIFS(E:E,A:A,"&lt;="&amp;A2425,A:A,"&gt;="&amp;A2425-13,B:B,B2425)/(VLOOKUP(B2425,Population!$A$2:$B$10,2,FALSE)/100000)/14)</f>
        <v>67.154983637537995</v>
      </c>
      <c r="L2425" s="13">
        <f>IF(B2425="Pending","",(G2425/C2425)/(VLOOKUP(B2425,Population!$A$2:$B$10,2,FALSE)/100000))</f>
        <v>1.2152470683390187E-4</v>
      </c>
    </row>
    <row r="2426" spans="1:12" x14ac:dyDescent="0.3">
      <c r="A2426" s="1">
        <v>44151</v>
      </c>
      <c r="B2426" s="81" t="s">
        <v>4</v>
      </c>
      <c r="C2426" s="81">
        <v>47290</v>
      </c>
      <c r="D2426" s="6">
        <f t="shared" si="406"/>
        <v>0.14829658061764633</v>
      </c>
      <c r="E2426" s="7">
        <f t="shared" si="407"/>
        <v>1235</v>
      </c>
      <c r="F2426" s="6">
        <f t="shared" si="408"/>
        <v>0.15532637404100114</v>
      </c>
      <c r="G2426" s="82">
        <v>139</v>
      </c>
      <c r="H2426" s="7">
        <f t="shared" si="409"/>
        <v>0</v>
      </c>
      <c r="I2426" s="6">
        <f t="shared" si="410"/>
        <v>3.5432067295437165E-2</v>
      </c>
      <c r="J2426" s="10">
        <f>IF(B2426="Pending","",C2426/(VLOOKUP(B2426,Population!$A$2:$B$10,2,FALSE)/100000))</f>
        <v>5547.0839393797214</v>
      </c>
      <c r="K2426" s="10">
        <f>IF(B2426="Pending","",SUMIFS(E:E,A:A,"&lt;="&amp;A2426,A:A,"&gt;="&amp;A2426-13,B:B,B2426)/(VLOOKUP(B2426,Population!$A$2:$B$10,2,FALSE)/100000)/14)</f>
        <v>67.681696617088164</v>
      </c>
      <c r="L2426" s="13">
        <f>IF(B2426="Pending","",(G2426/C2426)/(VLOOKUP(B2426,Population!$A$2:$B$10,2,FALSE)/100000))</f>
        <v>3.4477908277790581E-4</v>
      </c>
    </row>
    <row r="2427" spans="1:12" x14ac:dyDescent="0.3">
      <c r="A2427" s="1">
        <v>44151</v>
      </c>
      <c r="B2427" s="81" t="s">
        <v>5</v>
      </c>
      <c r="C2427" s="81">
        <v>42729</v>
      </c>
      <c r="D2427" s="6">
        <f t="shared" si="406"/>
        <v>0.13399375329269211</v>
      </c>
      <c r="E2427" s="7">
        <f t="shared" si="407"/>
        <v>1092</v>
      </c>
      <c r="F2427" s="6">
        <f t="shared" si="408"/>
        <v>0.1373412149415168</v>
      </c>
      <c r="G2427" s="82">
        <v>371</v>
      </c>
      <c r="H2427" s="7">
        <f t="shared" si="409"/>
        <v>4</v>
      </c>
      <c r="I2427" s="6">
        <f t="shared" si="410"/>
        <v>9.4570481774152435E-2</v>
      </c>
      <c r="J2427" s="10">
        <f>IF(B2427="Pending","",C2427/(VLOOKUP(B2427,Population!$A$2:$B$10,2,FALSE)/100000))</f>
        <v>4772.2650416982651</v>
      </c>
      <c r="K2427" s="10">
        <f>IF(B2427="Pending","",SUMIFS(E:E,A:A,"&lt;="&amp;A2427,A:A,"&gt;="&amp;A2427-13,B:B,B2427)/(VLOOKUP(B2427,Population!$A$2:$B$10,2,FALSE)/100000)/14)</f>
        <v>59.999741524847039</v>
      </c>
      <c r="L2427" s="13">
        <f>IF(B2427="Pending","",(G2427/C2427)/(VLOOKUP(B2427,Population!$A$2:$B$10,2,FALSE)/100000))</f>
        <v>9.6973485818123775E-4</v>
      </c>
    </row>
    <row r="2428" spans="1:12" x14ac:dyDescent="0.3">
      <c r="A2428" s="1">
        <v>44151</v>
      </c>
      <c r="B2428" s="81" t="s">
        <v>6</v>
      </c>
      <c r="C2428" s="81">
        <v>29911</v>
      </c>
      <c r="D2428" s="6">
        <f t="shared" si="406"/>
        <v>9.3797822432954522E-2</v>
      </c>
      <c r="E2428" s="7">
        <f t="shared" si="407"/>
        <v>809</v>
      </c>
      <c r="F2428" s="6">
        <f t="shared" si="408"/>
        <v>0.10174820777260722</v>
      </c>
      <c r="G2428" s="82">
        <v>759</v>
      </c>
      <c r="H2428" s="7">
        <f t="shared" si="409"/>
        <v>6</v>
      </c>
      <c r="I2428" s="6">
        <f t="shared" si="410"/>
        <v>0.19347438185062452</v>
      </c>
      <c r="J2428" s="10">
        <f>IF(B2428="Pending","",C2428/(VLOOKUP(B2428,Population!$A$2:$B$10,2,FALSE)/100000))</f>
        <v>3795.6291447874341</v>
      </c>
      <c r="K2428" s="10">
        <f>IF(B2428="Pending","",SUMIFS(E:E,A:A,"&lt;="&amp;A2428,A:A,"&gt;="&amp;A2428-13,B:B,B2428)/(VLOOKUP(B2428,Population!$A$2:$B$10,2,FALSE)/100000)/14)</f>
        <v>50.006653051176286</v>
      </c>
      <c r="L2428" s="13">
        <f>IF(B2428="Pending","",(G2428/C2428)/(VLOOKUP(B2428,Population!$A$2:$B$10,2,FALSE)/100000))</f>
        <v>3.2200579156494232E-3</v>
      </c>
    </row>
    <row r="2429" spans="1:12" x14ac:dyDescent="0.3">
      <c r="A2429" s="1">
        <v>44151</v>
      </c>
      <c r="B2429" s="81" t="s">
        <v>7</v>
      </c>
      <c r="C2429" s="81">
        <v>17848</v>
      </c>
      <c r="D2429" s="6">
        <f t="shared" si="406"/>
        <v>5.5969493991620885E-2</v>
      </c>
      <c r="E2429" s="7">
        <f t="shared" si="407"/>
        <v>488</v>
      </c>
      <c r="F2429" s="6">
        <f t="shared" si="408"/>
        <v>6.1375927556282225E-2</v>
      </c>
      <c r="G2429" s="82">
        <v>1188</v>
      </c>
      <c r="H2429" s="7">
        <f t="shared" si="409"/>
        <v>13</v>
      </c>
      <c r="I2429" s="6">
        <f t="shared" si="410"/>
        <v>0.30282946724445575</v>
      </c>
      <c r="J2429" s="10">
        <f>IF(B2429="Pending","",C2429/(VLOOKUP(B2429,Population!$A$2:$B$10,2,FALSE)/100000))</f>
        <v>3721.4578072840327</v>
      </c>
      <c r="K2429" s="10">
        <f>IF(B2429="Pending","",SUMIFS(E:E,A:A,"&lt;="&amp;A2429,A:A,"&gt;="&amp;A2429-13,B:B,B2429)/(VLOOKUP(B2429,Population!$A$2:$B$10,2,FALSE)/100000)/14)</f>
        <v>48.880324820332795</v>
      </c>
      <c r="L2429" s="13">
        <f>IF(B2429="Pending","",(G2429/C2429)/(VLOOKUP(B2429,Population!$A$2:$B$10,2,FALSE)/100000))</f>
        <v>1.3878752324316009E-2</v>
      </c>
    </row>
    <row r="2430" spans="1:12" x14ac:dyDescent="0.3">
      <c r="A2430" s="1">
        <v>44151</v>
      </c>
      <c r="B2430" s="81" t="s">
        <v>25</v>
      </c>
      <c r="C2430" s="81">
        <v>9678</v>
      </c>
      <c r="D2430" s="6">
        <f t="shared" si="406"/>
        <v>3.0349213516971476E-2</v>
      </c>
      <c r="E2430" s="7">
        <f t="shared" si="407"/>
        <v>270</v>
      </c>
      <c r="F2430" s="6">
        <f t="shared" si="408"/>
        <v>3.3957992705320086E-2</v>
      </c>
      <c r="G2430" s="82">
        <v>1382</v>
      </c>
      <c r="H2430" s="7">
        <f t="shared" si="409"/>
        <v>8</v>
      </c>
      <c r="I2430" s="6">
        <f t="shared" si="410"/>
        <v>0.3522814172826918</v>
      </c>
      <c r="J2430" s="10">
        <f>IF(B2430="Pending","",C2430/(VLOOKUP(B2430,Population!$A$2:$B$10,2,FALSE)/100000))</f>
        <v>4371.8858557431258</v>
      </c>
      <c r="K2430" s="10">
        <f>IF(B2430="Pending","",SUMIFS(E:E,A:A,"&lt;="&amp;A2430,A:A,"&gt;="&amp;A2430-13,B:B,B2430)/(VLOOKUP(B2430,Population!$A$2:$B$10,2,FALSE)/100000)/14)</f>
        <v>57.628407126304296</v>
      </c>
      <c r="L2430" s="13">
        <f>IF(B2430="Pending","",(G2430/C2430)/(VLOOKUP(B2430,Population!$A$2:$B$10,2,FALSE)/100000))</f>
        <v>6.4506818380504857E-2</v>
      </c>
    </row>
    <row r="2431" spans="1:12" x14ac:dyDescent="0.3">
      <c r="A2431" s="1">
        <v>44151</v>
      </c>
      <c r="B2431" s="81" t="s">
        <v>21</v>
      </c>
      <c r="C2431" s="81">
        <v>467</v>
      </c>
      <c r="D2431" s="6">
        <f t="shared" si="406"/>
        <v>1.4644640124432402E-3</v>
      </c>
      <c r="E2431" s="7">
        <f t="shared" si="407"/>
        <v>27</v>
      </c>
      <c r="F2431" s="6">
        <f t="shared" si="408"/>
        <v>3.3957992705320084E-3</v>
      </c>
      <c r="G2431" s="82">
        <v>0</v>
      </c>
      <c r="H2431" s="7">
        <f t="shared" si="409"/>
        <v>-1</v>
      </c>
      <c r="I2431" s="6">
        <f t="shared" si="410"/>
        <v>0</v>
      </c>
      <c r="J2431" s="10" t="str">
        <f>IF(B2431="Pending","",C2431/(VLOOKUP(B2431,Population!$A$2:$B$10,2,FALSE)/100000))</f>
        <v/>
      </c>
      <c r="K2431" s="10" t="str">
        <f>IF(B2431="Pending","",SUMIFS(E:E,A:A,"&lt;="&amp;A2431,A:A,"&gt;="&amp;A2431-13,B:B,B2431)/(VLOOKUP(B2431,Population!$A$2:$B$10,2,FALSE)/100000)/14)</f>
        <v/>
      </c>
      <c r="L2431" s="13" t="str">
        <f>IF(B2431="Pending","",(G2431/C2431)/(VLOOKUP(B2431,Population!$A$2:$B$10,2,FALSE)/100000))</f>
        <v/>
      </c>
    </row>
    <row r="2432" spans="1:12" x14ac:dyDescent="0.3">
      <c r="A2432" s="1">
        <v>44152</v>
      </c>
      <c r="B2432" s="11" t="s">
        <v>0</v>
      </c>
      <c r="C2432" s="83">
        <v>15740</v>
      </c>
      <c r="D2432" s="6">
        <f t="shared" ref="D2432:D2441" si="411">C2432/SUMIF(A:A,A2432,C:C)</f>
        <v>4.9075699422253677E-2</v>
      </c>
      <c r="E2432" s="7">
        <f t="shared" ref="E2432:E2441" si="412">C2432-SUMIFS(C:C,A:A,A2432-1,B:B,B2432)</f>
        <v>101</v>
      </c>
      <c r="F2432" s="6">
        <f t="shared" ref="F2432:F2441" si="413">E2432/SUMIF(A:A,A2432,E:E)</f>
        <v>5.4861488321564365E-2</v>
      </c>
      <c r="G2432" s="2">
        <v>4</v>
      </c>
      <c r="H2432" s="7">
        <f t="shared" ref="H2432:H2441" si="414">G2432-SUMIFS(G:G,A:A,A2432-1,B:B,B2432)</f>
        <v>0</v>
      </c>
      <c r="I2432" s="6">
        <f t="shared" ref="I2432:I2441" si="415">G2432/SUMIF(A:A,A2432,G:G)</f>
        <v>1.0012515644555694E-3</v>
      </c>
      <c r="J2432" s="10">
        <f>IF(B2432="Pending","",C2432/(VLOOKUP(B2432,Population!$A$2:$B$10,2,FALSE)/100000))</f>
        <v>1737.4334112639551</v>
      </c>
      <c r="K2432" s="10">
        <f>IF(B2432="Pending","",SUMIFS(E:E,A:A,"&lt;="&amp;A2432,A:A,"&gt;="&amp;A2432-13,B:B,B2432)/(VLOOKUP(B2432,Population!$A$2:$B$10,2,FALSE)/100000)/14)</f>
        <v>21.824358696581175</v>
      </c>
      <c r="L2432" s="13">
        <f>IF(B2432="Pending","",(G2432/C2432)/(VLOOKUP(B2432,Population!$A$2:$B$10,2,FALSE)/100000))</f>
        <v>2.8051668896311488E-5</v>
      </c>
    </row>
    <row r="2433" spans="1:12" x14ac:dyDescent="0.3">
      <c r="A2433" s="1">
        <v>44152</v>
      </c>
      <c r="B2433" s="83" t="s">
        <v>1</v>
      </c>
      <c r="C2433" s="83">
        <v>42736</v>
      </c>
      <c r="D2433" s="6">
        <f t="shared" si="411"/>
        <v>0.13324644793579626</v>
      </c>
      <c r="E2433" s="7">
        <f t="shared" si="412"/>
        <v>219</v>
      </c>
      <c r="F2433" s="6">
        <f t="shared" si="413"/>
        <v>0.11895708853883759</v>
      </c>
      <c r="G2433" s="2">
        <v>1</v>
      </c>
      <c r="H2433" s="7">
        <f t="shared" si="414"/>
        <v>0</v>
      </c>
      <c r="I2433" s="6">
        <f t="shared" si="415"/>
        <v>2.5031289111389235E-4</v>
      </c>
      <c r="J2433" s="10">
        <f>IF(B2433="Pending","",C2433/(VLOOKUP(B2433,Population!$A$2:$B$10,2,FALSE)/100000))</f>
        <v>4988.298462166973</v>
      </c>
      <c r="K2433" s="10">
        <f>IF(B2433="Pending","",SUMIFS(E:E,A:A,"&lt;="&amp;A2433,A:A,"&gt;="&amp;A2433-13,B:B,B2433)/(VLOOKUP(B2433,Population!$A$2:$B$10,2,FALSE)/100000)/14)</f>
        <v>62.555495804204554</v>
      </c>
      <c r="L2433" s="13">
        <f>IF(B2433="Pending","",(G2433/C2433)/(VLOOKUP(B2433,Population!$A$2:$B$10,2,FALSE)/100000))</f>
        <v>2.73127034366231E-6</v>
      </c>
    </row>
    <row r="2434" spans="1:12" x14ac:dyDescent="0.3">
      <c r="A2434" s="1">
        <v>44152</v>
      </c>
      <c r="B2434" s="83" t="s">
        <v>2</v>
      </c>
      <c r="C2434" s="83">
        <v>62475</v>
      </c>
      <c r="D2434" s="6">
        <f t="shared" si="411"/>
        <v>0.19479061762422481</v>
      </c>
      <c r="E2434" s="7">
        <f t="shared" si="412"/>
        <v>323</v>
      </c>
      <c r="F2434" s="6">
        <f t="shared" si="413"/>
        <v>0.17544812601846824</v>
      </c>
      <c r="G2434" s="2">
        <v>25</v>
      </c>
      <c r="H2434" s="7">
        <f t="shared" si="414"/>
        <v>0</v>
      </c>
      <c r="I2434" s="6">
        <f t="shared" si="415"/>
        <v>6.2578222778473091E-3</v>
      </c>
      <c r="J2434" s="10">
        <f>IF(B2434="Pending","",C2434/(VLOOKUP(B2434,Population!$A$2:$B$10,2,FALSE)/100000))</f>
        <v>6559.4132173095013</v>
      </c>
      <c r="K2434" s="10">
        <f>IF(B2434="Pending","",SUMIFS(E:E,A:A,"&lt;="&amp;A2434,A:A,"&gt;="&amp;A2434-13,B:B,B2434)/(VLOOKUP(B2434,Population!$A$2:$B$10,2,FALSE)/100000)/14)</f>
        <v>71.034999136060819</v>
      </c>
      <c r="L2434" s="13">
        <f>IF(B2434="Pending","",(G2434/C2434)/(VLOOKUP(B2434,Population!$A$2:$B$10,2,FALSE)/100000))</f>
        <v>4.2013848947723154E-5</v>
      </c>
    </row>
    <row r="2435" spans="1:12" x14ac:dyDescent="0.3">
      <c r="A2435" s="1">
        <v>44152</v>
      </c>
      <c r="B2435" s="83" t="s">
        <v>3</v>
      </c>
      <c r="C2435" s="83">
        <v>50921</v>
      </c>
      <c r="D2435" s="6">
        <f t="shared" si="411"/>
        <v>0.15876643521477635</v>
      </c>
      <c r="E2435" s="7">
        <f t="shared" si="412"/>
        <v>264</v>
      </c>
      <c r="F2435" s="6">
        <f t="shared" si="413"/>
        <v>0.14340032590983162</v>
      </c>
      <c r="G2435" s="2">
        <v>55</v>
      </c>
      <c r="H2435" s="7">
        <f t="shared" si="414"/>
        <v>1</v>
      </c>
      <c r="I2435" s="6">
        <f t="shared" si="415"/>
        <v>1.3767209011264081E-2</v>
      </c>
      <c r="J2435" s="10">
        <f>IF(B2435="Pending","",C2435/(VLOOKUP(B2435,Population!$A$2:$B$10,2,FALSE)/100000))</f>
        <v>5805.0666794348263</v>
      </c>
      <c r="K2435" s="10">
        <f>IF(B2435="Pending","",SUMIFS(E:E,A:A,"&lt;="&amp;A2435,A:A,"&gt;="&amp;A2435-13,B:B,B2435)/(VLOOKUP(B2435,Population!$A$2:$B$10,2,FALSE)/100000)/14)</f>
        <v>67.252699146650457</v>
      </c>
      <c r="L2435" s="13">
        <f>IF(B2435="Pending","",(G2435/C2435)/(VLOOKUP(B2435,Population!$A$2:$B$10,2,FALSE)/100000))</f>
        <v>1.2313345184467779E-4</v>
      </c>
    </row>
    <row r="2436" spans="1:12" x14ac:dyDescent="0.3">
      <c r="A2436" s="1">
        <v>44152</v>
      </c>
      <c r="B2436" s="83" t="s">
        <v>4</v>
      </c>
      <c r="C2436" s="83">
        <v>47547</v>
      </c>
      <c r="D2436" s="6">
        <f t="shared" si="411"/>
        <v>0.14824665059910391</v>
      </c>
      <c r="E2436" s="7">
        <f t="shared" si="412"/>
        <v>257</v>
      </c>
      <c r="F2436" s="6">
        <f t="shared" si="413"/>
        <v>0.13959804454101032</v>
      </c>
      <c r="G2436" s="2">
        <v>139</v>
      </c>
      <c r="H2436" s="7">
        <f t="shared" si="414"/>
        <v>0</v>
      </c>
      <c r="I2436" s="6">
        <f t="shared" si="415"/>
        <v>3.4793491864831036E-2</v>
      </c>
      <c r="J2436" s="10">
        <f>IF(B2436="Pending","",C2436/(VLOOKUP(B2436,Population!$A$2:$B$10,2,FALSE)/100000))</f>
        <v>5577.2298597100362</v>
      </c>
      <c r="K2436" s="10">
        <f>IF(B2436="Pending","",SUMIFS(E:E,A:A,"&lt;="&amp;A2436,A:A,"&gt;="&amp;A2436-13,B:B,B2436)/(VLOOKUP(B2436,Population!$A$2:$B$10,2,FALSE)/100000)/14)</f>
        <v>67.623046966640075</v>
      </c>
      <c r="L2436" s="13">
        <f>IF(B2436="Pending","",(G2436/C2436)/(VLOOKUP(B2436,Population!$A$2:$B$10,2,FALSE)/100000))</f>
        <v>3.4291549045296584E-4</v>
      </c>
    </row>
    <row r="2437" spans="1:12" x14ac:dyDescent="0.3">
      <c r="A2437" s="1">
        <v>44152</v>
      </c>
      <c r="B2437" s="83" t="s">
        <v>5</v>
      </c>
      <c r="C2437" s="83">
        <v>42994</v>
      </c>
      <c r="D2437" s="6">
        <f t="shared" si="411"/>
        <v>0.13405086537232366</v>
      </c>
      <c r="E2437" s="7">
        <f t="shared" si="412"/>
        <v>265</v>
      </c>
      <c r="F2437" s="6">
        <f t="shared" si="413"/>
        <v>0.14394350896252037</v>
      </c>
      <c r="G2437" s="2">
        <v>373</v>
      </c>
      <c r="H2437" s="7">
        <f t="shared" si="414"/>
        <v>2</v>
      </c>
      <c r="I2437" s="6">
        <f t="shared" si="415"/>
        <v>9.3366708385481847E-2</v>
      </c>
      <c r="J2437" s="10">
        <f>IF(B2437="Pending","",C2437/(VLOOKUP(B2437,Population!$A$2:$B$10,2,FALSE)/100000))</f>
        <v>4801.8620422377126</v>
      </c>
      <c r="K2437" s="10">
        <f>IF(B2437="Pending","",SUMIFS(E:E,A:A,"&lt;="&amp;A2437,A:A,"&gt;="&amp;A2437-13,B:B,B2437)/(VLOOKUP(B2437,Population!$A$2:$B$10,2,FALSE)/100000)/14)</f>
        <v>60.191204601113007</v>
      </c>
      <c r="L2437" s="13">
        <f>IF(B2437="Pending","",(G2437/C2437)/(VLOOKUP(B2437,Population!$A$2:$B$10,2,FALSE)/100000))</f>
        <v>9.6895321077831954E-4</v>
      </c>
    </row>
    <row r="2438" spans="1:12" x14ac:dyDescent="0.3">
      <c r="A2438" s="1">
        <v>44152</v>
      </c>
      <c r="B2438" s="83" t="s">
        <v>6</v>
      </c>
      <c r="C2438" s="83">
        <v>30134</v>
      </c>
      <c r="D2438" s="6">
        <f t="shared" si="411"/>
        <v>9.3954709427585284E-2</v>
      </c>
      <c r="E2438" s="7">
        <f t="shared" si="412"/>
        <v>223</v>
      </c>
      <c r="F2438" s="6">
        <f t="shared" si="413"/>
        <v>0.12112982074959261</v>
      </c>
      <c r="G2438" s="2">
        <v>777</v>
      </c>
      <c r="H2438" s="7">
        <f t="shared" si="414"/>
        <v>18</v>
      </c>
      <c r="I2438" s="6">
        <f t="shared" si="415"/>
        <v>0.19449311639549438</v>
      </c>
      <c r="J2438" s="10">
        <f>IF(B2438="Pending","",C2438/(VLOOKUP(B2438,Population!$A$2:$B$10,2,FALSE)/100000))</f>
        <v>3823.9272725426949</v>
      </c>
      <c r="K2438" s="10">
        <f>IF(B2438="Pending","",SUMIFS(E:E,A:A,"&lt;="&amp;A2438,A:A,"&gt;="&amp;A2438-13,B:B,B2438)/(VLOOKUP(B2438,Population!$A$2:$B$10,2,FALSE)/100000)/14)</f>
        <v>50.396409455236565</v>
      </c>
      <c r="L2438" s="13">
        <f>IF(B2438="Pending","",(G2438/C2438)/(VLOOKUP(B2438,Population!$A$2:$B$10,2,FALSE)/100000))</f>
        <v>3.2720284769639459E-3</v>
      </c>
    </row>
    <row r="2439" spans="1:12" x14ac:dyDescent="0.3">
      <c r="A2439" s="1">
        <v>44152</v>
      </c>
      <c r="B2439" s="83" t="s">
        <v>7</v>
      </c>
      <c r="C2439" s="83">
        <v>17958</v>
      </c>
      <c r="D2439" s="6">
        <f t="shared" si="411"/>
        <v>5.5991195058756771E-2</v>
      </c>
      <c r="E2439" s="7">
        <f t="shared" si="412"/>
        <v>110</v>
      </c>
      <c r="F2439" s="6">
        <f t="shared" si="413"/>
        <v>5.9750135795763173E-2</v>
      </c>
      <c r="G2439" s="2">
        <v>1207</v>
      </c>
      <c r="H2439" s="7">
        <f t="shared" si="414"/>
        <v>19</v>
      </c>
      <c r="I2439" s="6">
        <f t="shared" si="415"/>
        <v>0.30212765957446808</v>
      </c>
      <c r="J2439" s="10">
        <f>IF(B2439="Pending","",C2439/(VLOOKUP(B2439,Population!$A$2:$B$10,2,FALSE)/100000))</f>
        <v>3744.3937305696245</v>
      </c>
      <c r="K2439" s="10">
        <f>IF(B2439="Pending","",SUMIFS(E:E,A:A,"&lt;="&amp;A2439,A:A,"&gt;="&amp;A2439-13,B:B,B2439)/(VLOOKUP(B2439,Population!$A$2:$B$10,2,FALSE)/100000)/14)</f>
        <v>48.776070623580097</v>
      </c>
      <c r="L2439" s="13">
        <f>IF(B2439="Pending","",(G2439/C2439)/(VLOOKUP(B2439,Population!$A$2:$B$10,2,FALSE)/100000))</f>
        <v>1.4014346305880072E-2</v>
      </c>
    </row>
    <row r="2440" spans="1:12" x14ac:dyDescent="0.3">
      <c r="A2440" s="1">
        <v>44152</v>
      </c>
      <c r="B2440" s="83" t="s">
        <v>25</v>
      </c>
      <c r="C2440" s="83">
        <v>9753</v>
      </c>
      <c r="D2440" s="6">
        <f t="shared" si="411"/>
        <v>3.0408849838960618E-2</v>
      </c>
      <c r="E2440" s="7">
        <f t="shared" si="412"/>
        <v>75</v>
      </c>
      <c r="F2440" s="6">
        <f t="shared" si="413"/>
        <v>4.0738728951656707E-2</v>
      </c>
      <c r="G2440" s="2">
        <v>1414</v>
      </c>
      <c r="H2440" s="7">
        <f t="shared" si="414"/>
        <v>32</v>
      </c>
      <c r="I2440" s="6">
        <f t="shared" si="415"/>
        <v>0.35394242803504383</v>
      </c>
      <c r="J2440" s="10">
        <f>IF(B2440="Pending","",C2440/(VLOOKUP(B2440,Population!$A$2:$B$10,2,FALSE)/100000))</f>
        <v>4405.7659383201799</v>
      </c>
      <c r="K2440" s="10">
        <f>IF(B2440="Pending","",SUMIFS(E:E,A:A,"&lt;="&amp;A2440,A:A,"&gt;="&amp;A2440-13,B:B,B2440)/(VLOOKUP(B2440,Population!$A$2:$B$10,2,FALSE)/100000)/14)</f>
        <v>58.176941796599465</v>
      </c>
      <c r="L2440" s="13">
        <f>IF(B2440="Pending","",(G2440/C2440)/(VLOOKUP(B2440,Population!$A$2:$B$10,2,FALSE)/100000))</f>
        <v>6.5492924247520706E-2</v>
      </c>
    </row>
    <row r="2441" spans="1:12" x14ac:dyDescent="0.3">
      <c r="A2441" s="1">
        <v>44152</v>
      </c>
      <c r="B2441" s="83" t="s">
        <v>21</v>
      </c>
      <c r="C2441" s="83">
        <v>471</v>
      </c>
      <c r="D2441" s="6">
        <f t="shared" si="411"/>
        <v>1.4685295062186457E-3</v>
      </c>
      <c r="E2441" s="7">
        <f t="shared" si="412"/>
        <v>4</v>
      </c>
      <c r="F2441" s="6">
        <f t="shared" si="413"/>
        <v>2.1727322107550242E-3</v>
      </c>
      <c r="G2441" s="2">
        <v>0</v>
      </c>
      <c r="H2441" s="7">
        <f t="shared" si="414"/>
        <v>0</v>
      </c>
      <c r="I2441" s="6">
        <f t="shared" si="415"/>
        <v>0</v>
      </c>
      <c r="J2441" s="10" t="str">
        <f>IF(B2441="Pending","",C2441/(VLOOKUP(B2441,Population!$A$2:$B$10,2,FALSE)/100000))</f>
        <v/>
      </c>
      <c r="K2441" s="10" t="str">
        <f>IF(B2441="Pending","",SUMIFS(E:E,A:A,"&lt;="&amp;A2441,A:A,"&gt;="&amp;A2441-13,B:B,B2441)/(VLOOKUP(B2441,Population!$A$2:$B$10,2,FALSE)/100000)/14)</f>
        <v/>
      </c>
      <c r="L2441" s="13" t="str">
        <f>IF(B2441="Pending","",(G2441/C2441)/(VLOOKUP(B2441,Population!$A$2:$B$10,2,FALSE)/100000))</f>
        <v/>
      </c>
    </row>
    <row r="2442" spans="1:12" x14ac:dyDescent="0.3">
      <c r="A2442" s="1">
        <v>44153</v>
      </c>
      <c r="B2442" s="11" t="s">
        <v>0</v>
      </c>
      <c r="C2442" s="84">
        <v>15962</v>
      </c>
      <c r="D2442" s="6">
        <f t="shared" ref="D2442:D2451" si="416">C2442/SUMIF(A:A,A2442,C:C)</f>
        <v>4.9083489903167576E-2</v>
      </c>
      <c r="E2442" s="7">
        <f t="shared" ref="E2442:E2451" si="417">C2442-SUMIFS(C:C,A:A,A2442-1,B:B,B2442)</f>
        <v>222</v>
      </c>
      <c r="F2442" s="6">
        <f t="shared" ref="F2442:F2451" si="418">E2442/SUMIF(A:A,A2442,E:E)</f>
        <v>4.9642218246869409E-2</v>
      </c>
      <c r="G2442" s="85">
        <v>4</v>
      </c>
      <c r="H2442" s="7">
        <f t="shared" ref="H2442:H2451" si="419">G2442-SUMIFS(G:G,A:A,A2442-1,B:B,B2442)</f>
        <v>0</v>
      </c>
      <c r="I2442" s="6">
        <f t="shared" ref="I2442:I2451" si="420">G2442/SUMIF(A:A,A2442,G:G)</f>
        <v>9.8814229249011851E-4</v>
      </c>
      <c r="J2442" s="10">
        <f>IF(B2442="Pending","",C2442/(VLOOKUP(B2442,Population!$A$2:$B$10,2,FALSE)/100000))</f>
        <v>1761.9385076617059</v>
      </c>
      <c r="K2442" s="10">
        <f>IF(B2442="Pending","",SUMIFS(E:E,A:A,"&lt;="&amp;A2442,A:A,"&gt;="&amp;A2442-13,B:B,B2442)/(VLOOKUP(B2442,Population!$A$2:$B$10,2,FALSE)/100000)/14)</f>
        <v>22.108201511999138</v>
      </c>
      <c r="L2442" s="13">
        <f>IF(B2442="Pending","",(G2442/C2442)/(VLOOKUP(B2442,Population!$A$2:$B$10,2,FALSE)/100000))</f>
        <v>2.7661525399570406E-5</v>
      </c>
    </row>
    <row r="2443" spans="1:12" x14ac:dyDescent="0.3">
      <c r="A2443" s="1">
        <v>44153</v>
      </c>
      <c r="B2443" s="84" t="s">
        <v>1</v>
      </c>
      <c r="C2443" s="84">
        <v>43341</v>
      </c>
      <c r="D2443" s="6">
        <f t="shared" si="416"/>
        <v>0.13327449792589813</v>
      </c>
      <c r="E2443" s="7">
        <f t="shared" si="417"/>
        <v>605</v>
      </c>
      <c r="F2443" s="6">
        <f t="shared" si="418"/>
        <v>0.13528622540250448</v>
      </c>
      <c r="G2443" s="85">
        <v>2</v>
      </c>
      <c r="H2443" s="7">
        <f t="shared" si="419"/>
        <v>1</v>
      </c>
      <c r="I2443" s="6">
        <f t="shared" si="420"/>
        <v>4.9407114624505926E-4</v>
      </c>
      <c r="J2443" s="10">
        <f>IF(B2443="Pending","",C2443/(VLOOKUP(B2443,Population!$A$2:$B$10,2,FALSE)/100000))</f>
        <v>5058.9162216580589</v>
      </c>
      <c r="K2443" s="10">
        <f>IF(B2443="Pending","",SUMIFS(E:E,A:A,"&lt;="&amp;A2443,A:A,"&gt;="&amp;A2443-13,B:B,B2443)/(VLOOKUP(B2443,Population!$A$2:$B$10,2,FALSE)/100000)/14)</f>
        <v>63.681044509198237</v>
      </c>
      <c r="L2443" s="13">
        <f>IF(B2443="Pending","",(G2443/C2443)/(VLOOKUP(B2443,Population!$A$2:$B$10,2,FALSE)/100000))</f>
        <v>5.386288706155948E-6</v>
      </c>
    </row>
    <row r="2444" spans="1:12" x14ac:dyDescent="0.3">
      <c r="A2444" s="1">
        <v>44153</v>
      </c>
      <c r="B2444" s="84" t="s">
        <v>2</v>
      </c>
      <c r="C2444" s="84">
        <v>63263</v>
      </c>
      <c r="D2444" s="6">
        <f t="shared" si="416"/>
        <v>0.19453507215537469</v>
      </c>
      <c r="E2444" s="7">
        <f t="shared" si="417"/>
        <v>788</v>
      </c>
      <c r="F2444" s="6">
        <f t="shared" si="418"/>
        <v>0.17620751341681573</v>
      </c>
      <c r="G2444" s="85">
        <v>25</v>
      </c>
      <c r="H2444" s="7">
        <f t="shared" si="419"/>
        <v>0</v>
      </c>
      <c r="I2444" s="6">
        <f t="shared" si="420"/>
        <v>6.175889328063241E-3</v>
      </c>
      <c r="J2444" s="10">
        <f>IF(B2444="Pending","",C2444/(VLOOKUP(B2444,Population!$A$2:$B$10,2,FALSE)/100000))</f>
        <v>6642.1473928235446</v>
      </c>
      <c r="K2444" s="10">
        <f>IF(B2444="Pending","",SUMIFS(E:E,A:A,"&lt;="&amp;A2444,A:A,"&gt;="&amp;A2444-13,B:B,B2444)/(VLOOKUP(B2444,Population!$A$2:$B$10,2,FALSE)/100000)/14)</f>
        <v>72.62488720794056</v>
      </c>
      <c r="L2444" s="13">
        <f>IF(B2444="Pending","",(G2444/C2444)/(VLOOKUP(B2444,Population!$A$2:$B$10,2,FALSE)/100000))</f>
        <v>4.1490527053870414E-5</v>
      </c>
    </row>
    <row r="2445" spans="1:12" x14ac:dyDescent="0.3">
      <c r="A2445" s="1">
        <v>44153</v>
      </c>
      <c r="B2445" s="84" t="s">
        <v>3</v>
      </c>
      <c r="C2445" s="84">
        <v>51566</v>
      </c>
      <c r="D2445" s="6">
        <f t="shared" si="416"/>
        <v>0.15856654807334541</v>
      </c>
      <c r="E2445" s="7">
        <f t="shared" si="417"/>
        <v>645</v>
      </c>
      <c r="F2445" s="6">
        <f t="shared" si="418"/>
        <v>0.14423076923076922</v>
      </c>
      <c r="G2445" s="85">
        <v>57</v>
      </c>
      <c r="H2445" s="7">
        <f t="shared" si="419"/>
        <v>2</v>
      </c>
      <c r="I2445" s="6">
        <f t="shared" si="420"/>
        <v>1.408102766798419E-2</v>
      </c>
      <c r="J2445" s="10">
        <f>IF(B2445="Pending","",C2445/(VLOOKUP(B2445,Population!$A$2:$B$10,2,FALSE)/100000))</f>
        <v>5878.5976000419523</v>
      </c>
      <c r="K2445" s="10">
        <f>IF(B2445="Pending","",SUMIFS(E:E,A:A,"&lt;="&amp;A2445,A:A,"&gt;="&amp;A2445-13,B:B,B2445)/(VLOOKUP(B2445,Population!$A$2:$B$10,2,FALSE)/100000)/14)</f>
        <v>68.172853524126126</v>
      </c>
      <c r="L2445" s="13">
        <f>IF(B2445="Pending","",(G2445/C2445)/(VLOOKUP(B2445,Population!$A$2:$B$10,2,FALSE)/100000))</f>
        <v>1.260148422599887E-4</v>
      </c>
    </row>
    <row r="2446" spans="1:12" x14ac:dyDescent="0.3">
      <c r="A2446" s="1">
        <v>44153</v>
      </c>
      <c r="B2446" s="84" t="s">
        <v>4</v>
      </c>
      <c r="C2446" s="84">
        <v>48213</v>
      </c>
      <c r="D2446" s="6">
        <f t="shared" si="416"/>
        <v>0.14825600167281158</v>
      </c>
      <c r="E2446" s="7">
        <f t="shared" si="417"/>
        <v>666</v>
      </c>
      <c r="F2446" s="6">
        <f t="shared" si="418"/>
        <v>0.14892665474060823</v>
      </c>
      <c r="G2446" s="85">
        <v>140</v>
      </c>
      <c r="H2446" s="7">
        <f t="shared" si="419"/>
        <v>1</v>
      </c>
      <c r="I2446" s="6">
        <f t="shared" si="420"/>
        <v>3.4584980237154152E-2</v>
      </c>
      <c r="J2446" s="10">
        <f>IF(B2446="Pending","",C2446/(VLOOKUP(B2446,Population!$A$2:$B$10,2,FALSE)/100000))</f>
        <v>5655.3511941068828</v>
      </c>
      <c r="K2446" s="10">
        <f>IF(B2446="Pending","",SUMIFS(E:E,A:A,"&lt;="&amp;A2446,A:A,"&gt;="&amp;A2446-13,B:B,B2446)/(VLOOKUP(B2446,Population!$A$2:$B$10,2,FALSE)/100000)/14)</f>
        <v>68.888203712020157</v>
      </c>
      <c r="L2446" s="13">
        <f>IF(B2446="Pending","",(G2446/C2446)/(VLOOKUP(B2446,Population!$A$2:$B$10,2,FALSE)/100000))</f>
        <v>3.40611497427319E-4</v>
      </c>
    </row>
    <row r="2447" spans="1:12" x14ac:dyDescent="0.3">
      <c r="A2447" s="1">
        <v>44153</v>
      </c>
      <c r="B2447" s="84" t="s">
        <v>5</v>
      </c>
      <c r="C2447" s="84">
        <v>43605</v>
      </c>
      <c r="D2447" s="6">
        <f t="shared" si="416"/>
        <v>0.13408630354765208</v>
      </c>
      <c r="E2447" s="7">
        <f t="shared" si="417"/>
        <v>611</v>
      </c>
      <c r="F2447" s="6">
        <f t="shared" si="418"/>
        <v>0.13662790697674418</v>
      </c>
      <c r="G2447" s="85">
        <v>377</v>
      </c>
      <c r="H2447" s="7">
        <f t="shared" si="419"/>
        <v>4</v>
      </c>
      <c r="I2447" s="6">
        <f t="shared" si="420"/>
        <v>9.3132411067193679E-2</v>
      </c>
      <c r="J2447" s="10">
        <f>IF(B2447="Pending","",C2447/(VLOOKUP(B2447,Population!$A$2:$B$10,2,FALSE)/100000))</f>
        <v>4870.1026736701733</v>
      </c>
      <c r="K2447" s="10">
        <f>IF(B2447="Pending","",SUMIFS(E:E,A:A,"&lt;="&amp;A2447,A:A,"&gt;="&amp;A2447-13,B:B,B2447)/(VLOOKUP(B2447,Population!$A$2:$B$10,2,FALSE)/100000)/14)</f>
        <v>61.244251520575823</v>
      </c>
      <c r="L2447" s="13">
        <f>IF(B2447="Pending","",(G2447/C2447)/(VLOOKUP(B2447,Population!$A$2:$B$10,2,FALSE)/100000))</f>
        <v>9.6562140860353149E-4</v>
      </c>
    </row>
    <row r="2448" spans="1:12" x14ac:dyDescent="0.3">
      <c r="A2448" s="1">
        <v>44153</v>
      </c>
      <c r="B2448" s="84" t="s">
        <v>6</v>
      </c>
      <c r="C2448" s="84">
        <v>30599</v>
      </c>
      <c r="D2448" s="6">
        <f t="shared" si="416"/>
        <v>9.4092576591092894E-2</v>
      </c>
      <c r="E2448" s="7">
        <f t="shared" si="417"/>
        <v>465</v>
      </c>
      <c r="F2448" s="6">
        <f t="shared" si="418"/>
        <v>0.10398032200357782</v>
      </c>
      <c r="G2448" s="85">
        <v>784</v>
      </c>
      <c r="H2448" s="7">
        <f t="shared" si="419"/>
        <v>7</v>
      </c>
      <c r="I2448" s="6">
        <f t="shared" si="420"/>
        <v>0.19367588932806323</v>
      </c>
      <c r="J2448" s="10">
        <f>IF(B2448="Pending","",C2448/(VLOOKUP(B2448,Population!$A$2:$B$10,2,FALSE)/100000))</f>
        <v>3882.9345792969375</v>
      </c>
      <c r="K2448" s="10">
        <f>IF(B2448="Pending","",SUMIFS(E:E,A:A,"&lt;="&amp;A2448,A:A,"&gt;="&amp;A2448-13,B:B,B2448)/(VLOOKUP(B2448,Population!$A$2:$B$10,2,FALSE)/100000)/14)</f>
        <v>51.330012004497249</v>
      </c>
      <c r="L2448" s="13">
        <f>IF(B2448="Pending","",(G2448/C2448)/(VLOOKUP(B2448,Population!$A$2:$B$10,2,FALSE)/100000))</f>
        <v>3.2513346240724268E-3</v>
      </c>
    </row>
    <row r="2449" spans="1:12" x14ac:dyDescent="0.3">
      <c r="A2449" s="1">
        <v>44153</v>
      </c>
      <c r="B2449" s="84" t="s">
        <v>7</v>
      </c>
      <c r="C2449" s="84">
        <v>18268</v>
      </c>
      <c r="D2449" s="6">
        <f t="shared" si="416"/>
        <v>5.6174489008336381E-2</v>
      </c>
      <c r="E2449" s="7">
        <f t="shared" si="417"/>
        <v>310</v>
      </c>
      <c r="F2449" s="6">
        <f t="shared" si="418"/>
        <v>6.9320214669051874E-2</v>
      </c>
      <c r="G2449" s="85">
        <v>1221</v>
      </c>
      <c r="H2449" s="7">
        <f t="shared" si="419"/>
        <v>14</v>
      </c>
      <c r="I2449" s="6">
        <f t="shared" si="420"/>
        <v>0.3016304347826087</v>
      </c>
      <c r="J2449" s="10">
        <f>IF(B2449="Pending","",C2449/(VLOOKUP(B2449,Population!$A$2:$B$10,2,FALSE)/100000))</f>
        <v>3809.0313325562925</v>
      </c>
      <c r="K2449" s="10">
        <f>IF(B2449="Pending","",SUMIFS(E:E,A:A,"&lt;="&amp;A2449,A:A,"&gt;="&amp;A2449-13,B:B,B2449)/(VLOOKUP(B2449,Population!$A$2:$B$10,2,FALSE)/100000)/14)</f>
        <v>49.669678024317442</v>
      </c>
      <c r="L2449" s="13">
        <f>IF(B2449="Pending","",(G2449/C2449)/(VLOOKUP(B2449,Population!$A$2:$B$10,2,FALSE)/100000))</f>
        <v>1.3936322994858205E-2</v>
      </c>
    </row>
    <row r="2450" spans="1:12" x14ac:dyDescent="0.3">
      <c r="A2450" s="1">
        <v>44153</v>
      </c>
      <c r="B2450" s="84" t="s">
        <v>25</v>
      </c>
      <c r="C2450" s="84">
        <v>9892</v>
      </c>
      <c r="D2450" s="6">
        <f t="shared" si="416"/>
        <v>3.0418110645416219E-2</v>
      </c>
      <c r="E2450" s="7">
        <f t="shared" si="417"/>
        <v>139</v>
      </c>
      <c r="F2450" s="6">
        <f t="shared" si="418"/>
        <v>3.1082289803220035E-2</v>
      </c>
      <c r="G2450" s="85">
        <v>1438</v>
      </c>
      <c r="H2450" s="7">
        <f t="shared" si="419"/>
        <v>24</v>
      </c>
      <c r="I2450" s="6">
        <f t="shared" si="420"/>
        <v>0.35523715415019763</v>
      </c>
      <c r="J2450" s="10">
        <f>IF(B2450="Pending","",C2450/(VLOOKUP(B2450,Population!$A$2:$B$10,2,FALSE)/100000))</f>
        <v>4468.5570246963216</v>
      </c>
      <c r="K2450" s="10">
        <f>IF(B2450="Pending","",SUMIFS(E:E,A:A,"&lt;="&amp;A2450,A:A,"&gt;="&amp;A2450-13,B:B,B2450)/(VLOOKUP(B2450,Population!$A$2:$B$10,2,FALSE)/100000)/14)</f>
        <v>60.500147459026074</v>
      </c>
      <c r="L2450" s="13">
        <f>IF(B2450="Pending","",(G2450/C2450)/(VLOOKUP(B2450,Population!$A$2:$B$10,2,FALSE)/100000))</f>
        <v>6.5668632896353302E-2</v>
      </c>
    </row>
    <row r="2451" spans="1:12" x14ac:dyDescent="0.3">
      <c r="A2451" s="1">
        <v>44153</v>
      </c>
      <c r="B2451" s="84" t="s">
        <v>21</v>
      </c>
      <c r="C2451" s="84">
        <v>492</v>
      </c>
      <c r="D2451" s="6">
        <f t="shared" si="416"/>
        <v>1.5129104769050525E-3</v>
      </c>
      <c r="E2451" s="7">
        <f t="shared" si="417"/>
        <v>21</v>
      </c>
      <c r="F2451" s="6">
        <f t="shared" si="418"/>
        <v>4.6958855098389986E-3</v>
      </c>
      <c r="G2451" s="85">
        <v>0</v>
      </c>
      <c r="H2451" s="7">
        <f t="shared" si="419"/>
        <v>0</v>
      </c>
      <c r="I2451" s="6">
        <f t="shared" si="420"/>
        <v>0</v>
      </c>
      <c r="J2451" s="10" t="str">
        <f>IF(B2451="Pending","",C2451/(VLOOKUP(B2451,Population!$A$2:$B$10,2,FALSE)/100000))</f>
        <v/>
      </c>
      <c r="K2451" s="10" t="str">
        <f>IF(B2451="Pending","",SUMIFS(E:E,A:A,"&lt;="&amp;A2451,A:A,"&gt;="&amp;A2451-13,B:B,B2451)/(VLOOKUP(B2451,Population!$A$2:$B$10,2,FALSE)/100000)/14)</f>
        <v/>
      </c>
      <c r="L2451" s="13" t="str">
        <f>IF(B2451="Pending","",(G2451/C2451)/(VLOOKUP(B2451,Population!$A$2:$B$10,2,FALSE)/100000))</f>
        <v/>
      </c>
    </row>
    <row r="2452" spans="1:12" x14ac:dyDescent="0.3">
      <c r="A2452" s="1">
        <v>44154</v>
      </c>
      <c r="B2452" s="11" t="s">
        <v>0</v>
      </c>
      <c r="C2452" s="85">
        <v>16107</v>
      </c>
      <c r="D2452" s="6">
        <f t="shared" ref="D2452:D2461" si="421">C2452/SUMIF(A:A,A2452,C:C)</f>
        <v>4.9093535880617392E-2</v>
      </c>
      <c r="E2452" s="7">
        <f t="shared" ref="E2452:E2461" si="422">C2452-SUMIFS(C:C,A:A,A2452-1,B:B,B2452)</f>
        <v>145</v>
      </c>
      <c r="F2452" s="6">
        <f t="shared" ref="F2452:F2461" si="423">E2452/SUMIF(A:A,A2452,E:E)</f>
        <v>5.0225147211638378E-2</v>
      </c>
      <c r="G2452" s="85">
        <v>4</v>
      </c>
      <c r="H2452" s="7">
        <f t="shared" ref="H2452:H2461" si="424">G2452-SUMIFS(G:G,A:A,A2452-1,B:B,B2452)</f>
        <v>0</v>
      </c>
      <c r="I2452" s="6">
        <f t="shared" ref="I2452:I2461" si="425">G2452/SUMIF(A:A,A2452,G:G)</f>
        <v>9.6899224806201549E-4</v>
      </c>
      <c r="J2452" s="10">
        <f>IF(B2452="Pending","",C2452/(VLOOKUP(B2452,Population!$A$2:$B$10,2,FALSE)/100000))</f>
        <v>1777.944088642219</v>
      </c>
      <c r="K2452" s="10">
        <f>IF(B2452="Pending","",SUMIFS(E:E,A:A,"&lt;="&amp;A2452,A:A,"&gt;="&amp;A2452-13,B:B,B2452)/(VLOOKUP(B2452,Population!$A$2:$B$10,2,FALSE)/100000)/14)</f>
        <v>22.407813372718099</v>
      </c>
      <c r="L2452" s="13">
        <f>IF(B2452="Pending","",(G2452/C2452)/(VLOOKUP(B2452,Population!$A$2:$B$10,2,FALSE)/100000))</f>
        <v>2.7412508128636174E-5</v>
      </c>
    </row>
    <row r="2453" spans="1:12" x14ac:dyDescent="0.3">
      <c r="A2453" s="1">
        <v>44154</v>
      </c>
      <c r="B2453" s="85" t="s">
        <v>1</v>
      </c>
      <c r="C2453" s="85">
        <v>43702</v>
      </c>
      <c r="D2453" s="6">
        <f t="shared" si="421"/>
        <v>0.13320206773792398</v>
      </c>
      <c r="E2453" s="7">
        <f t="shared" si="422"/>
        <v>361</v>
      </c>
      <c r="F2453" s="6">
        <f t="shared" si="423"/>
        <v>0.12504329754069968</v>
      </c>
      <c r="G2453" s="85">
        <v>2</v>
      </c>
      <c r="H2453" s="7">
        <f t="shared" si="424"/>
        <v>0</v>
      </c>
      <c r="I2453" s="6">
        <f t="shared" si="425"/>
        <v>4.8449612403100775E-4</v>
      </c>
      <c r="J2453" s="10">
        <f>IF(B2453="Pending","",C2453/(VLOOKUP(B2453,Population!$A$2:$B$10,2,FALSE)/100000))</f>
        <v>5101.0534302138958</v>
      </c>
      <c r="K2453" s="10">
        <f>IF(B2453="Pending","",SUMIFS(E:E,A:A,"&lt;="&amp;A2453,A:A,"&gt;="&amp;A2453-13,B:B,B2453)/(VLOOKUP(B2453,Population!$A$2:$B$10,2,FALSE)/100000)/14)</f>
        <v>64.664857451340865</v>
      </c>
      <c r="L2453" s="13">
        <f>IF(B2453="Pending","",(G2453/C2453)/(VLOOKUP(B2453,Population!$A$2:$B$10,2,FALSE)/100000))</f>
        <v>5.3417953140246427E-6</v>
      </c>
    </row>
    <row r="2454" spans="1:12" x14ac:dyDescent="0.3">
      <c r="A2454" s="1">
        <v>44154</v>
      </c>
      <c r="B2454" s="85" t="s">
        <v>2</v>
      </c>
      <c r="C2454" s="85">
        <v>63789</v>
      </c>
      <c r="D2454" s="6">
        <f t="shared" si="421"/>
        <v>0.19442649533052109</v>
      </c>
      <c r="E2454" s="7">
        <f t="shared" si="422"/>
        <v>526</v>
      </c>
      <c r="F2454" s="6">
        <f t="shared" si="423"/>
        <v>0.1821960512642882</v>
      </c>
      <c r="G2454" s="85">
        <v>25</v>
      </c>
      <c r="H2454" s="7">
        <f t="shared" si="424"/>
        <v>0</v>
      </c>
      <c r="I2454" s="6">
        <f t="shared" si="425"/>
        <v>6.0562015503875972E-3</v>
      </c>
      <c r="J2454" s="10">
        <f>IF(B2454="Pending","",C2454/(VLOOKUP(B2454,Population!$A$2:$B$10,2,FALSE)/100000))</f>
        <v>6697.3735049052539</v>
      </c>
      <c r="K2454" s="10">
        <f>IF(B2454="Pending","",SUMIFS(E:E,A:A,"&lt;="&amp;A2454,A:A,"&gt;="&amp;A2454-13,B:B,B2454)/(VLOOKUP(B2454,Population!$A$2:$B$10,2,FALSE)/100000)/14)</f>
        <v>74.019789006853912</v>
      </c>
      <c r="L2454" s="13">
        <f>IF(B2454="Pending","",(G2454/C2454)/(VLOOKUP(B2454,Population!$A$2:$B$10,2,FALSE)/100000))</f>
        <v>4.114839883066052E-5</v>
      </c>
    </row>
    <row r="2455" spans="1:12" x14ac:dyDescent="0.3">
      <c r="A2455" s="1">
        <v>44154</v>
      </c>
      <c r="B2455" s="85" t="s">
        <v>3</v>
      </c>
      <c r="C2455" s="85">
        <v>51989</v>
      </c>
      <c r="D2455" s="6">
        <f t="shared" si="421"/>
        <v>0.15846053497842041</v>
      </c>
      <c r="E2455" s="7">
        <f t="shared" si="422"/>
        <v>423</v>
      </c>
      <c r="F2455" s="6">
        <f t="shared" si="423"/>
        <v>0.14651887772774505</v>
      </c>
      <c r="G2455" s="85">
        <v>57</v>
      </c>
      <c r="H2455" s="7">
        <f t="shared" si="424"/>
        <v>0</v>
      </c>
      <c r="I2455" s="6">
        <f t="shared" si="425"/>
        <v>1.3808139534883721E-2</v>
      </c>
      <c r="J2455" s="10">
        <f>IF(B2455="Pending","",C2455/(VLOOKUP(B2455,Population!$A$2:$B$10,2,FALSE)/100000))</f>
        <v>5926.8202037889514</v>
      </c>
      <c r="K2455" s="10">
        <f>IF(B2455="Pending","",SUMIFS(E:E,A:A,"&lt;="&amp;A2455,A:A,"&gt;="&amp;A2455-13,B:B,B2455)/(VLOOKUP(B2455,Population!$A$2:$B$10,2,FALSE)/100000)/14)</f>
        <v>69.231438206177771</v>
      </c>
      <c r="L2455" s="13">
        <f>IF(B2455="Pending","",(G2455/C2455)/(VLOOKUP(B2455,Population!$A$2:$B$10,2,FALSE)/100000))</f>
        <v>1.2498954309524279E-4</v>
      </c>
    </row>
    <row r="2456" spans="1:12" x14ac:dyDescent="0.3">
      <c r="A2456" s="1">
        <v>44154</v>
      </c>
      <c r="B2456" s="85" t="s">
        <v>4</v>
      </c>
      <c r="C2456" s="85">
        <v>48674</v>
      </c>
      <c r="D2456" s="6">
        <f t="shared" si="421"/>
        <v>0.14835653848967351</v>
      </c>
      <c r="E2456" s="7">
        <f t="shared" si="422"/>
        <v>461</v>
      </c>
      <c r="F2456" s="6">
        <f t="shared" si="423"/>
        <v>0.1596813301004503</v>
      </c>
      <c r="G2456" s="85">
        <v>141</v>
      </c>
      <c r="H2456" s="7">
        <f t="shared" si="424"/>
        <v>1</v>
      </c>
      <c r="I2456" s="6">
        <f t="shared" si="425"/>
        <v>3.4156976744186045E-2</v>
      </c>
      <c r="J2456" s="10">
        <f>IF(B2456="Pending","",C2456/(VLOOKUP(B2456,Population!$A$2:$B$10,2,FALSE)/100000))</f>
        <v>5709.426171820016</v>
      </c>
      <c r="K2456" s="10">
        <f>IF(B2456="Pending","",SUMIFS(E:E,A:A,"&lt;="&amp;A2456,A:A,"&gt;="&amp;A2456-13,B:B,B2456)/(VLOOKUP(B2456,Population!$A$2:$B$10,2,FALSE)/100000)/14)</f>
        <v>70.421473145162921</v>
      </c>
      <c r="L2456" s="13">
        <f>IF(B2456="Pending","",(G2456/C2456)/(VLOOKUP(B2456,Population!$A$2:$B$10,2,FALSE)/100000))</f>
        <v>3.3979540260425478E-4</v>
      </c>
    </row>
    <row r="2457" spans="1:12" x14ac:dyDescent="0.3">
      <c r="A2457" s="1">
        <v>44154</v>
      </c>
      <c r="B2457" s="85" t="s">
        <v>5</v>
      </c>
      <c r="C2457" s="85">
        <v>44007</v>
      </c>
      <c r="D2457" s="6">
        <f t="shared" si="421"/>
        <v>0.13413169637414352</v>
      </c>
      <c r="E2457" s="7">
        <f t="shared" si="422"/>
        <v>402</v>
      </c>
      <c r="F2457" s="6">
        <f t="shared" si="423"/>
        <v>0.13924489089019743</v>
      </c>
      <c r="G2457" s="85">
        <v>385</v>
      </c>
      <c r="H2457" s="7">
        <f t="shared" si="424"/>
        <v>8</v>
      </c>
      <c r="I2457" s="6">
        <f t="shared" si="425"/>
        <v>9.3265503875968991E-2</v>
      </c>
      <c r="J2457" s="10">
        <f>IF(B2457="Pending","",C2457/(VLOOKUP(B2457,Population!$A$2:$B$10,2,FALSE)/100000))</f>
        <v>4915.0007650545422</v>
      </c>
      <c r="K2457" s="10">
        <f>IF(B2457="Pending","",SUMIFS(E:E,A:A,"&lt;="&amp;A2457,A:A,"&gt;="&amp;A2457-13,B:B,B2457)/(VLOOKUP(B2457,Population!$A$2:$B$10,2,FALSE)/100000)/14)</f>
        <v>62.010103825639689</v>
      </c>
      <c r="L2457" s="13">
        <f>IF(B2457="Pending","",(G2457/C2457)/(VLOOKUP(B2457,Population!$A$2:$B$10,2,FALSE)/100000))</f>
        <v>9.7710400341002174E-4</v>
      </c>
    </row>
    <row r="2458" spans="1:12" x14ac:dyDescent="0.3">
      <c r="A2458" s="1">
        <v>44154</v>
      </c>
      <c r="B2458" s="85" t="s">
        <v>6</v>
      </c>
      <c r="C2458" s="85">
        <v>30880</v>
      </c>
      <c r="D2458" s="6">
        <f t="shared" si="421"/>
        <v>9.412108946380239E-2</v>
      </c>
      <c r="E2458" s="7">
        <f t="shared" si="422"/>
        <v>281</v>
      </c>
      <c r="F2458" s="6">
        <f t="shared" si="423"/>
        <v>9.7332871492899209E-2</v>
      </c>
      <c r="G2458" s="85">
        <v>793</v>
      </c>
      <c r="H2458" s="7">
        <f t="shared" si="424"/>
        <v>9</v>
      </c>
      <c r="I2458" s="6">
        <f t="shared" si="425"/>
        <v>0.19210271317829458</v>
      </c>
      <c r="J2458" s="10">
        <f>IF(B2458="Pending","",C2458/(VLOOKUP(B2458,Population!$A$2:$B$10,2,FALSE)/100000))</f>
        <v>3918.5927582172435</v>
      </c>
      <c r="K2458" s="10">
        <f>IF(B2458="Pending","",SUMIFS(E:E,A:A,"&lt;="&amp;A2458,A:A,"&gt;="&amp;A2458-13,B:B,B2458)/(VLOOKUP(B2458,Population!$A$2:$B$10,2,FALSE)/100000)/14)</f>
        <v>51.873858149697639</v>
      </c>
      <c r="L2458" s="13">
        <f>IF(B2458="Pending","",(G2458/C2458)/(VLOOKUP(B2458,Population!$A$2:$B$10,2,FALSE)/100000))</f>
        <v>3.2587326770373388E-3</v>
      </c>
    </row>
    <row r="2459" spans="1:12" x14ac:dyDescent="0.3">
      <c r="A2459" s="1">
        <v>44154</v>
      </c>
      <c r="B2459" s="85" t="s">
        <v>7</v>
      </c>
      <c r="C2459" s="85">
        <v>18453</v>
      </c>
      <c r="D2459" s="6">
        <f t="shared" si="421"/>
        <v>5.6244056472653681E-2</v>
      </c>
      <c r="E2459" s="7">
        <f t="shared" si="422"/>
        <v>185</v>
      </c>
      <c r="F2459" s="6">
        <f t="shared" si="423"/>
        <v>6.4080360235538619E-2</v>
      </c>
      <c r="G2459" s="85">
        <v>1237</v>
      </c>
      <c r="H2459" s="7">
        <f t="shared" si="424"/>
        <v>16</v>
      </c>
      <c r="I2459" s="6">
        <f t="shared" si="425"/>
        <v>0.29966085271317827</v>
      </c>
      <c r="J2459" s="10">
        <f>IF(B2459="Pending","",C2459/(VLOOKUP(B2459,Population!$A$2:$B$10,2,FALSE)/100000))</f>
        <v>3847.6053853547878</v>
      </c>
      <c r="K2459" s="10">
        <f>IF(B2459="Pending","",SUMIFS(E:E,A:A,"&lt;="&amp;A2459,A:A,"&gt;="&amp;A2459-13,B:B,B2459)/(VLOOKUP(B2459,Population!$A$2:$B$10,2,FALSE)/100000)/14)</f>
        <v>50.578178881733741</v>
      </c>
      <c r="L2459" s="13">
        <f>IF(B2459="Pending","",(G2459/C2459)/(VLOOKUP(B2459,Population!$A$2:$B$10,2,FALSE)/100000))</f>
        <v>1.3977395695342534E-2</v>
      </c>
    </row>
    <row r="2460" spans="1:12" x14ac:dyDescent="0.3">
      <c r="A2460" s="1">
        <v>44154</v>
      </c>
      <c r="B2460" s="85" t="s">
        <v>25</v>
      </c>
      <c r="C2460" s="85">
        <v>10001</v>
      </c>
      <c r="D2460" s="6">
        <f t="shared" si="421"/>
        <v>3.0482675379776159E-2</v>
      </c>
      <c r="E2460" s="7">
        <f t="shared" si="422"/>
        <v>109</v>
      </c>
      <c r="F2460" s="6">
        <f t="shared" si="423"/>
        <v>3.7755455490128161E-2</v>
      </c>
      <c r="G2460" s="85">
        <v>1484</v>
      </c>
      <c r="H2460" s="7">
        <f t="shared" si="424"/>
        <v>46</v>
      </c>
      <c r="I2460" s="6">
        <f t="shared" si="425"/>
        <v>0.35949612403100772</v>
      </c>
      <c r="J2460" s="10">
        <f>IF(B2460="Pending","",C2460/(VLOOKUP(B2460,Population!$A$2:$B$10,2,FALSE)/100000))</f>
        <v>4517.7960780416406</v>
      </c>
      <c r="K2460" s="10">
        <f>IF(B2460="Pending","",SUMIFS(E:E,A:A,"&lt;="&amp;A2460,A:A,"&gt;="&amp;A2460-13,B:B,B2460)/(VLOOKUP(B2460,Population!$A$2:$B$10,2,FALSE)/100000)/14)</f>
        <v>62.2748184511575</v>
      </c>
      <c r="L2460" s="13">
        <f>IF(B2460="Pending","",(G2460/C2460)/(VLOOKUP(B2460,Population!$A$2:$B$10,2,FALSE)/100000))</f>
        <v>6.7030686990432992E-2</v>
      </c>
    </row>
    <row r="2461" spans="1:12" x14ac:dyDescent="0.3">
      <c r="A2461" s="1">
        <v>44154</v>
      </c>
      <c r="B2461" s="85" t="s">
        <v>21</v>
      </c>
      <c r="C2461" s="85">
        <v>486</v>
      </c>
      <c r="D2461" s="6">
        <f t="shared" si="421"/>
        <v>1.4813098924678744E-3</v>
      </c>
      <c r="E2461" s="7">
        <f t="shared" si="422"/>
        <v>-6</v>
      </c>
      <c r="F2461" s="6">
        <f t="shared" si="423"/>
        <v>-2.0782819535850364E-3</v>
      </c>
      <c r="G2461" s="85">
        <v>0</v>
      </c>
      <c r="H2461" s="7">
        <f t="shared" si="424"/>
        <v>0</v>
      </c>
      <c r="I2461" s="6">
        <f t="shared" si="425"/>
        <v>0</v>
      </c>
      <c r="J2461" s="10" t="str">
        <f>IF(B2461="Pending","",C2461/(VLOOKUP(B2461,Population!$A$2:$B$10,2,FALSE)/100000))</f>
        <v/>
      </c>
      <c r="K2461" s="10" t="str">
        <f>IF(B2461="Pending","",SUMIFS(E:E,A:A,"&lt;="&amp;A2461,A:A,"&gt;="&amp;A2461-13,B:B,B2461)/(VLOOKUP(B2461,Population!$A$2:$B$10,2,FALSE)/100000)/14)</f>
        <v/>
      </c>
      <c r="L2461" s="13" t="str">
        <f>IF(B2461="Pending","",(G2461/C2461)/(VLOOKUP(B2461,Population!$A$2:$B$10,2,FALSE)/100000))</f>
        <v/>
      </c>
    </row>
    <row r="2462" spans="1:12" x14ac:dyDescent="0.3">
      <c r="A2462" s="1">
        <v>44155</v>
      </c>
      <c r="B2462" s="11" t="s">
        <v>0</v>
      </c>
      <c r="C2462" s="86">
        <v>16278</v>
      </c>
      <c r="D2462" s="6">
        <f t="shared" ref="D2462:D2471" si="426">C2462/SUMIF(A:A,A2462,C:C)</f>
        <v>4.9099332794421052E-2</v>
      </c>
      <c r="E2462" s="7">
        <f t="shared" ref="E2462:E2471" si="427">C2462-SUMIFS(C:C,A:A,A2462-1,B:B,B2462)</f>
        <v>171</v>
      </c>
      <c r="F2462" s="6">
        <f t="shared" ref="F2462:F2471" si="428">E2462/SUMIF(A:A,A2462,E:E)</f>
        <v>4.9651567944250873E-2</v>
      </c>
      <c r="G2462" s="87">
        <v>4</v>
      </c>
      <c r="H2462" s="7">
        <f t="shared" ref="H2462:H2471" si="429">G2462-SUMIFS(G:G,A:A,A2462-1,B:B,B2462)</f>
        <v>0</v>
      </c>
      <c r="I2462" s="6">
        <f t="shared" ref="I2462:I2471" si="430">G2462/SUMIF(A:A,A2462,G:G)</f>
        <v>9.519276534983341E-4</v>
      </c>
      <c r="J2462" s="10">
        <f>IF(B2462="Pending","",C2462/(VLOOKUP(B2462,Population!$A$2:$B$10,2,FALSE)/100000))</f>
        <v>1796.8196358675134</v>
      </c>
      <c r="K2462" s="10">
        <f>IF(B2462="Pending","",SUMIFS(E:E,A:A,"&lt;="&amp;A2462,A:A,"&gt;="&amp;A2462-13,B:B,B2462)/(VLOOKUP(B2462,Population!$A$2:$B$10,2,FALSE)/100000)/14)</f>
        <v>23.156843024515503</v>
      </c>
      <c r="L2462" s="13">
        <f>IF(B2462="Pending","",(G2462/C2462)/(VLOOKUP(B2462,Population!$A$2:$B$10,2,FALSE)/100000))</f>
        <v>2.7124540387513386E-5</v>
      </c>
    </row>
    <row r="2463" spans="1:12" x14ac:dyDescent="0.3">
      <c r="A2463" s="1">
        <v>44155</v>
      </c>
      <c r="B2463" s="86" t="s">
        <v>1</v>
      </c>
      <c r="C2463" s="86">
        <v>44187</v>
      </c>
      <c r="D2463" s="6">
        <f t="shared" si="426"/>
        <v>0.13328125188518755</v>
      </c>
      <c r="E2463" s="7">
        <f t="shared" si="427"/>
        <v>485</v>
      </c>
      <c r="F2463" s="6">
        <f t="shared" si="428"/>
        <v>0.14082462253193961</v>
      </c>
      <c r="G2463" s="87">
        <v>2</v>
      </c>
      <c r="H2463" s="7">
        <f t="shared" si="429"/>
        <v>0</v>
      </c>
      <c r="I2463" s="6">
        <f t="shared" si="430"/>
        <v>4.7596382674916705E-4</v>
      </c>
      <c r="J2463" s="10">
        <f>IF(B2463="Pending","",C2463/(VLOOKUP(B2463,Population!$A$2:$B$10,2,FALSE)/100000))</f>
        <v>5157.6643613761707</v>
      </c>
      <c r="K2463" s="10">
        <f>IF(B2463="Pending","",SUMIFS(E:E,A:A,"&lt;="&amp;A2463,A:A,"&gt;="&amp;A2463-13,B:B,B2463)/(VLOOKUP(B2463,Population!$A$2:$B$10,2,FALSE)/100000)/14)</f>
        <v>67.216101182659884</v>
      </c>
      <c r="L2463" s="13">
        <f>IF(B2463="Pending","",(G2463/C2463)/(VLOOKUP(B2463,Population!$A$2:$B$10,2,FALSE)/100000))</f>
        <v>5.2831633469913084E-6</v>
      </c>
    </row>
    <row r="2464" spans="1:12" x14ac:dyDescent="0.3">
      <c r="A2464" s="1">
        <v>44155</v>
      </c>
      <c r="B2464" s="86" t="s">
        <v>2</v>
      </c>
      <c r="C2464" s="86">
        <v>64357</v>
      </c>
      <c r="D2464" s="6">
        <f t="shared" si="426"/>
        <v>0.1941200246130087</v>
      </c>
      <c r="E2464" s="7">
        <f t="shared" si="427"/>
        <v>568</v>
      </c>
      <c r="F2464" s="6">
        <f t="shared" si="428"/>
        <v>0.16492450638792103</v>
      </c>
      <c r="G2464" s="87">
        <v>26</v>
      </c>
      <c r="H2464" s="7">
        <f t="shared" si="429"/>
        <v>1</v>
      </c>
      <c r="I2464" s="6">
        <f t="shared" si="430"/>
        <v>6.1875297477391716E-3</v>
      </c>
      <c r="J2464" s="10">
        <f>IF(B2464="Pending","",C2464/(VLOOKUP(B2464,Population!$A$2:$B$10,2,FALSE)/100000))</f>
        <v>6757.0093065448191</v>
      </c>
      <c r="K2464" s="10">
        <f>IF(B2464="Pending","",SUMIFS(E:E,A:A,"&lt;="&amp;A2464,A:A,"&gt;="&amp;A2464-13,B:B,B2464)/(VLOOKUP(B2464,Population!$A$2:$B$10,2,FALSE)/100000)/14)</f>
        <v>76.39712164263635</v>
      </c>
      <c r="L2464" s="13">
        <f>IF(B2464="Pending","",(G2464/C2464)/(VLOOKUP(B2464,Population!$A$2:$B$10,2,FALSE)/100000))</f>
        <v>4.2416641880904394E-5</v>
      </c>
    </row>
    <row r="2465" spans="1:12" x14ac:dyDescent="0.3">
      <c r="A2465" s="1">
        <v>44155</v>
      </c>
      <c r="B2465" s="86" t="s">
        <v>3</v>
      </c>
      <c r="C2465" s="86">
        <v>52515</v>
      </c>
      <c r="D2465" s="6">
        <f t="shared" si="426"/>
        <v>0.15840099899858837</v>
      </c>
      <c r="E2465" s="7">
        <f t="shared" si="427"/>
        <v>526</v>
      </c>
      <c r="F2465" s="6">
        <f t="shared" si="428"/>
        <v>0.1527293844367015</v>
      </c>
      <c r="G2465" s="87">
        <v>56</v>
      </c>
      <c r="H2465" s="7">
        <f t="shared" si="429"/>
        <v>-1</v>
      </c>
      <c r="I2465" s="6">
        <f t="shared" si="430"/>
        <v>1.3326987148976678E-2</v>
      </c>
      <c r="J2465" s="10">
        <f>IF(B2465="Pending","",C2465/(VLOOKUP(B2465,Population!$A$2:$B$10,2,FALSE)/100000))</f>
        <v>5986.7849545476311</v>
      </c>
      <c r="K2465" s="10">
        <f>IF(B2465="Pending","",SUMIFS(E:E,A:A,"&lt;="&amp;A2465,A:A,"&gt;="&amp;A2465-13,B:B,B2465)/(VLOOKUP(B2465,Population!$A$2:$B$10,2,FALSE)/100000)/14)</f>
        <v>71.747612565823616</v>
      </c>
      <c r="L2465" s="13">
        <f>IF(B2465="Pending","",(G2465/C2465)/(VLOOKUP(B2465,Population!$A$2:$B$10,2,FALSE)/100000))</f>
        <v>1.2156678908275174E-4</v>
      </c>
    </row>
    <row r="2466" spans="1:12" x14ac:dyDescent="0.3">
      <c r="A2466" s="1">
        <v>44155</v>
      </c>
      <c r="B2466" s="86" t="s">
        <v>4</v>
      </c>
      <c r="C2466" s="86">
        <v>49228</v>
      </c>
      <c r="D2466" s="6">
        <f t="shared" si="426"/>
        <v>0.14848642061701434</v>
      </c>
      <c r="E2466" s="7">
        <f t="shared" si="427"/>
        <v>554</v>
      </c>
      <c r="F2466" s="6">
        <f t="shared" si="428"/>
        <v>0.16085946573751453</v>
      </c>
      <c r="G2466" s="87">
        <v>143</v>
      </c>
      <c r="H2466" s="7">
        <f t="shared" si="429"/>
        <v>2</v>
      </c>
      <c r="I2466" s="6">
        <f t="shared" si="430"/>
        <v>3.4031413612565446E-2</v>
      </c>
      <c r="J2466" s="10">
        <f>IF(B2466="Pending","",C2466/(VLOOKUP(B2466,Population!$A$2:$B$10,2,FALSE)/100000))</f>
        <v>5774.4099845164919</v>
      </c>
      <c r="K2466" s="10">
        <f>IF(B2466="Pending","",SUMIFS(E:E,A:A,"&lt;="&amp;A2466,A:A,"&gt;="&amp;A2466-13,B:B,B2466)/(VLOOKUP(B2466,Population!$A$2:$B$10,2,FALSE)/100000)/14)</f>
        <v>73.353955667567078</v>
      </c>
      <c r="L2466" s="13">
        <f>IF(B2466="Pending","",(G2466/C2466)/(VLOOKUP(B2466,Population!$A$2:$B$10,2,FALSE)/100000))</f>
        <v>3.407369795269325E-4</v>
      </c>
    </row>
    <row r="2467" spans="1:12" x14ac:dyDescent="0.3">
      <c r="A2467" s="1">
        <v>44155</v>
      </c>
      <c r="B2467" s="86" t="s">
        <v>5</v>
      </c>
      <c r="C2467" s="86">
        <v>44469</v>
      </c>
      <c r="D2467" s="6">
        <f t="shared" si="426"/>
        <v>0.13413184850934451</v>
      </c>
      <c r="E2467" s="7">
        <f t="shared" si="427"/>
        <v>462</v>
      </c>
      <c r="F2467" s="6">
        <f t="shared" si="428"/>
        <v>0.13414634146341464</v>
      </c>
      <c r="G2467" s="87">
        <v>392</v>
      </c>
      <c r="H2467" s="7">
        <f t="shared" si="429"/>
        <v>7</v>
      </c>
      <c r="I2467" s="6">
        <f t="shared" si="430"/>
        <v>9.3288910042836751E-2</v>
      </c>
      <c r="J2467" s="10">
        <f>IF(B2467="Pending","",C2467/(VLOOKUP(B2467,Population!$A$2:$B$10,2,FALSE)/100000))</f>
        <v>4966.6000641082201</v>
      </c>
      <c r="K2467" s="10">
        <f>IF(B2467="Pending","",SUMIFS(E:E,A:A,"&lt;="&amp;A2467,A:A,"&gt;="&amp;A2467-13,B:B,B2467)/(VLOOKUP(B2467,Population!$A$2:$B$10,2,FALSE)/100000)/14)</f>
        <v>64.275750228120287</v>
      </c>
      <c r="L2467" s="13">
        <f>IF(B2467="Pending","",(G2467/C2467)/(VLOOKUP(B2467,Population!$A$2:$B$10,2,FALSE)/100000))</f>
        <v>9.8453357258953861E-4</v>
      </c>
    </row>
    <row r="2468" spans="1:12" x14ac:dyDescent="0.3">
      <c r="A2468" s="1">
        <v>44155</v>
      </c>
      <c r="B2468" s="86" t="s">
        <v>6</v>
      </c>
      <c r="C2468" s="86">
        <v>31257</v>
      </c>
      <c r="D2468" s="6">
        <f t="shared" si="426"/>
        <v>9.4280491777565964E-2</v>
      </c>
      <c r="E2468" s="7">
        <f t="shared" si="427"/>
        <v>377</v>
      </c>
      <c r="F2468" s="6">
        <f t="shared" si="428"/>
        <v>0.10946573751451801</v>
      </c>
      <c r="G2468" s="87">
        <v>800</v>
      </c>
      <c r="H2468" s="7">
        <f t="shared" si="429"/>
        <v>7</v>
      </c>
      <c r="I2468" s="6">
        <f t="shared" si="430"/>
        <v>0.19038553069966682</v>
      </c>
      <c r="J2468" s="10">
        <f>IF(B2468="Pending","",C2468/(VLOOKUP(B2468,Population!$A$2:$B$10,2,FALSE)/100000))</f>
        <v>3966.433090790038</v>
      </c>
      <c r="K2468" s="10">
        <f>IF(B2468="Pending","",SUMIFS(E:E,A:A,"&lt;="&amp;A2468,A:A,"&gt;="&amp;A2468-13,B:B,B2468)/(VLOOKUP(B2468,Population!$A$2:$B$10,2,FALSE)/100000)/14)</f>
        <v>54.130819652279278</v>
      </c>
      <c r="L2468" s="13">
        <f>IF(B2468="Pending","",(G2468/C2468)/(VLOOKUP(B2468,Population!$A$2:$B$10,2,FALSE)/100000))</f>
        <v>3.247846789649476E-3</v>
      </c>
    </row>
    <row r="2469" spans="1:12" x14ac:dyDescent="0.3">
      <c r="A2469" s="1">
        <v>44155</v>
      </c>
      <c r="B2469" s="86" t="s">
        <v>7</v>
      </c>
      <c r="C2469" s="86">
        <v>18660</v>
      </c>
      <c r="D2469" s="6">
        <f t="shared" si="426"/>
        <v>5.6284159598470135E-2</v>
      </c>
      <c r="E2469" s="7">
        <f t="shared" si="427"/>
        <v>207</v>
      </c>
      <c r="F2469" s="6">
        <f t="shared" si="428"/>
        <v>6.0104529616724738E-2</v>
      </c>
      <c r="G2469" s="87">
        <v>1263</v>
      </c>
      <c r="H2469" s="7">
        <f t="shared" si="429"/>
        <v>26</v>
      </c>
      <c r="I2469" s="6">
        <f t="shared" si="430"/>
        <v>0.30057115659209899</v>
      </c>
      <c r="J2469" s="10">
        <f>IF(B2469="Pending","",C2469/(VLOOKUP(B2469,Population!$A$2:$B$10,2,FALSE)/100000))</f>
        <v>3890.7666228104017</v>
      </c>
      <c r="K2469" s="10">
        <f>IF(B2469="Pending","",SUMIFS(E:E,A:A,"&lt;="&amp;A2469,A:A,"&gt;="&amp;A2469-13,B:B,B2469)/(VLOOKUP(B2469,Population!$A$2:$B$10,2,FALSE)/100000)/14)</f>
        <v>52.410074053245303</v>
      </c>
      <c r="L2469" s="13">
        <f>IF(B2469="Pending","",(G2469/C2469)/(VLOOKUP(B2469,Population!$A$2:$B$10,2,FALSE)/100000))</f>
        <v>1.4112867148836854E-2</v>
      </c>
    </row>
    <row r="2470" spans="1:12" x14ac:dyDescent="0.3">
      <c r="A2470" s="1">
        <v>44155</v>
      </c>
      <c r="B2470" s="86" t="s">
        <v>25</v>
      </c>
      <c r="C2470" s="86">
        <v>10101</v>
      </c>
      <c r="D2470" s="6">
        <f t="shared" si="426"/>
        <v>3.0467647165281178E-2</v>
      </c>
      <c r="E2470" s="7">
        <f t="shared" si="427"/>
        <v>100</v>
      </c>
      <c r="F2470" s="6">
        <f t="shared" si="428"/>
        <v>2.9036004645760744E-2</v>
      </c>
      <c r="G2470" s="87">
        <v>1516</v>
      </c>
      <c r="H2470" s="7">
        <f t="shared" si="429"/>
        <v>32</v>
      </c>
      <c r="I2470" s="6">
        <f t="shared" si="430"/>
        <v>0.36078058067586866</v>
      </c>
      <c r="J2470" s="10">
        <f>IF(B2470="Pending","",C2470/(VLOOKUP(B2470,Population!$A$2:$B$10,2,FALSE)/100000))</f>
        <v>4562.969521477713</v>
      </c>
      <c r="K2470" s="10">
        <f>IF(B2470="Pending","",SUMIFS(E:E,A:A,"&lt;="&amp;A2470,A:A,"&gt;="&amp;A2470-13,B:B,B2470)/(VLOOKUP(B2470,Population!$A$2:$B$10,2,FALSE)/100000)/14)</f>
        <v>63.533221518305247</v>
      </c>
      <c r="L2470" s="13">
        <f>IF(B2470="Pending","",(G2470/C2470)/(VLOOKUP(B2470,Population!$A$2:$B$10,2,FALSE)/100000))</f>
        <v>6.7798178644774137E-2</v>
      </c>
    </row>
    <row r="2471" spans="1:12" x14ac:dyDescent="0.3">
      <c r="A2471" s="1">
        <v>44155</v>
      </c>
      <c r="B2471" s="86" t="s">
        <v>21</v>
      </c>
      <c r="C2471" s="86">
        <v>480</v>
      </c>
      <c r="D2471" s="6">
        <f t="shared" si="426"/>
        <v>1.4478240411182027E-3</v>
      </c>
      <c r="E2471" s="7">
        <f t="shared" si="427"/>
        <v>-6</v>
      </c>
      <c r="F2471" s="6">
        <f t="shared" si="428"/>
        <v>-1.7421602787456446E-3</v>
      </c>
      <c r="G2471" s="87">
        <v>0</v>
      </c>
      <c r="H2471" s="7">
        <f t="shared" si="429"/>
        <v>0</v>
      </c>
      <c r="I2471" s="6">
        <f t="shared" si="430"/>
        <v>0</v>
      </c>
      <c r="J2471" s="10" t="str">
        <f>IF(B2471="Pending","",C2471/(VLOOKUP(B2471,Population!$A$2:$B$10,2,FALSE)/100000))</f>
        <v/>
      </c>
      <c r="K2471" s="10" t="str">
        <f>IF(B2471="Pending","",SUMIFS(E:E,A:A,"&lt;="&amp;A2471,A:A,"&gt;="&amp;A2471-13,B:B,B2471)/(VLOOKUP(B2471,Population!$A$2:$B$10,2,FALSE)/100000)/14)</f>
        <v/>
      </c>
      <c r="L2471" s="13" t="str">
        <f>IF(B2471="Pending","",(G2471/C2471)/(VLOOKUP(B2471,Population!$A$2:$B$10,2,FALSE)/100000))</f>
        <v/>
      </c>
    </row>
    <row r="2472" spans="1:12" x14ac:dyDescent="0.3">
      <c r="A2472" s="1">
        <v>44156</v>
      </c>
      <c r="B2472" s="11" t="s">
        <v>0</v>
      </c>
      <c r="C2472" s="88">
        <v>16508</v>
      </c>
      <c r="D2472" s="6">
        <f t="shared" ref="D2472:D2481" si="431">C2472/SUMIF(A:A,A2472,C:C)</f>
        <v>4.914748114693334E-2</v>
      </c>
      <c r="E2472" s="7">
        <f t="shared" ref="E2472:E2481" si="432">C2472-SUMIFS(C:C,A:A,A2472-1,B:B,B2472)</f>
        <v>230</v>
      </c>
      <c r="F2472" s="6">
        <f t="shared" ref="F2472:F2481" si="433">E2472/SUMIF(A:A,A2472,E:E)</f>
        <v>5.2812858783008038E-2</v>
      </c>
      <c r="G2472" s="89">
        <v>4</v>
      </c>
      <c r="H2472" s="7">
        <f t="shared" ref="H2472:H2481" si="434">G2472-SUMIFS(G:G,A:A,A2472-1,B:B,B2472)</f>
        <v>0</v>
      </c>
      <c r="I2472" s="6">
        <f t="shared" ref="I2472:I2481" si="435">G2472/SUMIF(A:A,A2472,G:G)</f>
        <v>9.4989313702208502E-4</v>
      </c>
      <c r="J2472" s="10">
        <f>IF(B2472="Pending","",C2472/(VLOOKUP(B2472,Population!$A$2:$B$10,2,FALSE)/100000))</f>
        <v>1822.2077988021201</v>
      </c>
      <c r="K2472" s="10">
        <f>IF(B2472="Pending","",SUMIFS(E:E,A:A,"&lt;="&amp;A2472,A:A,"&gt;="&amp;A2472-13,B:B,B2472)/(VLOOKUP(B2472,Population!$A$2:$B$10,2,FALSE)/100000)/14)</f>
        <v>22.888769254398536</v>
      </c>
      <c r="L2472" s="13">
        <f>IF(B2472="Pending","",(G2472/C2472)/(VLOOKUP(B2472,Population!$A$2:$B$10,2,FALSE)/100000))</f>
        <v>2.6746623965831285E-5</v>
      </c>
    </row>
    <row r="2473" spans="1:12" x14ac:dyDescent="0.3">
      <c r="A2473" s="1">
        <v>44156</v>
      </c>
      <c r="B2473" s="88" t="s">
        <v>1</v>
      </c>
      <c r="C2473" s="88">
        <v>44757</v>
      </c>
      <c r="D2473" s="6">
        <f t="shared" si="431"/>
        <v>0.13325017044422677</v>
      </c>
      <c r="E2473" s="7">
        <f t="shared" si="432"/>
        <v>570</v>
      </c>
      <c r="F2473" s="6">
        <f t="shared" si="433"/>
        <v>0.13088404133180254</v>
      </c>
      <c r="G2473" s="89">
        <v>2</v>
      </c>
      <c r="H2473" s="7">
        <f t="shared" si="434"/>
        <v>0</v>
      </c>
      <c r="I2473" s="6">
        <f t="shared" si="435"/>
        <v>4.7494656851104251E-4</v>
      </c>
      <c r="J2473" s="10">
        <f>IF(B2473="Pending","",C2473/(VLOOKUP(B2473,Population!$A$2:$B$10,2,FALSE)/100000))</f>
        <v>5224.1967959380199</v>
      </c>
      <c r="K2473" s="10">
        <f>IF(B2473="Pending","",SUMIFS(E:E,A:A,"&lt;="&amp;A2473,A:A,"&gt;="&amp;A2473-13,B:B,B2473)/(VLOOKUP(B2473,Population!$A$2:$B$10,2,FALSE)/100000)/14)</f>
        <v>66.290650025220629</v>
      </c>
      <c r="L2473" s="13">
        <f>IF(B2473="Pending","",(G2473/C2473)/(VLOOKUP(B2473,Population!$A$2:$B$10,2,FALSE)/100000))</f>
        <v>5.2158799475725567E-6</v>
      </c>
    </row>
    <row r="2474" spans="1:12" x14ac:dyDescent="0.3">
      <c r="A2474" s="1">
        <v>44156</v>
      </c>
      <c r="B2474" s="88" t="s">
        <v>2</v>
      </c>
      <c r="C2474" s="88">
        <v>65046</v>
      </c>
      <c r="D2474" s="6">
        <f t="shared" si="431"/>
        <v>0.19365441353788626</v>
      </c>
      <c r="E2474" s="7">
        <f t="shared" si="432"/>
        <v>689</v>
      </c>
      <c r="F2474" s="6">
        <f t="shared" si="433"/>
        <v>0.15820895522388059</v>
      </c>
      <c r="G2474" s="89">
        <v>26</v>
      </c>
      <c r="H2474" s="7">
        <f t="shared" si="434"/>
        <v>0</v>
      </c>
      <c r="I2474" s="6">
        <f t="shared" si="435"/>
        <v>6.1743053906435528E-3</v>
      </c>
      <c r="J2474" s="10">
        <f>IF(B2474="Pending","",C2474/(VLOOKUP(B2474,Population!$A$2:$B$10,2,FALSE)/100000))</f>
        <v>6829.349213815347</v>
      </c>
      <c r="K2474" s="10">
        <f>IF(B2474="Pending","",SUMIFS(E:E,A:A,"&lt;="&amp;A2474,A:A,"&gt;="&amp;A2474-13,B:B,B2474)/(VLOOKUP(B2474,Population!$A$2:$B$10,2,FALSE)/100000)/14)</f>
        <v>75.017218787797333</v>
      </c>
      <c r="L2474" s="13">
        <f>IF(B2474="Pending","",(G2474/C2474)/(VLOOKUP(B2474,Population!$A$2:$B$10,2,FALSE)/100000))</f>
        <v>4.1967343442015868E-5</v>
      </c>
    </row>
    <row r="2475" spans="1:12" x14ac:dyDescent="0.3">
      <c r="A2475" s="1">
        <v>44156</v>
      </c>
      <c r="B2475" s="88" t="s">
        <v>3</v>
      </c>
      <c r="C2475" s="88">
        <v>53173</v>
      </c>
      <c r="D2475" s="6">
        <f t="shared" si="431"/>
        <v>0.15830621607862169</v>
      </c>
      <c r="E2475" s="7">
        <f t="shared" si="432"/>
        <v>658</v>
      </c>
      <c r="F2475" s="6">
        <f t="shared" si="433"/>
        <v>0.1510907003444317</v>
      </c>
      <c r="G2475" s="89">
        <v>56</v>
      </c>
      <c r="H2475" s="7">
        <f t="shared" si="434"/>
        <v>0</v>
      </c>
      <c r="I2475" s="6">
        <f t="shared" si="435"/>
        <v>1.3298503918309191E-2</v>
      </c>
      <c r="J2475" s="10">
        <f>IF(B2475="Pending","",C2475/(VLOOKUP(B2475,Population!$A$2:$B$10,2,FALSE)/100000))</f>
        <v>6061.7978937096295</v>
      </c>
      <c r="K2475" s="10">
        <f>IF(B2475="Pending","",SUMIFS(E:E,A:A,"&lt;="&amp;A2475,A:A,"&gt;="&amp;A2475-13,B:B,B2475)/(VLOOKUP(B2475,Population!$A$2:$B$10,2,FALSE)/100000)/14)</f>
        <v>70.680884924679262</v>
      </c>
      <c r="L2475" s="13">
        <f>IF(B2475="Pending","",(G2475/C2475)/(VLOOKUP(B2475,Population!$A$2:$B$10,2,FALSE)/100000))</f>
        <v>1.2006243636207674E-4</v>
      </c>
    </row>
    <row r="2476" spans="1:12" x14ac:dyDescent="0.3">
      <c r="A2476" s="1">
        <v>44156</v>
      </c>
      <c r="B2476" s="88" t="s">
        <v>4</v>
      </c>
      <c r="C2476" s="88">
        <v>49909</v>
      </c>
      <c r="D2476" s="6">
        <f t="shared" si="431"/>
        <v>0.14858866225843811</v>
      </c>
      <c r="E2476" s="7">
        <f t="shared" si="432"/>
        <v>681</v>
      </c>
      <c r="F2476" s="6">
        <f t="shared" si="433"/>
        <v>0.15637198622273249</v>
      </c>
      <c r="G2476" s="89">
        <v>144</v>
      </c>
      <c r="H2476" s="7">
        <f t="shared" si="434"/>
        <v>1</v>
      </c>
      <c r="I2476" s="6">
        <f t="shared" si="435"/>
        <v>3.4196152932795064E-2</v>
      </c>
      <c r="J2476" s="10">
        <f>IF(B2476="Pending","",C2476/(VLOOKUP(B2476,Population!$A$2:$B$10,2,FALSE)/100000))</f>
        <v>5854.290808426782</v>
      </c>
      <c r="K2476" s="10">
        <f>IF(B2476="Pending","",SUMIFS(E:E,A:A,"&lt;="&amp;A2476,A:A,"&gt;="&amp;A2476-13,B:B,B2476)/(VLOOKUP(B2476,Population!$A$2:$B$10,2,FALSE)/100000)/14)</f>
        <v>72.541239082786504</v>
      </c>
      <c r="L2476" s="13">
        <f>IF(B2476="Pending","",(G2476/C2476)/(VLOOKUP(B2476,Population!$A$2:$B$10,2,FALSE)/100000))</f>
        <v>3.3843794363838187E-4</v>
      </c>
    </row>
    <row r="2477" spans="1:12" x14ac:dyDescent="0.3">
      <c r="A2477" s="1">
        <v>44156</v>
      </c>
      <c r="B2477" s="88" t="s">
        <v>5</v>
      </c>
      <c r="C2477" s="88">
        <v>45107</v>
      </c>
      <c r="D2477" s="6">
        <f t="shared" si="431"/>
        <v>0.13429218755117048</v>
      </c>
      <c r="E2477" s="7">
        <f t="shared" si="432"/>
        <v>638</v>
      </c>
      <c r="F2477" s="6">
        <f t="shared" si="433"/>
        <v>0.14649827784156141</v>
      </c>
      <c r="G2477" s="89">
        <v>392</v>
      </c>
      <c r="H2477" s="7">
        <f t="shared" si="434"/>
        <v>0</v>
      </c>
      <c r="I2477" s="6">
        <f t="shared" si="435"/>
        <v>9.3089527428164329E-2</v>
      </c>
      <c r="J2477" s="10">
        <f>IF(B2477="Pending","",C2477/(VLOOKUP(B2477,Population!$A$2:$B$10,2,FALSE)/100000))</f>
        <v>5037.8562389918707</v>
      </c>
      <c r="K2477" s="10">
        <f>IF(B2477="Pending","",SUMIFS(E:E,A:A,"&lt;="&amp;A2477,A:A,"&gt;="&amp;A2477-13,B:B,B2477)/(VLOOKUP(B2477,Population!$A$2:$B$10,2,FALSE)/100000)/14)</f>
        <v>63.629562345722647</v>
      </c>
      <c r="L2477" s="13">
        <f>IF(B2477="Pending","",(G2477/C2477)/(VLOOKUP(B2477,Population!$A$2:$B$10,2,FALSE)/100000))</f>
        <v>9.7060818585772025E-4</v>
      </c>
    </row>
    <row r="2478" spans="1:12" x14ac:dyDescent="0.3">
      <c r="A2478" s="1">
        <v>44156</v>
      </c>
      <c r="B2478" s="88" t="s">
        <v>6</v>
      </c>
      <c r="C2478" s="88">
        <v>31702</v>
      </c>
      <c r="D2478" s="6">
        <f t="shared" si="431"/>
        <v>9.4382932355226615E-2</v>
      </c>
      <c r="E2478" s="7">
        <f t="shared" si="432"/>
        <v>445</v>
      </c>
      <c r="F2478" s="6">
        <f t="shared" si="433"/>
        <v>0.10218140068886337</v>
      </c>
      <c r="G2478" s="89">
        <v>805</v>
      </c>
      <c r="H2478" s="7">
        <f t="shared" si="434"/>
        <v>5</v>
      </c>
      <c r="I2478" s="6">
        <f t="shared" si="435"/>
        <v>0.1911659938256946</v>
      </c>
      <c r="J2478" s="10">
        <f>IF(B2478="Pending","",C2478/(VLOOKUP(B2478,Population!$A$2:$B$10,2,FALSE)/100000))</f>
        <v>4022.9024488666792</v>
      </c>
      <c r="K2478" s="10">
        <f>IF(B2478="Pending","",SUMIFS(E:E,A:A,"&lt;="&amp;A2478,A:A,"&gt;="&amp;A2478-13,B:B,B2478)/(VLOOKUP(B2478,Population!$A$2:$B$10,2,FALSE)/100000)/14)</f>
        <v>53.586973507078881</v>
      </c>
      <c r="L2478" s="13">
        <f>IF(B2478="Pending","",(G2478/C2478)/(VLOOKUP(B2478,Population!$A$2:$B$10,2,FALSE)/100000))</f>
        <v>3.2222709694490607E-3</v>
      </c>
    </row>
    <row r="2479" spans="1:12" x14ac:dyDescent="0.3">
      <c r="A2479" s="1">
        <v>44156</v>
      </c>
      <c r="B2479" s="88" t="s">
        <v>7</v>
      </c>
      <c r="C2479" s="88">
        <v>18939</v>
      </c>
      <c r="D2479" s="6">
        <f t="shared" si="431"/>
        <v>5.63850342525909E-2</v>
      </c>
      <c r="E2479" s="7">
        <f t="shared" si="432"/>
        <v>279</v>
      </c>
      <c r="F2479" s="6">
        <f t="shared" si="433"/>
        <v>6.4064293915040177E-2</v>
      </c>
      <c r="G2479" s="89">
        <v>1264</v>
      </c>
      <c r="H2479" s="7">
        <f t="shared" si="434"/>
        <v>1</v>
      </c>
      <c r="I2479" s="6">
        <f t="shared" si="435"/>
        <v>0.30016623129897885</v>
      </c>
      <c r="J2479" s="10">
        <f>IF(B2479="Pending","",C2479/(VLOOKUP(B2479,Population!$A$2:$B$10,2,FALSE)/100000))</f>
        <v>3948.9404645984027</v>
      </c>
      <c r="K2479" s="10">
        <f>IF(B2479="Pending","",SUMIFS(E:E,A:A,"&lt;="&amp;A2479,A:A,"&gt;="&amp;A2479-13,B:B,B2479)/(VLOOKUP(B2479,Population!$A$2:$B$10,2,FALSE)/100000)/14)</f>
        <v>52.097311462987236</v>
      </c>
      <c r="L2479" s="13">
        <f>IF(B2479="Pending","",(G2479/C2479)/(VLOOKUP(B2479,Population!$A$2:$B$10,2,FALSE)/100000))</f>
        <v>1.3915972828069119E-2</v>
      </c>
    </row>
    <row r="2480" spans="1:12" x14ac:dyDescent="0.3">
      <c r="A2480" s="1">
        <v>44156</v>
      </c>
      <c r="B2480" s="88" t="s">
        <v>25</v>
      </c>
      <c r="C2480" s="88">
        <v>10254</v>
      </c>
      <c r="D2480" s="6">
        <f t="shared" si="431"/>
        <v>3.0528124041716412E-2</v>
      </c>
      <c r="E2480" s="7">
        <f t="shared" si="432"/>
        <v>153</v>
      </c>
      <c r="F2480" s="6">
        <f t="shared" si="433"/>
        <v>3.5132032146957523E-2</v>
      </c>
      <c r="G2480" s="89">
        <v>1518</v>
      </c>
      <c r="H2480" s="7">
        <f t="shared" si="434"/>
        <v>2</v>
      </c>
      <c r="I2480" s="6">
        <f t="shared" si="435"/>
        <v>0.36048444549988129</v>
      </c>
      <c r="J2480" s="10">
        <f>IF(B2480="Pending","",C2480/(VLOOKUP(B2480,Population!$A$2:$B$10,2,FALSE)/100000))</f>
        <v>4632.0848899349048</v>
      </c>
      <c r="K2480" s="10">
        <f>IF(B2480="Pending","",SUMIFS(E:E,A:A,"&lt;="&amp;A2480,A:A,"&gt;="&amp;A2480-13,B:B,B2480)/(VLOOKUP(B2480,Population!$A$2:$B$10,2,FALSE)/100000)/14)</f>
        <v>63.371887791747838</v>
      </c>
      <c r="L2480" s="13">
        <f>IF(B2480="Pending","",(G2480/C2480)/(VLOOKUP(B2480,Population!$A$2:$B$10,2,FALSE)/100000))</f>
        <v>6.6874670505128242E-2</v>
      </c>
    </row>
    <row r="2481" spans="1:12" x14ac:dyDescent="0.3">
      <c r="A2481" s="1">
        <v>44156</v>
      </c>
      <c r="B2481" s="88" t="s">
        <v>21</v>
      </c>
      <c r="C2481" s="88">
        <v>492</v>
      </c>
      <c r="D2481" s="6">
        <f t="shared" si="431"/>
        <v>1.4647783331894358E-3</v>
      </c>
      <c r="E2481" s="7">
        <f t="shared" si="432"/>
        <v>12</v>
      </c>
      <c r="F2481" s="6">
        <f t="shared" si="433"/>
        <v>2.7554535017221583E-3</v>
      </c>
      <c r="G2481" s="89">
        <v>0</v>
      </c>
      <c r="H2481" s="7">
        <f t="shared" si="434"/>
        <v>0</v>
      </c>
      <c r="I2481" s="6">
        <f t="shared" si="435"/>
        <v>0</v>
      </c>
      <c r="J2481" s="10" t="str">
        <f>IF(B2481="Pending","",C2481/(VLOOKUP(B2481,Population!$A$2:$B$10,2,FALSE)/100000))</f>
        <v/>
      </c>
      <c r="K2481" s="10" t="str">
        <f>IF(B2481="Pending","",SUMIFS(E:E,A:A,"&lt;="&amp;A2481,A:A,"&gt;="&amp;A2481-13,B:B,B2481)/(VLOOKUP(B2481,Population!$A$2:$B$10,2,FALSE)/100000)/14)</f>
        <v/>
      </c>
      <c r="L2481" s="13" t="str">
        <f>IF(B2481="Pending","",(G2481/C2481)/(VLOOKUP(B2481,Population!$A$2:$B$10,2,FALSE)/100000))</f>
        <v/>
      </c>
    </row>
    <row r="2482" spans="1:12" x14ac:dyDescent="0.3">
      <c r="A2482" s="1">
        <v>44157</v>
      </c>
      <c r="B2482" s="11" t="s">
        <v>0</v>
      </c>
      <c r="C2482" s="90">
        <v>16752</v>
      </c>
      <c r="D2482" s="6">
        <f t="shared" ref="D2482:D2491" si="436">C2482/SUMIF(A:A,A2482,C:C)</f>
        <v>4.9201705847108167E-2</v>
      </c>
      <c r="E2482" s="7">
        <f t="shared" ref="E2482:E2491" si="437">C2482-SUMIFS(C:C,A:A,A2482-1,B:B,B2482)</f>
        <v>244</v>
      </c>
      <c r="F2482" s="6">
        <f t="shared" ref="F2482:F2491" si="438">E2482/SUMIF(A:A,A2482,E:E)</f>
        <v>5.3170625408585748E-2</v>
      </c>
      <c r="G2482" s="91">
        <v>4</v>
      </c>
      <c r="H2482" s="7">
        <f t="shared" ref="H2482:H2491" si="439">G2482-SUMIFS(G:G,A:A,A2482-1,B:B,B2482)</f>
        <v>0</v>
      </c>
      <c r="I2482" s="6">
        <f t="shared" ref="I2482:I2491" si="440">G2482/SUMIF(A:A,A2482,G:G)</f>
        <v>9.3764650726676048E-4</v>
      </c>
      <c r="J2482" s="10">
        <f>IF(B2482="Pending","",C2482/(VLOOKUP(B2482,Population!$A$2:$B$10,2,FALSE)/100000))</f>
        <v>1849.1413281762245</v>
      </c>
      <c r="K2482" s="10">
        <f>IF(B2482="Pending","",SUMIFS(E:E,A:A,"&lt;="&amp;A2482,A:A,"&gt;="&amp;A2482-13,B:B,B2482)/(VLOOKUP(B2482,Population!$A$2:$B$10,2,FALSE)/100000)/14)</f>
        <v>23.511646543787954</v>
      </c>
      <c r="L2482" s="13">
        <f>IF(B2482="Pending","",(G2482/C2482)/(VLOOKUP(B2482,Population!$A$2:$B$10,2,FALSE)/100000))</f>
        <v>2.6357048019815116E-5</v>
      </c>
    </row>
    <row r="2483" spans="1:12" x14ac:dyDescent="0.3">
      <c r="A2483" s="1">
        <v>44157</v>
      </c>
      <c r="B2483" s="89" t="s">
        <v>1</v>
      </c>
      <c r="C2483" s="90">
        <v>45373</v>
      </c>
      <c r="D2483" s="6">
        <f t="shared" si="436"/>
        <v>0.13326343119632514</v>
      </c>
      <c r="E2483" s="7">
        <f t="shared" si="437"/>
        <v>616</v>
      </c>
      <c r="F2483" s="6">
        <f t="shared" si="438"/>
        <v>0.13423403791675748</v>
      </c>
      <c r="G2483" s="91">
        <v>2</v>
      </c>
      <c r="H2483" s="7">
        <f t="shared" si="439"/>
        <v>0</v>
      </c>
      <c r="I2483" s="6">
        <f t="shared" si="440"/>
        <v>4.6882325363338024E-4</v>
      </c>
      <c r="J2483" s="10">
        <f>IF(B2483="Pending","",C2483/(VLOOKUP(B2483,Population!$A$2:$B$10,2,FALSE)/100000))</f>
        <v>5296.0985146925796</v>
      </c>
      <c r="K2483" s="10">
        <f>IF(B2483="Pending","",SUMIFS(E:E,A:A,"&lt;="&amp;A2483,A:A,"&gt;="&amp;A2483-13,B:B,B2483)/(VLOOKUP(B2483,Population!$A$2:$B$10,2,FALSE)/100000)/14)</f>
        <v>67.274462967363263</v>
      </c>
      <c r="L2483" s="13">
        <f>IF(B2483="Pending","",(G2483/C2483)/(VLOOKUP(B2483,Population!$A$2:$B$10,2,FALSE)/100000))</f>
        <v>5.1450673046416351E-6</v>
      </c>
    </row>
    <row r="2484" spans="1:12" x14ac:dyDescent="0.3">
      <c r="A2484" s="1">
        <v>44157</v>
      </c>
      <c r="B2484" s="89" t="s">
        <v>2</v>
      </c>
      <c r="C2484" s="90">
        <v>65824</v>
      </c>
      <c r="D2484" s="6">
        <f t="shared" si="436"/>
        <v>0.1933293389255043</v>
      </c>
      <c r="E2484" s="7">
        <f t="shared" si="437"/>
        <v>778</v>
      </c>
      <c r="F2484" s="6">
        <f t="shared" si="438"/>
        <v>0.16953584658967094</v>
      </c>
      <c r="G2484" s="91">
        <v>26</v>
      </c>
      <c r="H2484" s="7">
        <f t="shared" si="439"/>
        <v>0</v>
      </c>
      <c r="I2484" s="6">
        <f t="shared" si="440"/>
        <v>6.0947022972339428E-3</v>
      </c>
      <c r="J2484" s="10">
        <f>IF(B2484="Pending","",C2484/(VLOOKUP(B2484,Population!$A$2:$B$10,2,FALSE)/100000))</f>
        <v>6911.0334632441873</v>
      </c>
      <c r="K2484" s="10">
        <f>IF(B2484="Pending","",SUMIFS(E:E,A:A,"&lt;="&amp;A2484,A:A,"&gt;="&amp;A2484-13,B:B,B2484)/(VLOOKUP(B2484,Population!$A$2:$B$10,2,FALSE)/100000)/14)</f>
        <v>75.812162823737211</v>
      </c>
      <c r="L2484" s="13">
        <f>IF(B2484="Pending","",(G2484/C2484)/(VLOOKUP(B2484,Population!$A$2:$B$10,2,FALSE)/100000))</f>
        <v>4.1471314741270118E-5</v>
      </c>
    </row>
    <row r="2485" spans="1:12" x14ac:dyDescent="0.3">
      <c r="A2485" s="1">
        <v>44157</v>
      </c>
      <c r="B2485" s="89" t="s">
        <v>3</v>
      </c>
      <c r="C2485" s="90">
        <v>53857</v>
      </c>
      <c r="D2485" s="6">
        <f t="shared" si="436"/>
        <v>0.15818148709453825</v>
      </c>
      <c r="E2485" s="7">
        <f t="shared" si="437"/>
        <v>684</v>
      </c>
      <c r="F2485" s="6">
        <f t="shared" si="438"/>
        <v>0.1490520810634125</v>
      </c>
      <c r="G2485" s="91">
        <v>56</v>
      </c>
      <c r="H2485" s="7">
        <f t="shared" si="439"/>
        <v>0</v>
      </c>
      <c r="I2485" s="6">
        <f t="shared" si="440"/>
        <v>1.3127051101734646E-2</v>
      </c>
      <c r="J2485" s="10">
        <f>IF(B2485="Pending","",C2485/(VLOOKUP(B2485,Population!$A$2:$B$10,2,FALSE)/100000))</f>
        <v>6139.7748699813719</v>
      </c>
      <c r="K2485" s="10">
        <f>IF(B2485="Pending","",SUMIFS(E:E,A:A,"&lt;="&amp;A2485,A:A,"&gt;="&amp;A2485-13,B:B,B2485)/(VLOOKUP(B2485,Population!$A$2:$B$10,2,FALSE)/100000)/14)</f>
        <v>71.837185115843369</v>
      </c>
      <c r="L2485" s="13">
        <f>IF(B2485="Pending","",(G2485/C2485)/(VLOOKUP(B2485,Population!$A$2:$B$10,2,FALSE)/100000))</f>
        <v>1.1853760752883947E-4</v>
      </c>
    </row>
    <row r="2486" spans="1:12" x14ac:dyDescent="0.3">
      <c r="A2486" s="1">
        <v>44157</v>
      </c>
      <c r="B2486" s="89" t="s">
        <v>4</v>
      </c>
      <c r="C2486" s="90">
        <v>50582</v>
      </c>
      <c r="D2486" s="6">
        <f t="shared" si="436"/>
        <v>0.14856260059446186</v>
      </c>
      <c r="E2486" s="7">
        <f t="shared" si="437"/>
        <v>673</v>
      </c>
      <c r="F2486" s="6">
        <f t="shared" si="438"/>
        <v>0.14665504467204185</v>
      </c>
      <c r="G2486" s="91">
        <v>146</v>
      </c>
      <c r="H2486" s="7">
        <f t="shared" si="439"/>
        <v>2</v>
      </c>
      <c r="I2486" s="6">
        <f t="shared" si="440"/>
        <v>3.4224097515236758E-2</v>
      </c>
      <c r="J2486" s="10">
        <f>IF(B2486="Pending","",C2486/(VLOOKUP(B2486,Population!$A$2:$B$10,2,FALSE)/100000))</f>
        <v>5933.2332379299023</v>
      </c>
      <c r="K2486" s="10">
        <f>IF(B2486="Pending","",SUMIFS(E:E,A:A,"&lt;="&amp;A2486,A:A,"&gt;="&amp;A2486-13,B:B,B2486)/(VLOOKUP(B2486,Population!$A$2:$B$10,2,FALSE)/100000)/14)</f>
        <v>73.823152871151734</v>
      </c>
      <c r="L2486" s="13">
        <f>IF(B2486="Pending","",(G2486/C2486)/(VLOOKUP(B2486,Population!$A$2:$B$10,2,FALSE)/100000))</f>
        <v>3.3857296925468214E-4</v>
      </c>
    </row>
    <row r="2487" spans="1:12" x14ac:dyDescent="0.3">
      <c r="A2487" s="1">
        <v>44157</v>
      </c>
      <c r="B2487" s="89" t="s">
        <v>5</v>
      </c>
      <c r="C2487" s="90">
        <v>45778</v>
      </c>
      <c r="D2487" s="6">
        <f t="shared" si="436"/>
        <v>0.13445294235129643</v>
      </c>
      <c r="E2487" s="7">
        <f t="shared" si="437"/>
        <v>671</v>
      </c>
      <c r="F2487" s="6">
        <f t="shared" si="438"/>
        <v>0.14621921987361081</v>
      </c>
      <c r="G2487" s="91">
        <v>395</v>
      </c>
      <c r="H2487" s="7">
        <f t="shared" si="439"/>
        <v>3</v>
      </c>
      <c r="I2487" s="6">
        <f t="shared" si="440"/>
        <v>9.2592592592592587E-2</v>
      </c>
      <c r="J2487" s="10">
        <f>IF(B2487="Pending","",C2487/(VLOOKUP(B2487,Population!$A$2:$B$10,2,FALSE)/100000))</f>
        <v>5112.7980780936405</v>
      </c>
      <c r="K2487" s="10">
        <f>IF(B2487="Pending","",SUMIFS(E:E,A:A,"&lt;="&amp;A2487,A:A,"&gt;="&amp;A2487-13,B:B,B2487)/(VLOOKUP(B2487,Population!$A$2:$B$10,2,FALSE)/100000)/14)</f>
        <v>64.921938110517914</v>
      </c>
      <c r="L2487" s="13">
        <f>IF(B2487="Pending","",(G2487/C2487)/(VLOOKUP(B2487,Population!$A$2:$B$10,2,FALSE)/100000))</f>
        <v>9.6370055098408903E-4</v>
      </c>
    </row>
    <row r="2488" spans="1:12" x14ac:dyDescent="0.3">
      <c r="A2488" s="1">
        <v>44157</v>
      </c>
      <c r="B2488" s="89" t="s">
        <v>6</v>
      </c>
      <c r="C2488" s="90">
        <v>32175</v>
      </c>
      <c r="D2488" s="6">
        <f t="shared" si="436"/>
        <v>9.450005286716244E-2</v>
      </c>
      <c r="E2488" s="7">
        <f t="shared" si="437"/>
        <v>473</v>
      </c>
      <c r="F2488" s="6">
        <f t="shared" si="438"/>
        <v>0.10307256482893877</v>
      </c>
      <c r="G2488" s="91">
        <v>813</v>
      </c>
      <c r="H2488" s="7">
        <f t="shared" si="439"/>
        <v>8</v>
      </c>
      <c r="I2488" s="6">
        <f t="shared" si="440"/>
        <v>0.19057665260196907</v>
      </c>
      <c r="J2488" s="10">
        <f>IF(B2488="Pending","",C2488/(VLOOKUP(B2488,Population!$A$2:$B$10,2,FALSE)/100000))</f>
        <v>4082.9249350919627</v>
      </c>
      <c r="K2488" s="10">
        <f>IF(B2488="Pending","",SUMIFS(E:E,A:A,"&lt;="&amp;A2488,A:A,"&gt;="&amp;A2488-13,B:B,B2488)/(VLOOKUP(B2488,Population!$A$2:$B$10,2,FALSE)/100000)/14)</f>
        <v>54.438999134559502</v>
      </c>
      <c r="L2488" s="13">
        <f>IF(B2488="Pending","",(G2488/C2488)/(VLOOKUP(B2488,Population!$A$2:$B$10,2,FALSE)/100000))</f>
        <v>3.2064526416321635E-3</v>
      </c>
    </row>
    <row r="2489" spans="1:12" x14ac:dyDescent="0.3">
      <c r="A2489" s="1">
        <v>44157</v>
      </c>
      <c r="B2489" s="89" t="s">
        <v>7</v>
      </c>
      <c r="C2489" s="90">
        <v>19261</v>
      </c>
      <c r="D2489" s="6">
        <f t="shared" si="436"/>
        <v>5.6570800878769721E-2</v>
      </c>
      <c r="E2489" s="7">
        <f t="shared" si="437"/>
        <v>322</v>
      </c>
      <c r="F2489" s="6">
        <f t="shared" si="438"/>
        <v>7.0167792547395941E-2</v>
      </c>
      <c r="G2489" s="91">
        <v>1286</v>
      </c>
      <c r="H2489" s="7">
        <f t="shared" si="439"/>
        <v>22</v>
      </c>
      <c r="I2489" s="6">
        <f t="shared" si="440"/>
        <v>0.3014533520862635</v>
      </c>
      <c r="J2489" s="10">
        <f>IF(B2489="Pending","",C2489/(VLOOKUP(B2489,Population!$A$2:$B$10,2,FALSE)/100000))</f>
        <v>4016.0801673071351</v>
      </c>
      <c r="K2489" s="10">
        <f>IF(B2489="Pending","",SUMIFS(E:E,A:A,"&lt;="&amp;A2489,A:A,"&gt;="&amp;A2489-13,B:B,B2489)/(VLOOKUP(B2489,Population!$A$2:$B$10,2,FALSE)/100000)/14)</f>
        <v>53.661124414277587</v>
      </c>
      <c r="L2489" s="13">
        <f>IF(B2489="Pending","",(G2489/C2489)/(VLOOKUP(B2489,Population!$A$2:$B$10,2,FALSE)/100000))</f>
        <v>1.3921488710239315E-2</v>
      </c>
    </row>
    <row r="2490" spans="1:12" x14ac:dyDescent="0.3">
      <c r="A2490" s="1">
        <v>44157</v>
      </c>
      <c r="B2490" s="89" t="s">
        <v>25</v>
      </c>
      <c r="C2490" s="90">
        <v>10380</v>
      </c>
      <c r="D2490" s="6">
        <f t="shared" si="436"/>
        <v>3.0486730342226764E-2</v>
      </c>
      <c r="E2490" s="7">
        <f t="shared" si="437"/>
        <v>126</v>
      </c>
      <c r="F2490" s="6">
        <f t="shared" si="438"/>
        <v>2.7456962301154936E-2</v>
      </c>
      <c r="G2490" s="91">
        <v>1538</v>
      </c>
      <c r="H2490" s="7">
        <f t="shared" si="439"/>
        <v>20</v>
      </c>
      <c r="I2490" s="6">
        <f t="shared" si="440"/>
        <v>0.36052508204406941</v>
      </c>
      <c r="J2490" s="10">
        <f>IF(B2490="Pending","",C2490/(VLOOKUP(B2490,Population!$A$2:$B$10,2,FALSE)/100000))</f>
        <v>4689.0034286643568</v>
      </c>
      <c r="K2490" s="10">
        <f>IF(B2490="Pending","",SUMIFS(E:E,A:A,"&lt;="&amp;A2490,A:A,"&gt;="&amp;A2490-13,B:B,B2490)/(VLOOKUP(B2490,Population!$A$2:$B$10,2,FALSE)/100000)/14)</f>
        <v>63.339621046436363</v>
      </c>
      <c r="L2490" s="13">
        <f>IF(B2490="Pending","",(G2490/C2490)/(VLOOKUP(B2490,Population!$A$2:$B$10,2,FALSE)/100000))</f>
        <v>6.6933290948631943E-2</v>
      </c>
    </row>
    <row r="2491" spans="1:12" x14ac:dyDescent="0.3">
      <c r="A2491" s="1">
        <v>44157</v>
      </c>
      <c r="B2491" s="89" t="s">
        <v>21</v>
      </c>
      <c r="C2491" s="90">
        <v>494</v>
      </c>
      <c r="D2491" s="6">
        <f t="shared" si="436"/>
        <v>1.4509099026069384E-3</v>
      </c>
      <c r="E2491" s="7">
        <f t="shared" si="437"/>
        <v>2</v>
      </c>
      <c r="F2491" s="6">
        <f t="shared" si="438"/>
        <v>4.3582479843103073E-4</v>
      </c>
      <c r="G2491" s="91">
        <v>0</v>
      </c>
      <c r="H2491" s="7">
        <f t="shared" si="439"/>
        <v>0</v>
      </c>
      <c r="I2491" s="6">
        <f t="shared" si="440"/>
        <v>0</v>
      </c>
      <c r="J2491" s="10" t="str">
        <f>IF(B2491="Pending","",C2491/(VLOOKUP(B2491,Population!$A$2:$B$10,2,FALSE)/100000))</f>
        <v/>
      </c>
      <c r="K2491" s="10" t="str">
        <f>IF(B2491="Pending","",SUMIFS(E:E,A:A,"&lt;="&amp;A2491,A:A,"&gt;="&amp;A2491-13,B:B,B2491)/(VLOOKUP(B2491,Population!$A$2:$B$10,2,FALSE)/100000)/14)</f>
        <v/>
      </c>
      <c r="L2491" s="13" t="str">
        <f>IF(B2491="Pending","",(G2491/C2491)/(VLOOKUP(B2491,Population!$A$2:$B$10,2,FALSE)/100000))</f>
        <v/>
      </c>
    </row>
    <row r="2492" spans="1:12" x14ac:dyDescent="0.3">
      <c r="A2492" s="1">
        <v>44158</v>
      </c>
      <c r="B2492" s="11" t="s">
        <v>0</v>
      </c>
      <c r="C2492" s="92">
        <v>16983</v>
      </c>
      <c r="D2492" s="6">
        <f t="shared" ref="D2492:D2500" si="441">C2492/SUMIF(A:A,A2492,C:C)</f>
        <v>4.9290378754897696E-2</v>
      </c>
      <c r="E2492" s="7">
        <f t="shared" ref="E2492:E2500" si="442">C2492-SUMIFS(C:C,A:A,A2492-1,B:B,B2492)</f>
        <v>231</v>
      </c>
      <c r="F2492" s="6">
        <f t="shared" ref="F2492:F2500" si="443">E2492/SUMIF(A:A,A2492,E:E)</f>
        <v>5.6701030927835051E-2</v>
      </c>
      <c r="G2492" s="93">
        <v>4</v>
      </c>
      <c r="H2492" s="7">
        <f t="shared" ref="H2492:H2501" si="444">G2492-SUMIFS(G:G,A:A,A2492-1,B:B,B2492)</f>
        <v>0</v>
      </c>
      <c r="I2492" s="6">
        <f t="shared" ref="I2492:I2501" si="445">G2492/SUMIF(A:A,A2492,G:G)</f>
        <v>9.3001627528481749E-4</v>
      </c>
      <c r="J2492" s="10">
        <f>IF(B2492="Pending","",C2492/(VLOOKUP(B2492,Population!$A$2:$B$10,2,FALSE)/100000))</f>
        <v>1874.6398744279384</v>
      </c>
      <c r="K2492" s="10">
        <f>IF(B2492="Pending","",SUMIFS(E:E,A:A,"&lt;="&amp;A2492,A:A,"&gt;="&amp;A2492-13,B:B,B2492)/(VLOOKUP(B2492,Population!$A$2:$B$10,2,FALSE)/100000)/14)</f>
        <v>22.55761930307758</v>
      </c>
      <c r="L2492" s="13">
        <f>IF(B2492="Pending","",(G2492/C2492)/(VLOOKUP(B2492,Population!$A$2:$B$10,2,FALSE)/100000))</f>
        <v>2.5998543745389088E-5</v>
      </c>
    </row>
    <row r="2493" spans="1:12" x14ac:dyDescent="0.3">
      <c r="A2493" s="1">
        <v>44158</v>
      </c>
      <c r="B2493" s="91" t="s">
        <v>1</v>
      </c>
      <c r="C2493" s="92">
        <v>45947</v>
      </c>
      <c r="D2493" s="6">
        <f t="shared" si="441"/>
        <v>0.13335364968799884</v>
      </c>
      <c r="E2493" s="7">
        <f t="shared" si="442"/>
        <v>574</v>
      </c>
      <c r="F2493" s="6">
        <f t="shared" si="443"/>
        <v>0.14089347079037801</v>
      </c>
      <c r="G2493" s="93">
        <v>2</v>
      </c>
      <c r="H2493" s="7">
        <f t="shared" si="444"/>
        <v>0</v>
      </c>
      <c r="I2493" s="6">
        <f t="shared" si="445"/>
        <v>4.6500813764240875E-4</v>
      </c>
      <c r="J2493" s="10">
        <f>IF(B2493="Pending","",C2493/(VLOOKUP(B2493,Population!$A$2:$B$10,2,FALSE)/100000))</f>
        <v>5363.0978435320558</v>
      </c>
      <c r="K2493" s="10">
        <f>IF(B2493="Pending","",SUMIFS(E:E,A:A,"&lt;="&amp;A2493,A:A,"&gt;="&amp;A2493-13,B:B,B2493)/(VLOOKUP(B2493,Population!$A$2:$B$10,2,FALSE)/100000)/14)</f>
        <v>64.689869644785162</v>
      </c>
      <c r="L2493" s="13">
        <f>IF(B2493="Pending","",(G2493/C2493)/(VLOOKUP(B2493,Population!$A$2:$B$10,2,FALSE)/100000))</f>
        <v>5.080791756012469E-6</v>
      </c>
    </row>
    <row r="2494" spans="1:12" x14ac:dyDescent="0.3">
      <c r="A2494" s="1">
        <v>44158</v>
      </c>
      <c r="B2494" s="91" t="s">
        <v>2</v>
      </c>
      <c r="C2494" s="92">
        <v>66533</v>
      </c>
      <c r="D2494" s="6">
        <f t="shared" si="441"/>
        <v>0.19310114642287041</v>
      </c>
      <c r="E2494" s="7">
        <f t="shared" si="442"/>
        <v>709</v>
      </c>
      <c r="F2494" s="6">
        <f t="shared" si="443"/>
        <v>0.17403043691703485</v>
      </c>
      <c r="G2494" s="93">
        <v>27</v>
      </c>
      <c r="H2494" s="7">
        <f t="shared" si="444"/>
        <v>1</v>
      </c>
      <c r="I2494" s="6">
        <f t="shared" si="445"/>
        <v>6.2776098581725183E-3</v>
      </c>
      <c r="J2494" s="10">
        <f>IF(B2494="Pending","",C2494/(VLOOKUP(B2494,Population!$A$2:$B$10,2,FALSE)/100000))</f>
        <v>6985.4732226851229</v>
      </c>
      <c r="K2494" s="10">
        <f>IF(B2494="Pending","",SUMIFS(E:E,A:A,"&lt;="&amp;A2494,A:A,"&gt;="&amp;A2494-13,B:B,B2494)/(VLOOKUP(B2494,Population!$A$2:$B$10,2,FALSE)/100000)/14)</f>
        <v>73.179848138691028</v>
      </c>
      <c r="L2494" s="13">
        <f>IF(B2494="Pending","",(G2494/C2494)/(VLOOKUP(B2494,Population!$A$2:$B$10,2,FALSE)/100000))</f>
        <v>4.2607434356630911E-5</v>
      </c>
    </row>
    <row r="2495" spans="1:12" x14ac:dyDescent="0.3">
      <c r="A2495" s="1">
        <v>44158</v>
      </c>
      <c r="B2495" s="91" t="s">
        <v>3</v>
      </c>
      <c r="C2495" s="92">
        <v>54441</v>
      </c>
      <c r="D2495" s="6">
        <f t="shared" si="441"/>
        <v>0.15800609490639966</v>
      </c>
      <c r="E2495" s="7">
        <f t="shared" si="442"/>
        <v>584</v>
      </c>
      <c r="F2495" s="6">
        <f t="shared" si="443"/>
        <v>0.14334806087383406</v>
      </c>
      <c r="G2495" s="93">
        <v>57</v>
      </c>
      <c r="H2495" s="7">
        <f t="shared" si="444"/>
        <v>1</v>
      </c>
      <c r="I2495" s="6">
        <f t="shared" si="445"/>
        <v>1.3252731922808649E-2</v>
      </c>
      <c r="J2495" s="10">
        <f>IF(B2495="Pending","",C2495/(VLOOKUP(B2495,Population!$A$2:$B$10,2,FALSE)/100000))</f>
        <v>6206.3517035233281</v>
      </c>
      <c r="K2495" s="10">
        <f>IF(B2495="Pending","",SUMIFS(E:E,A:A,"&lt;="&amp;A2495,A:A,"&gt;="&amp;A2495-13,B:B,B2495)/(VLOOKUP(B2495,Population!$A$2:$B$10,2,FALSE)/100000)/14)</f>
        <v>69.280295960733994</v>
      </c>
      <c r="L2495" s="13">
        <f>IF(B2495="Pending","",(G2495/C2495)/(VLOOKUP(B2495,Population!$A$2:$B$10,2,FALSE)/100000))</f>
        <v>1.1936006605276495E-4</v>
      </c>
    </row>
    <row r="2496" spans="1:12" x14ac:dyDescent="0.3">
      <c r="A2496" s="1">
        <v>44158</v>
      </c>
      <c r="B2496" s="91" t="s">
        <v>4</v>
      </c>
      <c r="C2496" s="92">
        <v>51173</v>
      </c>
      <c r="D2496" s="6">
        <f t="shared" si="441"/>
        <v>0.14852125961398926</v>
      </c>
      <c r="E2496" s="7">
        <f t="shared" si="442"/>
        <v>591</v>
      </c>
      <c r="F2496" s="6">
        <f t="shared" si="443"/>
        <v>0.14506627393225333</v>
      </c>
      <c r="G2496" s="93">
        <v>147</v>
      </c>
      <c r="H2496" s="7">
        <f t="shared" si="444"/>
        <v>1</v>
      </c>
      <c r="I2496" s="6">
        <f t="shared" si="445"/>
        <v>3.4178098116717043E-2</v>
      </c>
      <c r="J2496" s="10">
        <f>IF(B2496="Pending","",C2496/(VLOOKUP(B2496,Population!$A$2:$B$10,2,FALSE)/100000))</f>
        <v>6002.5571247595362</v>
      </c>
      <c r="K2496" s="10">
        <f>IF(B2496="Pending","",SUMIFS(E:E,A:A,"&lt;="&amp;A2496,A:A,"&gt;="&amp;A2496-13,B:B,B2496)/(VLOOKUP(B2496,Population!$A$2:$B$10,2,FALSE)/100000)/14)</f>
        <v>71.686629890543003</v>
      </c>
      <c r="L2496" s="13">
        <f>IF(B2496="Pending","",(G2496/C2496)/(VLOOKUP(B2496,Population!$A$2:$B$10,2,FALSE)/100000))</f>
        <v>3.3695498078550206E-4</v>
      </c>
    </row>
    <row r="2497" spans="1:12" x14ac:dyDescent="0.3">
      <c r="A2497" s="1">
        <v>44158</v>
      </c>
      <c r="B2497" s="91" t="s">
        <v>5</v>
      </c>
      <c r="C2497" s="92">
        <v>46422</v>
      </c>
      <c r="D2497" s="6">
        <f t="shared" si="441"/>
        <v>0.13473225946887243</v>
      </c>
      <c r="E2497" s="7">
        <f t="shared" si="442"/>
        <v>644</v>
      </c>
      <c r="F2497" s="6">
        <f t="shared" si="443"/>
        <v>0.15807560137457044</v>
      </c>
      <c r="G2497" s="93">
        <v>399</v>
      </c>
      <c r="H2497" s="7">
        <f t="shared" si="444"/>
        <v>4</v>
      </c>
      <c r="I2497" s="6">
        <f t="shared" si="445"/>
        <v>9.2769123459660541E-2</v>
      </c>
      <c r="J2497" s="10">
        <f>IF(B2497="Pending","",C2497/(VLOOKUP(B2497,Population!$A$2:$B$10,2,FALSE)/100000))</f>
        <v>5184.7243737442222</v>
      </c>
      <c r="K2497" s="10">
        <f>IF(B2497="Pending","",SUMIFS(E:E,A:A,"&lt;="&amp;A2497,A:A,"&gt;="&amp;A2497-13,B:B,B2497)/(VLOOKUP(B2497,Population!$A$2:$B$10,2,FALSE)/100000)/14)</f>
        <v>63.773159652922118</v>
      </c>
      <c r="L2497" s="13">
        <f>IF(B2497="Pending","",(G2497/C2497)/(VLOOKUP(B2497,Population!$A$2:$B$10,2,FALSE)/100000))</f>
        <v>9.5995499980404875E-4</v>
      </c>
    </row>
    <row r="2498" spans="1:12" x14ac:dyDescent="0.3">
      <c r="A2498" s="1">
        <v>44158</v>
      </c>
      <c r="B2498" s="91" t="s">
        <v>6</v>
      </c>
      <c r="C2498" s="92">
        <v>32571</v>
      </c>
      <c r="D2498" s="6">
        <f t="shared" si="441"/>
        <v>9.4531998258598177E-2</v>
      </c>
      <c r="E2498" s="7">
        <f t="shared" si="442"/>
        <v>396</v>
      </c>
      <c r="F2498" s="6">
        <f t="shared" si="443"/>
        <v>9.720176730486009E-2</v>
      </c>
      <c r="G2498" s="93">
        <v>818</v>
      </c>
      <c r="H2498" s="7">
        <f t="shared" si="444"/>
        <v>5</v>
      </c>
      <c r="I2498" s="6">
        <f t="shared" si="445"/>
        <v>0.19018832829574517</v>
      </c>
      <c r="J2498" s="10">
        <f>IF(B2498="Pending","",C2498/(VLOOKUP(B2498,Population!$A$2:$B$10,2,FALSE)/100000))</f>
        <v>4133.1763189084795</v>
      </c>
      <c r="K2498" s="10">
        <f>IF(B2498="Pending","",SUMIFS(E:E,A:A,"&lt;="&amp;A2498,A:A,"&gt;="&amp;A2498-13,B:B,B2498)/(VLOOKUP(B2498,Population!$A$2:$B$10,2,FALSE)/100000)/14)</f>
        <v>53.024999157038472</v>
      </c>
      <c r="L2498" s="13">
        <f>IF(B2498="Pending","",(G2498/C2498)/(VLOOKUP(B2498,Population!$A$2:$B$10,2,FALSE)/100000))</f>
        <v>3.1869485405396007E-3</v>
      </c>
    </row>
    <row r="2499" spans="1:12" x14ac:dyDescent="0.3">
      <c r="A2499" s="1">
        <v>44158</v>
      </c>
      <c r="B2499" s="91" t="s">
        <v>7</v>
      </c>
      <c r="C2499" s="92">
        <v>19489</v>
      </c>
      <c r="D2499" s="6">
        <f>C2499/SUMIF(A:A,A2499,C:C)</f>
        <v>5.6563633725148742E-2</v>
      </c>
      <c r="E2499" s="7">
        <f>C2499-SUMIFS(C:C,A:A,A2499-1,B:B,B2499)</f>
        <v>228</v>
      </c>
      <c r="F2499" s="6">
        <f>E2499/SUMIF(A:A,A2499,E:E)</f>
        <v>5.5964653902798235E-2</v>
      </c>
      <c r="G2499" s="93">
        <v>1298</v>
      </c>
      <c r="H2499" s="7">
        <f t="shared" si="444"/>
        <v>12</v>
      </c>
      <c r="I2499" s="6">
        <f t="shared" si="445"/>
        <v>0.30179028132992325</v>
      </c>
      <c r="J2499" s="10">
        <f>IF(B2499="Pending","",C2499/(VLOOKUP(B2499,Population!$A$2:$B$10,2,FALSE)/100000))</f>
        <v>4063.6200810263622</v>
      </c>
      <c r="K2499" s="10">
        <f>IF(B2499="Pending","",SUMIFS(E:E,A:A,"&lt;="&amp;A2499,A:A,"&gt;="&amp;A2499-13,B:B,B2499)/(VLOOKUP(B2499,Population!$A$2:$B$10,2,FALSE)/100000)/14)</f>
        <v>51.918589982839762</v>
      </c>
      <c r="L2499" s="13">
        <f>IF(B2499="Pending","",(G2499/C2499)/(VLOOKUP(B2499,Population!$A$2:$B$10,2,FALSE)/100000))</f>
        <v>1.3887007787469034E-2</v>
      </c>
    </row>
    <row r="2500" spans="1:12" x14ac:dyDescent="0.3">
      <c r="A2500" s="1">
        <v>44158</v>
      </c>
      <c r="B2500" s="91" t="s">
        <v>25</v>
      </c>
      <c r="C2500" s="92">
        <v>10482</v>
      </c>
      <c r="D2500" s="6">
        <f t="shared" si="441"/>
        <v>3.042228994340444E-2</v>
      </c>
      <c r="E2500" s="7">
        <f t="shared" si="442"/>
        <v>102</v>
      </c>
      <c r="F2500" s="6">
        <f t="shared" si="443"/>
        <v>2.5036818851251842E-2</v>
      </c>
      <c r="G2500" s="93">
        <v>1549</v>
      </c>
      <c r="H2500" s="7">
        <f t="shared" si="444"/>
        <v>11</v>
      </c>
      <c r="I2500" s="6">
        <f t="shared" si="445"/>
        <v>0.36014880260404558</v>
      </c>
      <c r="J2500" s="10">
        <f>IF(B2500="Pending","",C2500/(VLOOKUP(B2500,Population!$A$2:$B$10,2,FALSE)/100000))</f>
        <v>4735.0803409691507</v>
      </c>
      <c r="K2500" s="10">
        <f>IF(B2500="Pending","",SUMIFS(E:E,A:A,"&lt;="&amp;A2500,A:A,"&gt;="&amp;A2500-13,B:B,B2500)/(VLOOKUP(B2500,Population!$A$2:$B$10,2,FALSE)/100000)/14)</f>
        <v>61.048682129321243</v>
      </c>
      <c r="L2500" s="13">
        <f>IF(B2500="Pending","",(G2500/C2500)/(VLOOKUP(B2500,Population!$A$2:$B$10,2,FALSE)/100000))</f>
        <v>6.6756023547487858E-2</v>
      </c>
    </row>
    <row r="2501" spans="1:12" x14ac:dyDescent="0.3">
      <c r="A2501" s="1">
        <v>44158</v>
      </c>
      <c r="B2501" s="91" t="s">
        <v>21</v>
      </c>
      <c r="C2501" s="92">
        <v>509</v>
      </c>
      <c r="D2501" s="6">
        <f>C2501/SUMIF(A:A,A2501,C:C)</f>
        <v>1.4772892178203454E-3</v>
      </c>
      <c r="E2501" s="7">
        <f>C2501-SUMIFS(C:C,A:A,A2501-1,B:B,B2501)</f>
        <v>15</v>
      </c>
      <c r="F2501" s="6">
        <f>E2501/SUMIF(A:A,A2501,E:E)</f>
        <v>3.6818851251840942E-3</v>
      </c>
      <c r="G2501" s="93">
        <v>0</v>
      </c>
      <c r="H2501" s="7">
        <f t="shared" si="444"/>
        <v>0</v>
      </c>
      <c r="I2501" s="6">
        <f t="shared" si="445"/>
        <v>0</v>
      </c>
      <c r="J2501" s="10" t="str">
        <f>IF(B2501="Pending","",C2501/(VLOOKUP(B2501,Population!$A$2:$B$10,2,FALSE)/100000))</f>
        <v/>
      </c>
      <c r="K2501" s="10" t="str">
        <f>IF(B2501="Pending","",SUMIFS(E:E,A:A,"&lt;="&amp;A2501,A:A,"&gt;="&amp;A2501-13,B:B,B2501)/(VLOOKUP(B2501,Population!$A$2:$B$10,2,FALSE)/100000)/14)</f>
        <v/>
      </c>
      <c r="L2501" s="13" t="str">
        <f>IF(B2501="Pending","",(G2501/C2501)/(VLOOKUP(B2501,Population!$A$2:$B$10,2,FALSE)/100000))</f>
        <v/>
      </c>
    </row>
    <row r="2502" spans="1:12" x14ac:dyDescent="0.3">
      <c r="A2502" s="1">
        <v>44159</v>
      </c>
      <c r="B2502" s="11" t="s">
        <v>0</v>
      </c>
      <c r="C2502" s="93">
        <v>17049</v>
      </c>
      <c r="D2502" s="6">
        <f t="shared" ref="D2502:D2511" si="446">C2502/SUMIF(A:A,A2502,C:C)</f>
        <v>4.9295367409369274E-2</v>
      </c>
      <c r="E2502" s="7">
        <f t="shared" ref="E2502:E2511" si="447">C2502-SUMIFS(C:C,A:A,A2502-1,B:B,B2502)</f>
        <v>66</v>
      </c>
      <c r="F2502" s="6">
        <f t="shared" ref="F2502:F2511" si="448">E2502/SUMIF(A:A,A2502,E:E)</f>
        <v>5.0613496932515337E-2</v>
      </c>
      <c r="G2502" s="93">
        <v>4</v>
      </c>
      <c r="H2502" s="7">
        <f t="shared" ref="H2502:H2511" si="449">G2502-SUMIFS(G:G,A:A,A2502-1,B:B,B2502)</f>
        <v>0</v>
      </c>
      <c r="I2502" s="6">
        <f t="shared" ref="I2502:I2511" si="450">G2502/SUMIF(A:A,A2502,G:G)</f>
        <v>9.1449474165523545E-4</v>
      </c>
      <c r="J2502" s="10">
        <f>IF(B2502="Pending","",C2502/(VLOOKUP(B2502,Population!$A$2:$B$10,2,FALSE)/100000))</f>
        <v>1881.9251733569995</v>
      </c>
      <c r="K2502" s="10">
        <f>IF(B2502="Pending","",SUMIFS(E:E,A:A,"&lt;="&amp;A2502,A:A,"&gt;="&amp;A2502-13,B:B,B2502)/(VLOOKUP(B2502,Population!$A$2:$B$10,2,FALSE)/100000)/14)</f>
        <v>22.463005031271592</v>
      </c>
      <c r="L2502" s="13">
        <f>IF(B2502="Pending","",(G2502/C2502)/(VLOOKUP(B2502,Population!$A$2:$B$10,2,FALSE)/100000))</f>
        <v>2.5897898318255783E-5</v>
      </c>
    </row>
    <row r="2503" spans="1:12" x14ac:dyDescent="0.3">
      <c r="A2503" s="1">
        <v>44159</v>
      </c>
      <c r="B2503" s="93" t="s">
        <v>1</v>
      </c>
      <c r="C2503" s="93">
        <v>46115</v>
      </c>
      <c r="D2503" s="6">
        <f t="shared" si="446"/>
        <v>0.13333661024594193</v>
      </c>
      <c r="E2503" s="7">
        <f t="shared" si="447"/>
        <v>168</v>
      </c>
      <c r="F2503" s="6">
        <f t="shared" si="448"/>
        <v>0.12883435582822086</v>
      </c>
      <c r="G2503" s="93">
        <v>2</v>
      </c>
      <c r="H2503" s="7">
        <f t="shared" si="449"/>
        <v>0</v>
      </c>
      <c r="I2503" s="6">
        <f t="shared" si="450"/>
        <v>4.5724737082761773E-4</v>
      </c>
      <c r="J2503" s="10">
        <f>IF(B2503="Pending","",C2503/(VLOOKUP(B2503,Population!$A$2:$B$10,2,FALSE)/100000))</f>
        <v>5382.7074031923903</v>
      </c>
      <c r="K2503" s="10">
        <f>IF(B2503="Pending","",SUMIFS(E:E,A:A,"&lt;="&amp;A2503,A:A,"&gt;="&amp;A2503-13,B:B,B2503)/(VLOOKUP(B2503,Population!$A$2:$B$10,2,FALSE)/100000)/14)</f>
        <v>64.114589195566182</v>
      </c>
      <c r="L2503" s="13">
        <f>IF(B2503="Pending","",(G2503/C2503)/(VLOOKUP(B2503,Population!$A$2:$B$10,2,FALSE)/100000))</f>
        <v>5.0622820950559454E-6</v>
      </c>
    </row>
    <row r="2504" spans="1:12" x14ac:dyDescent="0.3">
      <c r="A2504" s="1">
        <v>44159</v>
      </c>
      <c r="B2504" s="93" t="s">
        <v>2</v>
      </c>
      <c r="C2504" s="93">
        <v>66742</v>
      </c>
      <c r="D2504" s="6">
        <f t="shared" si="446"/>
        <v>0.19297738352021374</v>
      </c>
      <c r="E2504" s="7">
        <f t="shared" si="447"/>
        <v>209</v>
      </c>
      <c r="F2504" s="6">
        <f t="shared" si="448"/>
        <v>0.16027607361963189</v>
      </c>
      <c r="G2504" s="93">
        <v>27</v>
      </c>
      <c r="H2504" s="7">
        <f t="shared" si="449"/>
        <v>0</v>
      </c>
      <c r="I2504" s="6">
        <f t="shared" si="450"/>
        <v>6.1728395061728392E-3</v>
      </c>
      <c r="J2504" s="10">
        <f>IF(B2504="Pending","",C2504/(VLOOKUP(B2504,Population!$A$2:$B$10,2,FALSE)/100000))</f>
        <v>7007.4166778658782</v>
      </c>
      <c r="K2504" s="10">
        <f>IF(B2504="Pending","",SUMIFS(E:E,A:A,"&lt;="&amp;A2504,A:A,"&gt;="&amp;A2504-13,B:B,B2504)/(VLOOKUP(B2504,Population!$A$2:$B$10,2,FALSE)/100000)/14)</f>
        <v>72.032428917004239</v>
      </c>
      <c r="L2504" s="13">
        <f>IF(B2504="Pending","",(G2504/C2504)/(VLOOKUP(B2504,Population!$A$2:$B$10,2,FALSE)/100000))</f>
        <v>4.2474010818520938E-5</v>
      </c>
    </row>
    <row r="2505" spans="1:12" x14ac:dyDescent="0.3">
      <c r="A2505" s="1">
        <v>44159</v>
      </c>
      <c r="B2505" s="93" t="s">
        <v>3</v>
      </c>
      <c r="C2505" s="93">
        <v>54617</v>
      </c>
      <c r="D2505" s="6">
        <f t="shared" si="446"/>
        <v>0.15791923759736767</v>
      </c>
      <c r="E2505" s="7">
        <f t="shared" si="447"/>
        <v>176</v>
      </c>
      <c r="F2505" s="6">
        <f t="shared" si="448"/>
        <v>0.13496932515337423</v>
      </c>
      <c r="G2505" s="93">
        <v>58</v>
      </c>
      <c r="H2505" s="7">
        <f t="shared" si="449"/>
        <v>1</v>
      </c>
      <c r="I2505" s="6">
        <f t="shared" si="450"/>
        <v>1.3260173754000914E-2</v>
      </c>
      <c r="J2505" s="10">
        <f>IF(B2505="Pending","",C2505/(VLOOKUP(B2505,Population!$A$2:$B$10,2,FALSE)/100000))</f>
        <v>6226.4159547277532</v>
      </c>
      <c r="K2505" s="10">
        <f>IF(B2505="Pending","",SUMIFS(E:E,A:A,"&lt;="&amp;A2505,A:A,"&gt;="&amp;A2505-13,B:B,B2505)/(VLOOKUP(B2505,Population!$A$2:$B$10,2,FALSE)/100000)/14)</f>
        <v>68.066995055920955</v>
      </c>
      <c r="L2505" s="13">
        <f>IF(B2505="Pending","",(G2505/C2505)/(VLOOKUP(B2505,Population!$A$2:$B$10,2,FALSE)/100000))</f>
        <v>1.2106272375407744E-4</v>
      </c>
    </row>
    <row r="2506" spans="1:12" x14ac:dyDescent="0.3">
      <c r="A2506" s="1">
        <v>44159</v>
      </c>
      <c r="B2506" s="93" t="s">
        <v>4</v>
      </c>
      <c r="C2506" s="93">
        <v>51371</v>
      </c>
      <c r="D2506" s="6">
        <f t="shared" si="446"/>
        <v>0.14853377436721854</v>
      </c>
      <c r="E2506" s="7">
        <f t="shared" si="447"/>
        <v>198</v>
      </c>
      <c r="F2506" s="6">
        <f t="shared" si="448"/>
        <v>0.15184049079754602</v>
      </c>
      <c r="G2506" s="93">
        <v>148</v>
      </c>
      <c r="H2506" s="7">
        <f t="shared" si="449"/>
        <v>1</v>
      </c>
      <c r="I2506" s="6">
        <f t="shared" si="450"/>
        <v>3.3836305441243712E-2</v>
      </c>
      <c r="J2506" s="10">
        <f>IF(B2506="Pending","",C2506/(VLOOKUP(B2506,Population!$A$2:$B$10,2,FALSE)/100000))</f>
        <v>6025.7823863369777</v>
      </c>
      <c r="K2506" s="10">
        <f>IF(B2506="Pending","",SUMIFS(E:E,A:A,"&lt;="&amp;A2506,A:A,"&gt;="&amp;A2506-13,B:B,B2506)/(VLOOKUP(B2506,Population!$A$2:$B$10,2,FALSE)/100000)/14)</f>
        <v>70.865534784269826</v>
      </c>
      <c r="L2506" s="13">
        <f>IF(B2506="Pending","",(G2506/C2506)/(VLOOKUP(B2506,Population!$A$2:$B$10,2,FALSE)/100000))</f>
        <v>3.3793962610485811E-4</v>
      </c>
    </row>
    <row r="2507" spans="1:12" x14ac:dyDescent="0.3">
      <c r="A2507" s="1">
        <v>44159</v>
      </c>
      <c r="B2507" s="93" t="s">
        <v>5</v>
      </c>
      <c r="C2507" s="93">
        <v>46606</v>
      </c>
      <c r="D2507" s="6">
        <f t="shared" si="446"/>
        <v>0.13475628444372481</v>
      </c>
      <c r="E2507" s="7">
        <f t="shared" si="447"/>
        <v>184</v>
      </c>
      <c r="F2507" s="6">
        <f t="shared" si="448"/>
        <v>0.1411042944785276</v>
      </c>
      <c r="G2507" s="93">
        <v>403</v>
      </c>
      <c r="H2507" s="7">
        <f t="shared" si="449"/>
        <v>4</v>
      </c>
      <c r="I2507" s="6">
        <f t="shared" si="450"/>
        <v>9.2135345221764975E-2</v>
      </c>
      <c r="J2507" s="10">
        <f>IF(B2507="Pending","",C2507/(VLOOKUP(B2507,Population!$A$2:$B$10,2,FALSE)/100000))</f>
        <v>5205.274743930102</v>
      </c>
      <c r="K2507" s="10">
        <f>IF(B2507="Pending","",SUMIFS(E:E,A:A,"&lt;="&amp;A2507,A:A,"&gt;="&amp;A2507-13,B:B,B2507)/(VLOOKUP(B2507,Population!$A$2:$B$10,2,FALSE)/100000)/14)</f>
        <v>62.943486322436272</v>
      </c>
      <c r="L2507" s="13">
        <f>IF(B2507="Pending","",(G2507/C2507)/(VLOOKUP(B2507,Population!$A$2:$B$10,2,FALSE)/100000))</f>
        <v>9.6575072262922092E-4</v>
      </c>
    </row>
    <row r="2508" spans="1:12" x14ac:dyDescent="0.3">
      <c r="A2508" s="1">
        <v>44159</v>
      </c>
      <c r="B2508" s="93" t="s">
        <v>6</v>
      </c>
      <c r="C2508" s="93">
        <v>32723</v>
      </c>
      <c r="D2508" s="6">
        <f t="shared" si="446"/>
        <v>9.4615068786250839E-2</v>
      </c>
      <c r="E2508" s="7">
        <f t="shared" si="447"/>
        <v>152</v>
      </c>
      <c r="F2508" s="6">
        <f t="shared" si="448"/>
        <v>0.1165644171779141</v>
      </c>
      <c r="G2508" s="93">
        <v>828</v>
      </c>
      <c r="H2508" s="7">
        <f t="shared" si="449"/>
        <v>10</v>
      </c>
      <c r="I2508" s="6">
        <f t="shared" si="450"/>
        <v>0.18930041152263374</v>
      </c>
      <c r="J2508" s="10">
        <f>IF(B2508="Pending","",C2508/(VLOOKUP(B2508,Population!$A$2:$B$10,2,FALSE)/100000))</f>
        <v>4152.4647288582528</v>
      </c>
      <c r="K2508" s="10">
        <f>IF(B2508="Pending","",SUMIFS(E:E,A:A,"&lt;="&amp;A2508,A:A,"&gt;="&amp;A2508-13,B:B,B2508)/(VLOOKUP(B2508,Population!$A$2:$B$10,2,FALSE)/100000)/14)</f>
        <v>52.526473523938115</v>
      </c>
      <c r="L2508" s="13">
        <f>IF(B2508="Pending","",(G2508/C2508)/(VLOOKUP(B2508,Population!$A$2:$B$10,2,FALSE)/100000))</f>
        <v>3.2109242811697047E-3</v>
      </c>
    </row>
    <row r="2509" spans="1:12" x14ac:dyDescent="0.3">
      <c r="A2509" s="1">
        <v>44159</v>
      </c>
      <c r="B2509" s="93" t="s">
        <v>7</v>
      </c>
      <c r="C2509" s="93">
        <v>19601</v>
      </c>
      <c r="D2509" s="6">
        <f t="shared" si="446"/>
        <v>5.6674203565666437E-2</v>
      </c>
      <c r="E2509" s="7">
        <f t="shared" si="447"/>
        <v>112</v>
      </c>
      <c r="F2509" s="6">
        <f t="shared" si="448"/>
        <v>8.5889570552147243E-2</v>
      </c>
      <c r="G2509" s="93">
        <v>1317</v>
      </c>
      <c r="H2509" s="7">
        <f t="shared" si="449"/>
        <v>19</v>
      </c>
      <c r="I2509" s="6">
        <f t="shared" si="450"/>
        <v>0.30109739368998628</v>
      </c>
      <c r="J2509" s="10">
        <f>IF(B2509="Pending","",C2509/(VLOOKUP(B2509,Population!$A$2:$B$10,2,FALSE)/100000))</f>
        <v>4086.9730210989646</v>
      </c>
      <c r="K2509" s="10">
        <f>IF(B2509="Pending","",SUMIFS(E:E,A:A,"&lt;="&amp;A2509,A:A,"&gt;="&amp;A2509-13,B:B,B2509)/(VLOOKUP(B2509,Population!$A$2:$B$10,2,FALSE)/100000)/14)</f>
        <v>52.17177874638201</v>
      </c>
      <c r="L2509" s="13">
        <f>IF(B2509="Pending","",(G2509/C2509)/(VLOOKUP(B2509,Population!$A$2:$B$10,2,FALSE)/100000))</f>
        <v>1.4009772677240254E-2</v>
      </c>
    </row>
    <row r="2510" spans="1:12" x14ac:dyDescent="0.3">
      <c r="A2510" s="1">
        <v>44159</v>
      </c>
      <c r="B2510" s="93" t="s">
        <v>25</v>
      </c>
      <c r="C2510" s="93">
        <v>10527</v>
      </c>
      <c r="D2510" s="6">
        <f t="shared" si="446"/>
        <v>3.043769914472581E-2</v>
      </c>
      <c r="E2510" s="7">
        <f t="shared" si="447"/>
        <v>45</v>
      </c>
      <c r="F2510" s="6">
        <f t="shared" si="448"/>
        <v>3.4509202453987732E-2</v>
      </c>
      <c r="G2510" s="93">
        <v>1587</v>
      </c>
      <c r="H2510" s="7">
        <f t="shared" si="449"/>
        <v>38</v>
      </c>
      <c r="I2510" s="6">
        <f t="shared" si="450"/>
        <v>0.36282578875171467</v>
      </c>
      <c r="J2510" s="10">
        <f>IF(B2510="Pending","",C2510/(VLOOKUP(B2510,Population!$A$2:$B$10,2,FALSE)/100000))</f>
        <v>4755.4083905153839</v>
      </c>
      <c r="K2510" s="10">
        <f>IF(B2510="Pending","",SUMIFS(E:E,A:A,"&lt;="&amp;A2510,A:A,"&gt;="&amp;A2510-13,B:B,B2510)/(VLOOKUP(B2510,Population!$A$2:$B$10,2,FALSE)/100000)/14)</f>
        <v>59.532145099681649</v>
      </c>
      <c r="L2510" s="13">
        <f>IF(B2510="Pending","",(G2510/C2510)/(VLOOKUP(B2510,Population!$A$2:$B$10,2,FALSE)/100000))</f>
        <v>6.810131541089344E-2</v>
      </c>
    </row>
    <row r="2511" spans="1:12" x14ac:dyDescent="0.3">
      <c r="A2511" s="1">
        <v>44159</v>
      </c>
      <c r="B2511" s="93" t="s">
        <v>21</v>
      </c>
      <c r="C2511" s="93">
        <v>503</v>
      </c>
      <c r="D2511" s="6">
        <f t="shared" si="446"/>
        <v>1.4543709195209539E-3</v>
      </c>
      <c r="E2511" s="7">
        <f t="shared" si="447"/>
        <v>-6</v>
      </c>
      <c r="F2511" s="6">
        <f t="shared" si="448"/>
        <v>-4.601226993865031E-3</v>
      </c>
      <c r="G2511" s="93">
        <v>0</v>
      </c>
      <c r="H2511" s="7">
        <f t="shared" si="449"/>
        <v>0</v>
      </c>
      <c r="I2511" s="6">
        <f t="shared" si="450"/>
        <v>0</v>
      </c>
      <c r="J2511" s="10" t="str">
        <f>IF(B2511="Pending","",C2511/(VLOOKUP(B2511,Population!$A$2:$B$10,2,FALSE)/100000))</f>
        <v/>
      </c>
      <c r="K2511" s="10" t="str">
        <f>IF(B2511="Pending","",SUMIFS(E:E,A:A,"&lt;="&amp;A2511,A:A,"&gt;="&amp;A2511-13,B:B,B2511)/(VLOOKUP(B2511,Population!$A$2:$B$10,2,FALSE)/100000)/14)</f>
        <v/>
      </c>
      <c r="L2511" s="13" t="str">
        <f>IF(B2511="Pending","",(G2511/C2511)/(VLOOKUP(B2511,Population!$A$2:$B$10,2,FALSE)/100000))</f>
        <v/>
      </c>
    </row>
    <row r="2512" spans="1:12" x14ac:dyDescent="0.3">
      <c r="A2512" s="1">
        <v>44160</v>
      </c>
      <c r="B2512" s="11" t="s">
        <v>0</v>
      </c>
      <c r="C2512" s="94">
        <v>17157</v>
      </c>
      <c r="D2512" s="6">
        <f t="shared" ref="D2512:D2521" si="451">C2512/SUMIF(A:A,A2512,C:C)</f>
        <v>4.9305691262515376E-2</v>
      </c>
      <c r="E2512" s="7">
        <f t="shared" ref="E2512:E2521" si="452">C2512-SUMIFS(C:C,A:A,A2512-1,B:B,B2512)</f>
        <v>108</v>
      </c>
      <c r="F2512" s="6">
        <f t="shared" ref="F2512:F2521" si="453">E2512/SUMIF(A:A,A2512,E:E)</f>
        <v>5.0991501416430593E-2</v>
      </c>
      <c r="G2512" s="95">
        <v>4</v>
      </c>
      <c r="H2512" s="7">
        <f t="shared" ref="H2512:H2521" si="454">G2512-SUMIFS(G:G,A:A,A2512-1,B:B,B2512)</f>
        <v>0</v>
      </c>
      <c r="I2512" s="6">
        <f t="shared" ref="I2512:I2521" si="455">G2512/SUMIF(A:A,A2512,G:G)</f>
        <v>8.9565606806986115E-4</v>
      </c>
      <c r="J2512" s="10">
        <f>IF(B2512="Pending","",C2512/(VLOOKUP(B2512,Population!$A$2:$B$10,2,FALSE)/100000))</f>
        <v>1893.8465716045539</v>
      </c>
      <c r="K2512" s="10">
        <f>IF(B2512="Pending","",SUMIFS(E:E,A:A,"&lt;="&amp;A2512,A:A,"&gt;="&amp;A2512-13,B:B,B2512)/(VLOOKUP(B2512,Population!$A$2:$B$10,2,FALSE)/100000)/14)</f>
        <v>22.029356285494149</v>
      </c>
      <c r="L2512" s="13">
        <f>IF(B2512="Pending","",(G2512/C2512)/(VLOOKUP(B2512,Population!$A$2:$B$10,2,FALSE)/100000))</f>
        <v>2.5734876052220253E-5</v>
      </c>
    </row>
    <row r="2513" spans="1:12" x14ac:dyDescent="0.3">
      <c r="A2513" s="1">
        <v>44160</v>
      </c>
      <c r="B2513" s="93" t="s">
        <v>1</v>
      </c>
      <c r="C2513" s="94">
        <v>46433</v>
      </c>
      <c r="D2513" s="6">
        <f t="shared" si="451"/>
        <v>0.13343889738254802</v>
      </c>
      <c r="E2513" s="7">
        <f t="shared" si="452"/>
        <v>318</v>
      </c>
      <c r="F2513" s="6">
        <f t="shared" si="453"/>
        <v>0.1501416430594901</v>
      </c>
      <c r="G2513" s="95">
        <v>2</v>
      </c>
      <c r="H2513" s="7">
        <f t="shared" si="454"/>
        <v>0</v>
      </c>
      <c r="I2513" s="6">
        <f t="shared" si="455"/>
        <v>4.4782803403493058E-4</v>
      </c>
      <c r="J2513" s="10">
        <f>IF(B2513="Pending","",C2513/(VLOOKUP(B2513,Population!$A$2:$B$10,2,FALSE)/100000))</f>
        <v>5419.8254982637372</v>
      </c>
      <c r="K2513" s="10">
        <f>IF(B2513="Pending","",SUMIFS(E:E,A:A,"&lt;="&amp;A2513,A:A,"&gt;="&amp;A2513-13,B:B,B2513)/(VLOOKUP(B2513,Population!$A$2:$B$10,2,FALSE)/100000)/14)</f>
        <v>62.5971827932784</v>
      </c>
      <c r="L2513" s="13">
        <f>IF(B2513="Pending","",(G2513/C2513)/(VLOOKUP(B2513,Population!$A$2:$B$10,2,FALSE)/100000))</f>
        <v>5.0276126636983378E-6</v>
      </c>
    </row>
    <row r="2514" spans="1:12" x14ac:dyDescent="0.3">
      <c r="A2514" s="1">
        <v>44160</v>
      </c>
      <c r="B2514" s="93" t="s">
        <v>2</v>
      </c>
      <c r="C2514" s="94">
        <v>67048</v>
      </c>
      <c r="D2514" s="6">
        <f t="shared" si="451"/>
        <v>0.19268216982975642</v>
      </c>
      <c r="E2514" s="7">
        <f t="shared" si="452"/>
        <v>306</v>
      </c>
      <c r="F2514" s="6">
        <f t="shared" si="453"/>
        <v>0.14447592067988668</v>
      </c>
      <c r="G2514" s="95">
        <v>27</v>
      </c>
      <c r="H2514" s="7">
        <f t="shared" si="454"/>
        <v>0</v>
      </c>
      <c r="I2514" s="6">
        <f t="shared" si="455"/>
        <v>6.0456784594715629E-3</v>
      </c>
      <c r="J2514" s="10">
        <f>IF(B2514="Pending","",C2514/(VLOOKUP(B2514,Population!$A$2:$B$10,2,FALSE)/100000))</f>
        <v>7039.5444160731076</v>
      </c>
      <c r="K2514" s="10">
        <f>IF(B2514="Pending","",SUMIFS(E:E,A:A,"&lt;="&amp;A2514,A:A,"&gt;="&amp;A2514-13,B:B,B2514)/(VLOOKUP(B2514,Population!$A$2:$B$10,2,FALSE)/100000)/14)</f>
        <v>69.137632710657172</v>
      </c>
      <c r="L2514" s="13">
        <f>IF(B2514="Pending","",(G2514/C2514)/(VLOOKUP(B2514,Population!$A$2:$B$10,2,FALSE)/100000))</f>
        <v>4.2280163913162579E-5</v>
      </c>
    </row>
    <row r="2515" spans="1:12" x14ac:dyDescent="0.3">
      <c r="A2515" s="1">
        <v>44160</v>
      </c>
      <c r="B2515" s="93" t="s">
        <v>3</v>
      </c>
      <c r="C2515" s="94">
        <v>54878</v>
      </c>
      <c r="D2515" s="6">
        <f t="shared" si="451"/>
        <v>0.15770809145563436</v>
      </c>
      <c r="E2515" s="7">
        <f t="shared" si="452"/>
        <v>261</v>
      </c>
      <c r="F2515" s="6">
        <f t="shared" si="453"/>
        <v>0.12322946175637393</v>
      </c>
      <c r="G2515" s="95">
        <v>58</v>
      </c>
      <c r="H2515" s="7">
        <f t="shared" si="454"/>
        <v>0</v>
      </c>
      <c r="I2515" s="6">
        <f t="shared" si="455"/>
        <v>1.2987012987012988E-2</v>
      </c>
      <c r="J2515" s="10">
        <f>IF(B2515="Pending","",C2515/(VLOOKUP(B2515,Population!$A$2:$B$10,2,FALSE)/100000))</f>
        <v>6256.1703272524974</v>
      </c>
      <c r="K2515" s="10">
        <f>IF(B2515="Pending","",SUMIFS(E:E,A:A,"&lt;="&amp;A2515,A:A,"&gt;="&amp;A2515-13,B:B,B2515)/(VLOOKUP(B2515,Population!$A$2:$B$10,2,FALSE)/100000)/14)</f>
        <v>65.827681305427092</v>
      </c>
      <c r="L2515" s="13">
        <f>IF(B2515="Pending","",(G2515/C2515)/(VLOOKUP(B2515,Population!$A$2:$B$10,2,FALSE)/100000))</f>
        <v>1.2048694892810318E-4</v>
      </c>
    </row>
    <row r="2516" spans="1:12" x14ac:dyDescent="0.3">
      <c r="A2516" s="1">
        <v>44160</v>
      </c>
      <c r="B2516" s="93" t="s">
        <v>4</v>
      </c>
      <c r="C2516" s="94">
        <v>51682</v>
      </c>
      <c r="D2516" s="6">
        <f t="shared" si="451"/>
        <v>0.14852344441506787</v>
      </c>
      <c r="E2516" s="7">
        <f t="shared" si="452"/>
        <v>311</v>
      </c>
      <c r="F2516" s="6">
        <f t="shared" si="453"/>
        <v>0.14683663833805477</v>
      </c>
      <c r="G2516" s="95">
        <v>150</v>
      </c>
      <c r="H2516" s="7">
        <f t="shared" si="454"/>
        <v>2</v>
      </c>
      <c r="I2516" s="6">
        <f t="shared" si="455"/>
        <v>3.3587102552619791E-2</v>
      </c>
      <c r="J2516" s="10">
        <f>IF(B2516="Pending","",C2516/(VLOOKUP(B2516,Population!$A$2:$B$10,2,FALSE)/100000))</f>
        <v>6062.2624689156855</v>
      </c>
      <c r="K2516" s="10">
        <f>IF(B2516="Pending","",SUMIFS(E:E,A:A,"&lt;="&amp;A2516,A:A,"&gt;="&amp;A2516-13,B:B,B2516)/(VLOOKUP(B2516,Population!$A$2:$B$10,2,FALSE)/100000)/14)</f>
        <v>69.173073442768001</v>
      </c>
      <c r="L2516" s="13">
        <f>IF(B2516="Pending","",(G2516/C2516)/(VLOOKUP(B2516,Population!$A$2:$B$10,2,FALSE)/100000))</f>
        <v>3.4044532205458378E-4</v>
      </c>
    </row>
    <row r="2517" spans="1:12" x14ac:dyDescent="0.3">
      <c r="A2517" s="1">
        <v>44160</v>
      </c>
      <c r="B2517" s="93" t="s">
        <v>5</v>
      </c>
      <c r="C2517" s="94">
        <v>46902</v>
      </c>
      <c r="D2517" s="6">
        <f t="shared" si="451"/>
        <v>0.13478670697642339</v>
      </c>
      <c r="E2517" s="7">
        <f t="shared" si="452"/>
        <v>296</v>
      </c>
      <c r="F2517" s="6">
        <f t="shared" si="453"/>
        <v>0.13975448536355051</v>
      </c>
      <c r="G2517" s="95">
        <v>416</v>
      </c>
      <c r="H2517" s="7">
        <f t="shared" si="454"/>
        <v>13</v>
      </c>
      <c r="I2517" s="6">
        <f t="shared" si="455"/>
        <v>9.3148231079265564E-2</v>
      </c>
      <c r="J2517" s="10">
        <f>IF(B2517="Pending","",C2517/(VLOOKUP(B2517,Population!$A$2:$B$10,2,FALSE)/100000))</f>
        <v>5238.3340350986928</v>
      </c>
      <c r="K2517" s="10">
        <f>IF(B2517="Pending","",SUMIFS(E:E,A:A,"&lt;="&amp;A2517,A:A,"&gt;="&amp;A2517-13,B:B,B2517)/(VLOOKUP(B2517,Population!$A$2:$B$10,2,FALSE)/100000)/14)</f>
        <v>61.100654213376345</v>
      </c>
      <c r="L2517" s="13">
        <f>IF(B2517="Pending","",(G2517/C2517)/(VLOOKUP(B2517,Population!$A$2:$B$10,2,FALSE)/100000))</f>
        <v>9.9061247936564991E-4</v>
      </c>
    </row>
    <row r="2518" spans="1:12" x14ac:dyDescent="0.3">
      <c r="A2518" s="1">
        <v>44160</v>
      </c>
      <c r="B2518" s="93" t="s">
        <v>6</v>
      </c>
      <c r="C2518" s="94">
        <v>32937</v>
      </c>
      <c r="D2518" s="6">
        <f t="shared" si="451"/>
        <v>9.4654167576701573E-2</v>
      </c>
      <c r="E2518" s="7">
        <f t="shared" si="452"/>
        <v>214</v>
      </c>
      <c r="F2518" s="6">
        <f t="shared" si="453"/>
        <v>0.10103871576959396</v>
      </c>
      <c r="G2518" s="95">
        <v>843</v>
      </c>
      <c r="H2518" s="7">
        <f t="shared" si="454"/>
        <v>15</v>
      </c>
      <c r="I2518" s="6">
        <f t="shared" si="455"/>
        <v>0.18875951634572324</v>
      </c>
      <c r="J2518" s="10">
        <f>IF(B2518="Pending","",C2518/(VLOOKUP(B2518,Population!$A$2:$B$10,2,FALSE)/100000))</f>
        <v>4179.6207797085926</v>
      </c>
      <c r="K2518" s="10">
        <f>IF(B2518="Pending","",SUMIFS(E:E,A:A,"&lt;="&amp;A2518,A:A,"&gt;="&amp;A2518-13,B:B,B2518)/(VLOOKUP(B2518,Population!$A$2:$B$10,2,FALSE)/100000)/14)</f>
        <v>51.212178673037158</v>
      </c>
      <c r="L2518" s="13">
        <f>IF(B2518="Pending","",(G2518/C2518)/(VLOOKUP(B2518,Population!$A$2:$B$10,2,FALSE)/100000))</f>
        <v>3.2478530758999796E-3</v>
      </c>
    </row>
    <row r="2519" spans="1:12" x14ac:dyDescent="0.3">
      <c r="A2519" s="1">
        <v>44160</v>
      </c>
      <c r="B2519" s="93" t="s">
        <v>7</v>
      </c>
      <c r="C2519" s="94">
        <v>19787</v>
      </c>
      <c r="D2519" s="6">
        <f t="shared" si="451"/>
        <v>5.6863770648213074E-2</v>
      </c>
      <c r="E2519" s="7">
        <f t="shared" si="452"/>
        <v>186</v>
      </c>
      <c r="F2519" s="6">
        <f t="shared" si="453"/>
        <v>8.7818696883852687E-2</v>
      </c>
      <c r="G2519" s="95">
        <v>1339</v>
      </c>
      <c r="H2519" s="7">
        <f t="shared" si="454"/>
        <v>22</v>
      </c>
      <c r="I2519" s="6">
        <f t="shared" si="455"/>
        <v>0.29982086878638603</v>
      </c>
      <c r="J2519" s="10">
        <f>IF(B2519="Pending","",C2519/(VLOOKUP(B2519,Population!$A$2:$B$10,2,FALSE)/100000))</f>
        <v>4125.7555822909653</v>
      </c>
      <c r="K2519" s="10">
        <f>IF(B2519="Pending","",SUMIFS(E:E,A:A,"&lt;="&amp;A2519,A:A,"&gt;="&amp;A2519-13,B:B,B2519)/(VLOOKUP(B2519,Population!$A$2:$B$10,2,FALSE)/100000)/14)</f>
        <v>51.695188132655424</v>
      </c>
      <c r="L2519" s="13">
        <f>IF(B2519="Pending","",(G2519/C2519)/(VLOOKUP(B2519,Population!$A$2:$B$10,2,FALSE)/100000))</f>
        <v>1.410990745963029E-2</v>
      </c>
    </row>
    <row r="2520" spans="1:12" x14ac:dyDescent="0.3">
      <c r="A2520" s="1">
        <v>44160</v>
      </c>
      <c r="B2520" s="93" t="s">
        <v>25</v>
      </c>
      <c r="C2520" s="94">
        <v>10647</v>
      </c>
      <c r="D2520" s="6">
        <f t="shared" si="451"/>
        <v>3.0597289437081145E-2</v>
      </c>
      <c r="E2520" s="7">
        <f t="shared" si="452"/>
        <v>120</v>
      </c>
      <c r="F2520" s="6">
        <f t="shared" si="453"/>
        <v>5.6657223796033995E-2</v>
      </c>
      <c r="G2520" s="95">
        <v>1626</v>
      </c>
      <c r="H2520" s="7">
        <f t="shared" si="454"/>
        <v>39</v>
      </c>
      <c r="I2520" s="6">
        <f t="shared" si="455"/>
        <v>0.36408419167039857</v>
      </c>
      <c r="J2520" s="10">
        <f>IF(B2520="Pending","",C2520/(VLOOKUP(B2520,Population!$A$2:$B$10,2,FALSE)/100000))</f>
        <v>4809.6165226386711</v>
      </c>
      <c r="K2520" s="10">
        <f>IF(B2520="Pending","",SUMIFS(E:E,A:A,"&lt;="&amp;A2520,A:A,"&gt;="&amp;A2520-13,B:B,B2520)/(VLOOKUP(B2520,Population!$A$2:$B$10,2,FALSE)/100000)/14)</f>
        <v>59.564411844993131</v>
      </c>
      <c r="L2520" s="13">
        <f>IF(B2520="Pending","",(G2520/C2520)/(VLOOKUP(B2520,Population!$A$2:$B$10,2,FALSE)/100000))</f>
        <v>6.8988465320798692E-2</v>
      </c>
    </row>
    <row r="2521" spans="1:12" x14ac:dyDescent="0.3">
      <c r="A2521" s="1">
        <v>44160</v>
      </c>
      <c r="B2521" s="93" t="s">
        <v>21</v>
      </c>
      <c r="C2521" s="94">
        <v>501</v>
      </c>
      <c r="D2521" s="6">
        <f t="shared" si="451"/>
        <v>1.4397710160587633E-3</v>
      </c>
      <c r="E2521" s="7">
        <f t="shared" si="452"/>
        <v>-2</v>
      </c>
      <c r="F2521" s="6">
        <f t="shared" si="453"/>
        <v>-9.4428706326723328E-4</v>
      </c>
      <c r="G2521" s="95">
        <v>1</v>
      </c>
      <c r="H2521" s="7">
        <f t="shared" si="454"/>
        <v>1</v>
      </c>
      <c r="I2521" s="6">
        <f t="shared" si="455"/>
        <v>2.2391401701746529E-4</v>
      </c>
      <c r="J2521" s="10" t="str">
        <f>IF(B2521="Pending","",C2521/(VLOOKUP(B2521,Population!$A$2:$B$10,2,FALSE)/100000))</f>
        <v/>
      </c>
      <c r="K2521" s="10" t="str">
        <f>IF(B2521="Pending","",SUMIFS(E:E,A:A,"&lt;="&amp;A2521,A:A,"&gt;="&amp;A2521-13,B:B,B2521)/(VLOOKUP(B2521,Population!$A$2:$B$10,2,FALSE)/100000)/14)</f>
        <v/>
      </c>
      <c r="L2521" s="13" t="str">
        <f>IF(B2521="Pending","",(G2521/C2521)/(VLOOKUP(B2521,Population!$A$2:$B$10,2,FALSE)/100000))</f>
        <v/>
      </c>
    </row>
    <row r="2522" spans="1:12" x14ac:dyDescent="0.3">
      <c r="A2522" s="1">
        <v>44161</v>
      </c>
      <c r="B2522" s="11" t="s">
        <v>0</v>
      </c>
      <c r="C2522" s="96">
        <v>17372</v>
      </c>
      <c r="D2522" s="6">
        <f t="shared" ref="D2522:D2531" si="456">C2522/SUMIF(A:A,A2522,C:C)</f>
        <v>4.9299611778327694E-2</v>
      </c>
      <c r="E2522" s="7">
        <f t="shared" ref="E2522:E2531" si="457">C2522-SUMIFS(C:C,A:A,A2522-1,B:B,B2522)</f>
        <v>215</v>
      </c>
      <c r="F2522" s="6">
        <f t="shared" ref="F2522:F2531" si="458">E2522/SUMIF(A:A,A2522,E:E)</f>
        <v>4.8819255222524977E-2</v>
      </c>
      <c r="G2522" s="97">
        <v>4</v>
      </c>
      <c r="H2522" s="7">
        <f t="shared" ref="H2522:H2531" si="459">G2522-SUMIFS(G:G,A:A,A2522-1,B:B,B2522)</f>
        <v>0</v>
      </c>
      <c r="I2522" s="6">
        <f t="shared" ref="I2522:I2531" si="460">G2522/SUMIF(A:A,A2522,G:G)</f>
        <v>8.8515158220845325E-4</v>
      </c>
      <c r="J2522" s="10">
        <f>IF(B2522="Pending","",C2522/(VLOOKUP(B2522,Population!$A$2:$B$10,2,FALSE)/100000))</f>
        <v>1917.5789847825558</v>
      </c>
      <c r="K2522" s="10">
        <f>IF(B2522="Pending","",SUMIFS(E:E,A:A,"&lt;="&amp;A2522,A:A,"&gt;="&amp;A2522-13,B:B,B2522)/(VLOOKUP(B2522,Population!$A$2:$B$10,2,FALSE)/100000)/14)</f>
        <v>22.321083623562608</v>
      </c>
      <c r="L2522" s="13">
        <f>IF(B2522="Pending","",(G2522/C2522)/(VLOOKUP(B2522,Population!$A$2:$B$10,2,FALSE)/100000))</f>
        <v>2.5416375110979901E-5</v>
      </c>
    </row>
    <row r="2523" spans="1:12" x14ac:dyDescent="0.3">
      <c r="A2523" s="1">
        <v>44161</v>
      </c>
      <c r="B2523" s="95" t="s">
        <v>1</v>
      </c>
      <c r="C2523" s="96">
        <v>47002</v>
      </c>
      <c r="D2523" s="6">
        <f t="shared" si="456"/>
        <v>0.13338592866710558</v>
      </c>
      <c r="E2523" s="7">
        <f t="shared" si="457"/>
        <v>569</v>
      </c>
      <c r="F2523" s="6">
        <f t="shared" si="458"/>
        <v>0.12920072661217075</v>
      </c>
      <c r="G2523" s="97">
        <v>2</v>
      </c>
      <c r="H2523" s="7">
        <f t="shared" si="459"/>
        <v>0</v>
      </c>
      <c r="I2523" s="6">
        <f t="shared" si="460"/>
        <v>4.4257579110422663E-4</v>
      </c>
      <c r="J2523" s="10">
        <f>IF(B2523="Pending","",C2523/(VLOOKUP(B2523,Population!$A$2:$B$10,2,FALSE)/100000))</f>
        <v>5486.241209256179</v>
      </c>
      <c r="K2523" s="10">
        <f>IF(B2523="Pending","",SUMIFS(E:E,A:A,"&lt;="&amp;A2523,A:A,"&gt;="&amp;A2523-13,B:B,B2523)/(VLOOKUP(B2523,Population!$A$2:$B$10,2,FALSE)/100000)/14)</f>
        <v>63.797768078604989</v>
      </c>
      <c r="L2523" s="13">
        <f>IF(B2523="Pending","",(G2523/C2523)/(VLOOKUP(B2523,Population!$A$2:$B$10,2,FALSE)/100000))</f>
        <v>4.9667490492639657E-6</v>
      </c>
    </row>
    <row r="2524" spans="1:12" x14ac:dyDescent="0.3">
      <c r="A2524" s="1">
        <v>44161</v>
      </c>
      <c r="B2524" s="95" t="s">
        <v>2</v>
      </c>
      <c r="C2524" s="96">
        <v>67824</v>
      </c>
      <c r="D2524" s="6">
        <f t="shared" si="456"/>
        <v>0.19247621858469363</v>
      </c>
      <c r="E2524" s="7">
        <f t="shared" si="457"/>
        <v>776</v>
      </c>
      <c r="F2524" s="6">
        <f t="shared" si="458"/>
        <v>0.17620345140781107</v>
      </c>
      <c r="G2524" s="97">
        <v>28</v>
      </c>
      <c r="H2524" s="7">
        <f t="shared" si="459"/>
        <v>1</v>
      </c>
      <c r="I2524" s="6">
        <f t="shared" si="460"/>
        <v>6.196061075459172E-3</v>
      </c>
      <c r="J2524" s="10">
        <f>IF(B2524="Pending","",C2524/(VLOOKUP(B2524,Population!$A$2:$B$10,2,FALSE)/100000))</f>
        <v>7121.0186802849075</v>
      </c>
      <c r="K2524" s="10">
        <f>IF(B2524="Pending","",SUMIFS(E:E,A:A,"&lt;="&amp;A2524,A:A,"&gt;="&amp;A2524-13,B:B,B2524)/(VLOOKUP(B2524,Population!$A$2:$B$10,2,FALSE)/100000)/14)</f>
        <v>70.780017086797088</v>
      </c>
      <c r="L2524" s="13">
        <f>IF(B2524="Pending","",(G2524/C2524)/(VLOOKUP(B2524,Population!$A$2:$B$10,2,FALSE)/100000))</f>
        <v>4.3344436166697402E-5</v>
      </c>
    </row>
    <row r="2525" spans="1:12" x14ac:dyDescent="0.3">
      <c r="A2525" s="1">
        <v>44161</v>
      </c>
      <c r="B2525" s="95" t="s">
        <v>3</v>
      </c>
      <c r="C2525" s="96">
        <v>55525</v>
      </c>
      <c r="D2525" s="6">
        <f t="shared" si="456"/>
        <v>0.1575731604876609</v>
      </c>
      <c r="E2525" s="7">
        <f t="shared" si="457"/>
        <v>647</v>
      </c>
      <c r="F2525" s="6">
        <f t="shared" si="458"/>
        <v>0.1469118982742961</v>
      </c>
      <c r="G2525" s="97">
        <v>58</v>
      </c>
      <c r="H2525" s="7">
        <f t="shared" si="459"/>
        <v>0</v>
      </c>
      <c r="I2525" s="6">
        <f t="shared" si="460"/>
        <v>1.2834697942022572E-2</v>
      </c>
      <c r="J2525" s="10">
        <f>IF(B2525="Pending","",C2525/(VLOOKUP(B2525,Population!$A$2:$B$10,2,FALSE)/100000))</f>
        <v>6329.9292507142191</v>
      </c>
      <c r="K2525" s="10">
        <f>IF(B2525="Pending","",SUMIFS(E:E,A:A,"&lt;="&amp;A2525,A:A,"&gt;="&amp;A2525-13,B:B,B2525)/(VLOOKUP(B2525,Population!$A$2:$B$10,2,FALSE)/100000)/14)</f>
        <v>66.674549051068411</v>
      </c>
      <c r="L2525" s="13">
        <f>IF(B2525="Pending","",(G2525/C2525)/(VLOOKUP(B2525,Population!$A$2:$B$10,2,FALSE)/100000))</f>
        <v>1.1908298574113365E-4</v>
      </c>
    </row>
    <row r="2526" spans="1:12" x14ac:dyDescent="0.3">
      <c r="A2526" s="1">
        <v>44161</v>
      </c>
      <c r="B2526" s="95" t="s">
        <v>4</v>
      </c>
      <c r="C2526" s="96">
        <v>52304</v>
      </c>
      <c r="D2526" s="6">
        <f t="shared" si="456"/>
        <v>0.14843235634662974</v>
      </c>
      <c r="E2526" s="7">
        <f t="shared" si="457"/>
        <v>622</v>
      </c>
      <c r="F2526" s="6">
        <f t="shared" si="458"/>
        <v>0.14123524069028157</v>
      </c>
      <c r="G2526" s="97">
        <v>153</v>
      </c>
      <c r="H2526" s="7">
        <f t="shared" si="459"/>
        <v>3</v>
      </c>
      <c r="I2526" s="6">
        <f t="shared" si="460"/>
        <v>3.3857048019473333E-2</v>
      </c>
      <c r="J2526" s="10">
        <f>IF(B2526="Pending","",C2526/(VLOOKUP(B2526,Population!$A$2:$B$10,2,FALSE)/100000))</f>
        <v>6135.2226340731013</v>
      </c>
      <c r="K2526" s="10">
        <f>IF(B2526="Pending","",SUMIFS(E:E,A:A,"&lt;="&amp;A2526,A:A,"&gt;="&amp;A2526-13,B:B,B2526)/(VLOOKUP(B2526,Population!$A$2:$B$10,2,FALSE)/100000)/14)</f>
        <v>70.144981935907666</v>
      </c>
      <c r="L2526" s="13">
        <f>IF(B2526="Pending","",(G2526/C2526)/(VLOOKUP(B2526,Population!$A$2:$B$10,2,FALSE)/100000))</f>
        <v>3.4312467568663006E-4</v>
      </c>
    </row>
    <row r="2527" spans="1:12" x14ac:dyDescent="0.3">
      <c r="A2527" s="1">
        <v>44161</v>
      </c>
      <c r="B2527" s="95" t="s">
        <v>5</v>
      </c>
      <c r="C2527" s="96">
        <v>47513</v>
      </c>
      <c r="D2527" s="6">
        <f t="shared" si="456"/>
        <v>0.13483608418280474</v>
      </c>
      <c r="E2527" s="7">
        <f t="shared" si="457"/>
        <v>611</v>
      </c>
      <c r="F2527" s="6">
        <f t="shared" si="458"/>
        <v>0.13873751135331516</v>
      </c>
      <c r="G2527" s="97">
        <v>419</v>
      </c>
      <c r="H2527" s="7">
        <f t="shared" si="459"/>
        <v>3</v>
      </c>
      <c r="I2527" s="6">
        <f t="shared" si="460"/>
        <v>9.2719628236335477E-2</v>
      </c>
      <c r="J2527" s="10">
        <f>IF(B2527="Pending","",C2527/(VLOOKUP(B2527,Population!$A$2:$B$10,2,FALSE)/100000))</f>
        <v>5306.5746665311535</v>
      </c>
      <c r="K2527" s="10">
        <f>IF(B2527="Pending","",SUMIFS(E:E,A:A,"&lt;="&amp;A2527,A:A,"&gt;="&amp;A2527-13,B:B,B2527)/(VLOOKUP(B2527,Population!$A$2:$B$10,2,FALSE)/100000)/14)</f>
        <v>62.289320811860883</v>
      </c>
      <c r="L2527" s="13">
        <f>IF(B2527="Pending","",(G2527/C2527)/(VLOOKUP(B2527,Population!$A$2:$B$10,2,FALSE)/100000))</f>
        <v>9.8492553386806043E-4</v>
      </c>
    </row>
    <row r="2528" spans="1:12" x14ac:dyDescent="0.3">
      <c r="A2528" s="1">
        <v>44161</v>
      </c>
      <c r="B2528" s="95" t="s">
        <v>6</v>
      </c>
      <c r="C2528" s="96">
        <v>33428</v>
      </c>
      <c r="D2528" s="6">
        <f t="shared" si="456"/>
        <v>9.4864576475128845E-2</v>
      </c>
      <c r="E2528" s="7">
        <f t="shared" si="457"/>
        <v>491</v>
      </c>
      <c r="F2528" s="6">
        <f t="shared" si="458"/>
        <v>0.11148955495004541</v>
      </c>
      <c r="G2528" s="97">
        <v>854</v>
      </c>
      <c r="H2528" s="7">
        <f t="shared" si="459"/>
        <v>11</v>
      </c>
      <c r="I2528" s="6">
        <f t="shared" si="460"/>
        <v>0.18897986280150475</v>
      </c>
      <c r="J2528" s="10">
        <f>IF(B2528="Pending","",C2528/(VLOOKUP(B2528,Population!$A$2:$B$10,2,FALSE)/100000))</f>
        <v>4241.927419743718</v>
      </c>
      <c r="K2528" s="10">
        <f>IF(B2528="Pending","",SUMIFS(E:E,A:A,"&lt;="&amp;A2528,A:A,"&gt;="&amp;A2528-13,B:B,B2528)/(VLOOKUP(B2528,Population!$A$2:$B$10,2,FALSE)/100000)/14)</f>
        <v>52.481153011838082</v>
      </c>
      <c r="L2528" s="13">
        <f>IF(B2528="Pending","",(G2528/C2528)/(VLOOKUP(B2528,Population!$A$2:$B$10,2,FALSE)/100000))</f>
        <v>3.2419052451118416E-3</v>
      </c>
    </row>
    <row r="2529" spans="1:12" x14ac:dyDescent="0.3">
      <c r="A2529" s="1">
        <v>44161</v>
      </c>
      <c r="B2529" s="95" t="s">
        <v>7</v>
      </c>
      <c r="C2529" s="96">
        <v>20076</v>
      </c>
      <c r="D2529" s="6">
        <f t="shared" si="456"/>
        <v>5.6973233137330576E-2</v>
      </c>
      <c r="E2529" s="7">
        <f t="shared" si="457"/>
        <v>289</v>
      </c>
      <c r="F2529" s="6">
        <f t="shared" si="458"/>
        <v>6.562216167120799E-2</v>
      </c>
      <c r="G2529" s="97">
        <v>1354</v>
      </c>
      <c r="H2529" s="7">
        <f t="shared" si="459"/>
        <v>15</v>
      </c>
      <c r="I2529" s="6">
        <f t="shared" si="460"/>
        <v>0.29962381057756143</v>
      </c>
      <c r="J2529" s="10">
        <f>IF(B2529="Pending","",C2529/(VLOOKUP(B2529,Population!$A$2:$B$10,2,FALSE)/100000))</f>
        <v>4186.0145080140201</v>
      </c>
      <c r="K2529" s="10">
        <f>IF(B2529="Pending","",SUMIFS(E:E,A:A,"&lt;="&amp;A2529,A:A,"&gt;="&amp;A2529-13,B:B,B2529)/(VLOOKUP(B2529,Population!$A$2:$B$10,2,FALSE)/100000)/14)</f>
        <v>53.259001083945783</v>
      </c>
      <c r="L2529" s="13">
        <f>IF(B2529="Pending","",(G2529/C2529)/(VLOOKUP(B2529,Population!$A$2:$B$10,2,FALSE)/100000))</f>
        <v>1.4062580434662547E-2</v>
      </c>
    </row>
    <row r="2530" spans="1:12" x14ac:dyDescent="0.3">
      <c r="A2530" s="1">
        <v>44161</v>
      </c>
      <c r="B2530" s="95" t="s">
        <v>25</v>
      </c>
      <c r="C2530" s="96">
        <v>10817</v>
      </c>
      <c r="D2530" s="6">
        <f t="shared" si="456"/>
        <v>3.0697323313733059E-2</v>
      </c>
      <c r="E2530" s="7">
        <f t="shared" si="457"/>
        <v>170</v>
      </c>
      <c r="F2530" s="6">
        <f t="shared" si="458"/>
        <v>3.860127157129882E-2</v>
      </c>
      <c r="G2530" s="97">
        <v>1646</v>
      </c>
      <c r="H2530" s="7">
        <f t="shared" si="459"/>
        <v>20</v>
      </c>
      <c r="I2530" s="6">
        <f t="shared" si="460"/>
        <v>0.3642398760787785</v>
      </c>
      <c r="J2530" s="10">
        <f>IF(B2530="Pending","",C2530/(VLOOKUP(B2530,Population!$A$2:$B$10,2,FALSE)/100000))</f>
        <v>4886.4113764799949</v>
      </c>
      <c r="K2530" s="10">
        <f>IF(B2530="Pending","",SUMIFS(E:E,A:A,"&lt;="&amp;A2530,A:A,"&gt;="&amp;A2530-13,B:B,B2530)/(VLOOKUP(B2530,Population!$A$2:$B$10,2,FALSE)/100000)/14)</f>
        <v>60.629214440271994</v>
      </c>
      <c r="L2530" s="13">
        <f>IF(B2530="Pending","",(G2530/C2530)/(VLOOKUP(B2530,Population!$A$2:$B$10,2,FALSE)/100000))</f>
        <v>6.8739472955325703E-2</v>
      </c>
    </row>
    <row r="2531" spans="1:12" x14ac:dyDescent="0.3">
      <c r="A2531" s="1">
        <v>44161</v>
      </c>
      <c r="B2531" s="95" t="s">
        <v>21</v>
      </c>
      <c r="C2531" s="96">
        <v>515</v>
      </c>
      <c r="D2531" s="6">
        <f t="shared" si="456"/>
        <v>1.4615070265852385E-3</v>
      </c>
      <c r="E2531" s="7">
        <f t="shared" si="457"/>
        <v>14</v>
      </c>
      <c r="F2531" s="6">
        <f t="shared" si="458"/>
        <v>3.1789282470481382E-3</v>
      </c>
      <c r="G2531" s="97">
        <v>1</v>
      </c>
      <c r="H2531" s="7">
        <f t="shared" si="459"/>
        <v>0</v>
      </c>
      <c r="I2531" s="6">
        <f t="shared" si="460"/>
        <v>2.2128789555211331E-4</v>
      </c>
      <c r="J2531" s="10" t="str">
        <f>IF(B2531="Pending","",C2531/(VLOOKUP(B2531,Population!$A$2:$B$10,2,FALSE)/100000))</f>
        <v/>
      </c>
      <c r="K2531" s="10" t="str">
        <f>IF(B2531="Pending","",SUMIFS(E:E,A:A,"&lt;="&amp;A2531,A:A,"&gt;="&amp;A2531-13,B:B,B2531)/(VLOOKUP(B2531,Population!$A$2:$B$10,2,FALSE)/100000)/14)</f>
        <v/>
      </c>
      <c r="L2531" s="13" t="str">
        <f>IF(B2531="Pending","",(G2531/C2531)/(VLOOKUP(B2531,Population!$A$2:$B$10,2,FALSE)/100000))</f>
        <v/>
      </c>
    </row>
    <row r="2532" spans="1:12" x14ac:dyDescent="0.3">
      <c r="A2532" s="1">
        <v>44162</v>
      </c>
      <c r="B2532" s="11" t="s">
        <v>0</v>
      </c>
      <c r="C2532" s="97">
        <v>17616</v>
      </c>
      <c r="D2532" s="6">
        <f t="shared" ref="D2532:D2541" si="461">C2532/SUMIF(A:A,A2532,C:C)</f>
        <v>4.938382354590206E-2</v>
      </c>
      <c r="E2532" s="7">
        <f t="shared" ref="E2532:E2541" si="462">C2532-SUMIFS(C:C,A:A,A2532-1,B:B,B2532)</f>
        <v>244</v>
      </c>
      <c r="F2532" s="6">
        <f t="shared" ref="F2532:F2541" si="463">E2532/SUMIF(A:A,A2532,E:E)</f>
        <v>5.6221198156682028E-2</v>
      </c>
      <c r="G2532" s="97">
        <v>4</v>
      </c>
      <c r="H2532" s="7">
        <f t="shared" ref="H2532:H2541" si="464">G2532-SUMIFS(G:G,A:A,A2532-1,B:B,B2532)</f>
        <v>0</v>
      </c>
      <c r="I2532" s="6">
        <f t="shared" ref="I2532:I2541" si="465">G2532/SUMIF(A:A,A2532,G:G)</f>
        <v>8.8378258948298722E-4</v>
      </c>
      <c r="J2532" s="10">
        <f>IF(B2532="Pending","",C2532/(VLOOKUP(B2532,Population!$A$2:$B$10,2,FALSE)/100000))</f>
        <v>1944.5125141566602</v>
      </c>
      <c r="K2532" s="10">
        <f>IF(B2532="Pending","",SUMIFS(E:E,A:A,"&lt;="&amp;A2532,A:A,"&gt;="&amp;A2532-13,B:B,B2532)/(VLOOKUP(B2532,Population!$A$2:$B$10,2,FALSE)/100000)/14)</f>
        <v>22.912422822350035</v>
      </c>
      <c r="L2532" s="13">
        <f>IF(B2532="Pending","",(G2532/C2532)/(VLOOKUP(B2532,Population!$A$2:$B$10,2,FALSE)/100000))</f>
        <v>2.5064331768162059E-5</v>
      </c>
    </row>
    <row r="2533" spans="1:12" x14ac:dyDescent="0.3">
      <c r="A2533" s="1">
        <v>44162</v>
      </c>
      <c r="B2533" s="97" t="s">
        <v>1</v>
      </c>
      <c r="C2533" s="97">
        <v>47544</v>
      </c>
      <c r="D2533" s="6">
        <f t="shared" si="461"/>
        <v>0.13328249924309535</v>
      </c>
      <c r="E2533" s="7">
        <f t="shared" si="462"/>
        <v>542</v>
      </c>
      <c r="F2533" s="6">
        <f t="shared" si="463"/>
        <v>0.12488479262672811</v>
      </c>
      <c r="G2533" s="97">
        <v>2</v>
      </c>
      <c r="H2533" s="7">
        <f t="shared" si="464"/>
        <v>0</v>
      </c>
      <c r="I2533" s="6">
        <f t="shared" si="465"/>
        <v>4.4189129474149361E-4</v>
      </c>
      <c r="J2533" s="10">
        <f>IF(B2533="Pending","",C2533/(VLOOKUP(B2533,Population!$A$2:$B$10,2,FALSE)/100000))</f>
        <v>5549.5053838746389</v>
      </c>
      <c r="K2533" s="10">
        <f>IF(B2533="Pending","",SUMIFS(E:E,A:A,"&lt;="&amp;A2533,A:A,"&gt;="&amp;A2533-13,B:B,B2533)/(VLOOKUP(B2533,Population!$A$2:$B$10,2,FALSE)/100000)/14)</f>
        <v>63.881142056752665</v>
      </c>
      <c r="L2533" s="13">
        <f>IF(B2533="Pending","",(G2533/C2533)/(VLOOKUP(B2533,Population!$A$2:$B$10,2,FALSE)/100000))</f>
        <v>4.9101282772485472E-6</v>
      </c>
    </row>
    <row r="2534" spans="1:12" x14ac:dyDescent="0.3">
      <c r="A2534" s="1">
        <v>44162</v>
      </c>
      <c r="B2534" s="97" t="s">
        <v>2</v>
      </c>
      <c r="C2534" s="97">
        <v>68631</v>
      </c>
      <c r="D2534" s="6">
        <f t="shared" si="461"/>
        <v>0.19239675259870598</v>
      </c>
      <c r="E2534" s="7">
        <f t="shared" si="462"/>
        <v>807</v>
      </c>
      <c r="F2534" s="6">
        <f t="shared" si="463"/>
        <v>0.1859447004608295</v>
      </c>
      <c r="G2534" s="97">
        <v>28</v>
      </c>
      <c r="H2534" s="7">
        <f t="shared" si="464"/>
        <v>0</v>
      </c>
      <c r="I2534" s="6">
        <f t="shared" si="465"/>
        <v>6.1864781263809105E-3</v>
      </c>
      <c r="J2534" s="10">
        <f>IF(B2534="Pending","",C2534/(VLOOKUP(B2534,Population!$A$2:$B$10,2,FALSE)/100000))</f>
        <v>7205.7477153608379</v>
      </c>
      <c r="K2534" s="10">
        <f>IF(B2534="Pending","",SUMIFS(E:E,A:A,"&lt;="&amp;A2534,A:A,"&gt;="&amp;A2534-13,B:B,B2534)/(VLOOKUP(B2534,Population!$A$2:$B$10,2,FALSE)/100000)/14)</f>
        <v>72.07742574922726</v>
      </c>
      <c r="L2534" s="13">
        <f>IF(B2534="Pending","",(G2534/C2534)/(VLOOKUP(B2534,Population!$A$2:$B$10,2,FALSE)/100000))</f>
        <v>4.2834769106818851E-5</v>
      </c>
    </row>
    <row r="2535" spans="1:12" x14ac:dyDescent="0.3">
      <c r="A2535" s="1">
        <v>44162</v>
      </c>
      <c r="B2535" s="97" t="s">
        <v>3</v>
      </c>
      <c r="C2535" s="97">
        <v>56221</v>
      </c>
      <c r="D2535" s="6">
        <f t="shared" si="461"/>
        <v>0.15760717209208447</v>
      </c>
      <c r="E2535" s="7">
        <f t="shared" si="462"/>
        <v>696</v>
      </c>
      <c r="F2535" s="6">
        <f t="shared" si="463"/>
        <v>0.16036866359447005</v>
      </c>
      <c r="G2535" s="97">
        <v>58</v>
      </c>
      <c r="H2535" s="7">
        <f t="shared" si="464"/>
        <v>0</v>
      </c>
      <c r="I2535" s="6">
        <f t="shared" si="465"/>
        <v>1.2814847547503314E-2</v>
      </c>
      <c r="J2535" s="10">
        <f>IF(B2535="Pending","",C2535/(VLOOKUP(B2535,Population!$A$2:$B$10,2,FALSE)/100000))</f>
        <v>6409.274244113536</v>
      </c>
      <c r="K2535" s="10">
        <f>IF(B2535="Pending","",SUMIFS(E:E,A:A,"&lt;="&amp;A2535,A:A,"&gt;="&amp;A2535-13,B:B,B2535)/(VLOOKUP(B2535,Population!$A$2:$B$10,2,FALSE)/100000)/14)</f>
        <v>67.798277405861697</v>
      </c>
      <c r="L2535" s="13">
        <f>IF(B2535="Pending","",(G2535/C2535)/(VLOOKUP(B2535,Population!$A$2:$B$10,2,FALSE)/100000))</f>
        <v>1.1760877222526185E-4</v>
      </c>
    </row>
    <row r="2536" spans="1:12" x14ac:dyDescent="0.3">
      <c r="A2536" s="1">
        <v>44162</v>
      </c>
      <c r="B2536" s="97" t="s">
        <v>4</v>
      </c>
      <c r="C2536" s="97">
        <v>52952</v>
      </c>
      <c r="D2536" s="6">
        <f t="shared" si="461"/>
        <v>0.14844301909642404</v>
      </c>
      <c r="E2536" s="7">
        <f t="shared" si="462"/>
        <v>648</v>
      </c>
      <c r="F2536" s="6">
        <f t="shared" si="463"/>
        <v>0.14930875576036867</v>
      </c>
      <c r="G2536" s="97">
        <v>154</v>
      </c>
      <c r="H2536" s="7">
        <f t="shared" si="464"/>
        <v>1</v>
      </c>
      <c r="I2536" s="6">
        <f t="shared" si="465"/>
        <v>3.4025629695095004E-2</v>
      </c>
      <c r="J2536" s="10">
        <f>IF(B2536="Pending","",C2536/(VLOOKUP(B2536,Population!$A$2:$B$10,2,FALSE)/100000))</f>
        <v>6211.2325810538168</v>
      </c>
      <c r="K2536" s="10">
        <f>IF(B2536="Pending","",SUMIFS(E:E,A:A,"&lt;="&amp;A2536,A:A,"&gt;="&amp;A2536-13,B:B,B2536)/(VLOOKUP(B2536,Population!$A$2:$B$10,2,FALSE)/100000)/14)</f>
        <v>70.748235483373662</v>
      </c>
      <c r="L2536" s="13">
        <f>IF(B2536="Pending","",(G2536/C2536)/(VLOOKUP(B2536,Population!$A$2:$B$10,2,FALSE)/100000))</f>
        <v>3.4114088869182784E-4</v>
      </c>
    </row>
    <row r="2537" spans="1:12" x14ac:dyDescent="0.3">
      <c r="A2537" s="1">
        <v>44162</v>
      </c>
      <c r="B2537" s="97" t="s">
        <v>5</v>
      </c>
      <c r="C2537" s="97">
        <v>48104</v>
      </c>
      <c r="D2537" s="6">
        <f t="shared" si="461"/>
        <v>0.13485237555926843</v>
      </c>
      <c r="E2537" s="7">
        <f t="shared" si="462"/>
        <v>591</v>
      </c>
      <c r="F2537" s="6">
        <f t="shared" si="463"/>
        <v>0.13617511520737327</v>
      </c>
      <c r="G2537" s="97">
        <v>419</v>
      </c>
      <c r="H2537" s="7">
        <f t="shared" si="464"/>
        <v>0</v>
      </c>
      <c r="I2537" s="6">
        <f t="shared" si="465"/>
        <v>9.2576226248342913E-2</v>
      </c>
      <c r="J2537" s="10">
        <f>IF(B2537="Pending","",C2537/(VLOOKUP(B2537,Population!$A$2:$B$10,2,FALSE)/100000))</f>
        <v>5372.5815620738458</v>
      </c>
      <c r="K2537" s="10">
        <f>IF(B2537="Pending","",SUMIFS(E:E,A:A,"&lt;="&amp;A2537,A:A,"&gt;="&amp;A2537-13,B:B,B2537)/(VLOOKUP(B2537,Population!$A$2:$B$10,2,FALSE)/100000)/14)</f>
        <v>62.624381195326329</v>
      </c>
      <c r="L2537" s="13">
        <f>IF(B2537="Pending","",(G2537/C2537)/(VLOOKUP(B2537,Population!$A$2:$B$10,2,FALSE)/100000))</f>
        <v>9.7282485636689575E-4</v>
      </c>
    </row>
    <row r="2538" spans="1:12" x14ac:dyDescent="0.3">
      <c r="A2538" s="1">
        <v>44162</v>
      </c>
      <c r="B2538" s="97" t="s">
        <v>6</v>
      </c>
      <c r="C2538" s="97">
        <v>33891</v>
      </c>
      <c r="D2538" s="6">
        <f t="shared" si="461"/>
        <v>9.5008353984682492E-2</v>
      </c>
      <c r="E2538" s="7">
        <f t="shared" si="462"/>
        <v>463</v>
      </c>
      <c r="F2538" s="6">
        <f t="shared" si="463"/>
        <v>0.10668202764976958</v>
      </c>
      <c r="G2538" s="97">
        <v>855</v>
      </c>
      <c r="H2538" s="7">
        <f t="shared" si="464"/>
        <v>1</v>
      </c>
      <c r="I2538" s="6">
        <f t="shared" si="465"/>
        <v>0.1889085285019885</v>
      </c>
      <c r="J2538" s="10">
        <f>IF(B2538="Pending","",C2538/(VLOOKUP(B2538,Population!$A$2:$B$10,2,FALSE)/100000))</f>
        <v>4300.6809316302006</v>
      </c>
      <c r="K2538" s="10">
        <f>IF(B2538="Pending","",SUMIFS(E:E,A:A,"&lt;="&amp;A2538,A:A,"&gt;="&amp;A2538-13,B:B,B2538)/(VLOOKUP(B2538,Population!$A$2:$B$10,2,FALSE)/100000)/14)</f>
        <v>53.224409410278618</v>
      </c>
      <c r="L2538" s="13">
        <f>IF(B2538="Pending","",(G2538/C2538)/(VLOOKUP(B2538,Population!$A$2:$B$10,2,FALSE)/100000))</f>
        <v>3.2013604192109627E-3</v>
      </c>
    </row>
    <row r="2539" spans="1:12" x14ac:dyDescent="0.3">
      <c r="A2539" s="1">
        <v>44162</v>
      </c>
      <c r="B2539" s="97" t="s">
        <v>7</v>
      </c>
      <c r="C2539" s="97">
        <v>20314</v>
      </c>
      <c r="D2539" s="6">
        <f t="shared" si="461"/>
        <v>5.6947263369178845E-2</v>
      </c>
      <c r="E2539" s="7">
        <f t="shared" si="462"/>
        <v>238</v>
      </c>
      <c r="F2539" s="6">
        <f t="shared" si="463"/>
        <v>5.4838709677419356E-2</v>
      </c>
      <c r="G2539" s="97">
        <v>1357</v>
      </c>
      <c r="H2539" s="7">
        <f t="shared" si="464"/>
        <v>3</v>
      </c>
      <c r="I2539" s="6">
        <f t="shared" si="465"/>
        <v>0.29982324348210343</v>
      </c>
      <c r="J2539" s="10">
        <f>IF(B2539="Pending","",C2539/(VLOOKUP(B2539,Population!$A$2:$B$10,2,FALSE)/100000))</f>
        <v>4235.6395056683014</v>
      </c>
      <c r="K2539" s="10">
        <f>IF(B2539="Pending","",SUMIFS(E:E,A:A,"&lt;="&amp;A2539,A:A,"&gt;="&amp;A2539-13,B:B,B2539)/(VLOOKUP(B2539,Population!$A$2:$B$10,2,FALSE)/100000)/14)</f>
        <v>53.482402934130114</v>
      </c>
      <c r="L2539" s="13">
        <f>IF(B2539="Pending","",(G2539/C2539)/(VLOOKUP(B2539,Population!$A$2:$B$10,2,FALSE)/100000))</f>
        <v>1.392861524007096E-2</v>
      </c>
    </row>
    <row r="2540" spans="1:12" x14ac:dyDescent="0.3">
      <c r="A2540" s="1">
        <v>44162</v>
      </c>
      <c r="B2540" s="97" t="s">
        <v>25</v>
      </c>
      <c r="C2540" s="97">
        <v>10924</v>
      </c>
      <c r="D2540" s="6">
        <f t="shared" si="461"/>
        <v>3.0623801567633637E-2</v>
      </c>
      <c r="E2540" s="7">
        <f t="shared" si="462"/>
        <v>107</v>
      </c>
      <c r="F2540" s="6">
        <f t="shared" si="463"/>
        <v>2.4654377880184333E-2</v>
      </c>
      <c r="G2540" s="97">
        <v>1648</v>
      </c>
      <c r="H2540" s="7">
        <f t="shared" si="464"/>
        <v>2</v>
      </c>
      <c r="I2540" s="6">
        <f t="shared" si="465"/>
        <v>0.3641184268669907</v>
      </c>
      <c r="J2540" s="10">
        <f>IF(B2540="Pending","",C2540/(VLOOKUP(B2540,Population!$A$2:$B$10,2,FALSE)/100000))</f>
        <v>4934.7469609565924</v>
      </c>
      <c r="K2540" s="10">
        <f>IF(B2540="Pending","",SUMIFS(E:E,A:A,"&lt;="&amp;A2540,A:A,"&gt;="&amp;A2540-13,B:B,B2540)/(VLOOKUP(B2540,Population!$A$2:$B$10,2,FALSE)/100000)/14)</f>
        <v>60.596947694960512</v>
      </c>
      <c r="L2540" s="13">
        <f>IF(B2540="Pending","",(G2540/C2540)/(VLOOKUP(B2540,Population!$A$2:$B$10,2,FALSE)/100000))</f>
        <v>6.8148878416924172E-2</v>
      </c>
    </row>
    <row r="2541" spans="1:12" x14ac:dyDescent="0.3">
      <c r="A2541" s="1">
        <v>44162</v>
      </c>
      <c r="B2541" s="97" t="s">
        <v>21</v>
      </c>
      <c r="C2541" s="97">
        <v>519</v>
      </c>
      <c r="D2541" s="6">
        <f t="shared" si="461"/>
        <v>1.4549389430247031E-3</v>
      </c>
      <c r="E2541" s="7">
        <f t="shared" si="462"/>
        <v>4</v>
      </c>
      <c r="F2541" s="6">
        <f t="shared" si="463"/>
        <v>9.2165898617511521E-4</v>
      </c>
      <c r="G2541" s="97">
        <v>1</v>
      </c>
      <c r="H2541" s="7">
        <f t="shared" si="464"/>
        <v>0</v>
      </c>
      <c r="I2541" s="6">
        <f t="shared" si="465"/>
        <v>2.2094564737074681E-4</v>
      </c>
      <c r="J2541" s="10" t="str">
        <f>IF(B2541="Pending","",C2541/(VLOOKUP(B2541,Population!$A$2:$B$10,2,FALSE)/100000))</f>
        <v/>
      </c>
      <c r="K2541" s="10" t="str">
        <f>IF(B2541="Pending","",SUMIFS(E:E,A:A,"&lt;="&amp;A2541,A:A,"&gt;="&amp;A2541-13,B:B,B2541)/(VLOOKUP(B2541,Population!$A$2:$B$10,2,FALSE)/100000)/14)</f>
        <v/>
      </c>
      <c r="L2541" s="13" t="str">
        <f>IF(B2541="Pending","",(G2541/C2541)/(VLOOKUP(B2541,Population!$A$2:$B$10,2,FALSE)/100000))</f>
        <v/>
      </c>
    </row>
    <row r="2542" spans="1:12" x14ac:dyDescent="0.3">
      <c r="A2542" s="1">
        <v>44163</v>
      </c>
      <c r="B2542" s="11" t="s">
        <v>0</v>
      </c>
      <c r="C2542" s="97">
        <v>17938</v>
      </c>
      <c r="D2542" s="6">
        <f t="shared" ref="D2542:D2551" si="466">C2542/SUMIF(A:A,A2542,C:C)</f>
        <v>4.9352621703267978E-2</v>
      </c>
      <c r="E2542" s="7">
        <f t="shared" ref="E2542:E2551" si="467">C2542-SUMIFS(C:C,A:A,A2542-1,B:B,B2542)</f>
        <v>322</v>
      </c>
      <c r="F2542" s="6">
        <f t="shared" ref="F2542:F2551" si="468">E2542/SUMIF(A:A,A2542,E:E)</f>
        <v>4.7703703703703706E-2</v>
      </c>
      <c r="G2542" s="97">
        <v>4</v>
      </c>
      <c r="H2542" s="7">
        <f t="shared" ref="H2542:H2551" si="469">G2542-SUMIFS(G:G,A:A,A2542-1,B:B,B2542)</f>
        <v>0</v>
      </c>
      <c r="I2542" s="6">
        <f t="shared" ref="I2542:I2551" si="470">G2542/SUMIF(A:A,A2542,G:G)</f>
        <v>8.8086324598106143E-4</v>
      </c>
      <c r="J2542" s="10">
        <f>IF(B2542="Pending","",C2542/(VLOOKUP(B2542,Population!$A$2:$B$10,2,FALSE)/100000))</f>
        <v>1980.0559422651097</v>
      </c>
      <c r="K2542" s="10">
        <f>IF(B2542="Pending","",SUMIFS(E:E,A:A,"&lt;="&amp;A2542,A:A,"&gt;="&amp;A2542-13,B:B,B2542)/(VLOOKUP(B2542,Population!$A$2:$B$10,2,FALSE)/100000)/14)</f>
        <v>23.448570362583961</v>
      </c>
      <c r="L2542" s="13">
        <f>IF(B2542="Pending","",(G2542/C2542)/(VLOOKUP(B2542,Population!$A$2:$B$10,2,FALSE)/100000))</f>
        <v>2.4614408988066834E-5</v>
      </c>
    </row>
    <row r="2543" spans="1:12" x14ac:dyDescent="0.3">
      <c r="A2543" s="1">
        <v>44163</v>
      </c>
      <c r="B2543" s="97" t="s">
        <v>1</v>
      </c>
      <c r="C2543" s="97">
        <v>48409</v>
      </c>
      <c r="D2543" s="6">
        <f t="shared" si="466"/>
        <v>0.13318714817892183</v>
      </c>
      <c r="E2543" s="7">
        <f t="shared" si="467"/>
        <v>865</v>
      </c>
      <c r="F2543" s="6">
        <f t="shared" si="468"/>
        <v>0.12814814814814815</v>
      </c>
      <c r="G2543" s="97">
        <v>2</v>
      </c>
      <c r="H2543" s="7">
        <f t="shared" si="469"/>
        <v>0</v>
      </c>
      <c r="I2543" s="6">
        <f t="shared" si="470"/>
        <v>4.4043162299053072E-4</v>
      </c>
      <c r="J2543" s="10">
        <f>IF(B2543="Pending","",C2543/(VLOOKUP(B2543,Population!$A$2:$B$10,2,FALSE)/100000))</f>
        <v>5650.4712714114803</v>
      </c>
      <c r="K2543" s="10">
        <f>IF(B2543="Pending","",SUMIFS(E:E,A:A,"&lt;="&amp;A2543,A:A,"&gt;="&amp;A2543-13,B:B,B2543)/(VLOOKUP(B2543,Population!$A$2:$B$10,2,FALSE)/100000)/14)</f>
        <v>65.381873663410914</v>
      </c>
      <c r="L2543" s="13">
        <f>IF(B2543="Pending","",(G2543/C2543)/(VLOOKUP(B2543,Population!$A$2:$B$10,2,FALSE)/100000))</f>
        <v>4.8223912663658599E-6</v>
      </c>
    </row>
    <row r="2544" spans="1:12" x14ac:dyDescent="0.3">
      <c r="A2544" s="1">
        <v>44163</v>
      </c>
      <c r="B2544" s="97" t="s">
        <v>2</v>
      </c>
      <c r="C2544" s="97">
        <v>69774</v>
      </c>
      <c r="D2544" s="6">
        <f t="shared" si="466"/>
        <v>0.19196843721283421</v>
      </c>
      <c r="E2544" s="7">
        <f t="shared" si="467"/>
        <v>1143</v>
      </c>
      <c r="F2544" s="6">
        <f t="shared" si="468"/>
        <v>0.16933333333333334</v>
      </c>
      <c r="G2544" s="97">
        <v>28</v>
      </c>
      <c r="H2544" s="7">
        <f t="shared" si="469"/>
        <v>0</v>
      </c>
      <c r="I2544" s="6">
        <f t="shared" si="470"/>
        <v>6.1660427218674305E-3</v>
      </c>
      <c r="J2544" s="10">
        <f>IF(B2544="Pending","",C2544/(VLOOKUP(B2544,Population!$A$2:$B$10,2,FALSE)/100000))</f>
        <v>7325.7542668996102</v>
      </c>
      <c r="K2544" s="10">
        <f>IF(B2544="Pending","",SUMIFS(E:E,A:A,"&lt;="&amp;A2544,A:A,"&gt;="&amp;A2544-13,B:B,B2544)/(VLOOKUP(B2544,Population!$A$2:$B$10,2,FALSE)/100000)/14)</f>
        <v>75.047216675946018</v>
      </c>
      <c r="L2544" s="13">
        <f>IF(B2544="Pending","",(G2544/C2544)/(VLOOKUP(B2544,Population!$A$2:$B$10,2,FALSE)/100000))</f>
        <v>4.2133073043971741E-5</v>
      </c>
    </row>
    <row r="2545" spans="1:12" x14ac:dyDescent="0.3">
      <c r="A2545" s="1">
        <v>44163</v>
      </c>
      <c r="B2545" s="97" t="s">
        <v>3</v>
      </c>
      <c r="C2545" s="97">
        <v>57216</v>
      </c>
      <c r="D2545" s="6">
        <f t="shared" si="466"/>
        <v>0.15741775021597618</v>
      </c>
      <c r="E2545" s="7">
        <f t="shared" si="467"/>
        <v>995</v>
      </c>
      <c r="F2545" s="6">
        <f t="shared" si="468"/>
        <v>0.1474074074074074</v>
      </c>
      <c r="G2545" s="97">
        <v>58</v>
      </c>
      <c r="H2545" s="7">
        <f t="shared" si="469"/>
        <v>0</v>
      </c>
      <c r="I2545" s="6">
        <f t="shared" si="470"/>
        <v>1.2772517066725391E-2</v>
      </c>
      <c r="J2545" s="10">
        <f>IF(B2545="Pending","",C2545/(VLOOKUP(B2545,Population!$A$2:$B$10,2,FALSE)/100000))</f>
        <v>6522.7056642749167</v>
      </c>
      <c r="K2545" s="10">
        <f>IF(B2545="Pending","",SUMIFS(E:E,A:A,"&lt;="&amp;A2545,A:A,"&gt;="&amp;A2545-13,B:B,B2545)/(VLOOKUP(B2545,Population!$A$2:$B$10,2,FALSE)/100000)/14)</f>
        <v>70.151592583653425</v>
      </c>
      <c r="L2545" s="13">
        <f>IF(B2545="Pending","",(G2545/C2545)/(VLOOKUP(B2545,Population!$A$2:$B$10,2,FALSE)/100000))</f>
        <v>1.1556352739227569E-4</v>
      </c>
    </row>
    <row r="2546" spans="1:12" x14ac:dyDescent="0.3">
      <c r="A2546" s="1">
        <v>44163</v>
      </c>
      <c r="B2546" s="97" t="s">
        <v>4</v>
      </c>
      <c r="C2546" s="97">
        <v>53963</v>
      </c>
      <c r="D2546" s="6">
        <f t="shared" si="466"/>
        <v>0.14846780716765806</v>
      </c>
      <c r="E2546" s="7">
        <f t="shared" si="467"/>
        <v>1011</v>
      </c>
      <c r="F2546" s="6">
        <f t="shared" si="468"/>
        <v>0.14977777777777779</v>
      </c>
      <c r="G2546" s="97">
        <v>154</v>
      </c>
      <c r="H2546" s="7">
        <f t="shared" si="469"/>
        <v>0</v>
      </c>
      <c r="I2546" s="6">
        <f t="shared" si="470"/>
        <v>3.3913234970270864E-2</v>
      </c>
      <c r="J2546" s="10">
        <f>IF(B2546="Pending","",C2546/(VLOOKUP(B2546,Population!$A$2:$B$10,2,FALSE)/100000))</f>
        <v>6329.8221742598416</v>
      </c>
      <c r="K2546" s="10">
        <f>IF(B2546="Pending","",SUMIFS(E:E,A:A,"&lt;="&amp;A2546,A:A,"&gt;="&amp;A2546-13,B:B,B2546)/(VLOOKUP(B2546,Population!$A$2:$B$10,2,FALSE)/100000)/14)</f>
        <v>73.437740882492918</v>
      </c>
      <c r="L2546" s="13">
        <f>IF(B2546="Pending","",(G2546/C2546)/(VLOOKUP(B2546,Population!$A$2:$B$10,2,FALSE)/100000))</f>
        <v>3.3474959394417777E-4</v>
      </c>
    </row>
    <row r="2547" spans="1:12" x14ac:dyDescent="0.3">
      <c r="A2547" s="1">
        <v>44163</v>
      </c>
      <c r="B2547" s="97" t="s">
        <v>5</v>
      </c>
      <c r="C2547" s="97">
        <v>49055</v>
      </c>
      <c r="D2547" s="6">
        <f t="shared" si="466"/>
        <v>0.13496448085928259</v>
      </c>
      <c r="E2547" s="7">
        <f t="shared" si="467"/>
        <v>951</v>
      </c>
      <c r="F2547" s="6">
        <f t="shared" si="468"/>
        <v>0.1408888888888889</v>
      </c>
      <c r="G2547" s="97">
        <v>421</v>
      </c>
      <c r="H2547" s="7">
        <f t="shared" si="469"/>
        <v>2</v>
      </c>
      <c r="I2547" s="6">
        <f t="shared" si="470"/>
        <v>9.271085663950672E-2</v>
      </c>
      <c r="J2547" s="10">
        <f>IF(B2547="Pending","",C2547/(VLOOKUP(B2547,Population!$A$2:$B$10,2,FALSE)/100000))</f>
        <v>5478.7957036323896</v>
      </c>
      <c r="K2547" s="10">
        <f>IF(B2547="Pending","",SUMIFS(E:E,A:A,"&lt;="&amp;A2547,A:A,"&gt;="&amp;A2547-13,B:B,B2547)/(VLOOKUP(B2547,Population!$A$2:$B$10,2,FALSE)/100000)/14)</f>
        <v>65.448461570249322</v>
      </c>
      <c r="L2547" s="13">
        <f>IF(B2547="Pending","",(G2547/C2547)/(VLOOKUP(B2547,Population!$A$2:$B$10,2,FALSE)/100000))</f>
        <v>9.585188152002877E-4</v>
      </c>
    </row>
    <row r="2548" spans="1:12" x14ac:dyDescent="0.3">
      <c r="A2548" s="1">
        <v>44163</v>
      </c>
      <c r="B2548" s="97" t="s">
        <v>6</v>
      </c>
      <c r="C2548" s="97">
        <v>34638</v>
      </c>
      <c r="D2548" s="6">
        <f t="shared" si="466"/>
        <v>9.5299147650674335E-2</v>
      </c>
      <c r="E2548" s="7">
        <f t="shared" si="467"/>
        <v>747</v>
      </c>
      <c r="F2548" s="6">
        <f t="shared" si="468"/>
        <v>0.11066666666666666</v>
      </c>
      <c r="G2548" s="97">
        <v>856</v>
      </c>
      <c r="H2548" s="7">
        <f t="shared" si="469"/>
        <v>1</v>
      </c>
      <c r="I2548" s="6">
        <f t="shared" si="470"/>
        <v>0.18850473463994716</v>
      </c>
      <c r="J2548" s="10">
        <f>IF(B2548="Pending","",C2548/(VLOOKUP(B2548,Population!$A$2:$B$10,2,FALSE)/100000))</f>
        <v>4395.4733147386296</v>
      </c>
      <c r="K2548" s="10">
        <f>IF(B2548="Pending","",SUMIFS(E:E,A:A,"&lt;="&amp;A2548,A:A,"&gt;="&amp;A2548-13,B:B,B2548)/(VLOOKUP(B2548,Population!$A$2:$B$10,2,FALSE)/100000)/14)</f>
        <v>55.644524756420374</v>
      </c>
      <c r="L2548" s="13">
        <f>IF(B2548="Pending","",(G2548/C2548)/(VLOOKUP(B2548,Population!$A$2:$B$10,2,FALSE)/100000))</f>
        <v>3.1359837000219069E-3</v>
      </c>
    </row>
    <row r="2549" spans="1:12" x14ac:dyDescent="0.3">
      <c r="A2549" s="1">
        <v>44163</v>
      </c>
      <c r="B2549" s="97" t="s">
        <v>7</v>
      </c>
      <c r="C2549" s="97">
        <v>20761</v>
      </c>
      <c r="D2549" s="6">
        <f t="shared" si="466"/>
        <v>5.7119510490664875E-2</v>
      </c>
      <c r="E2549" s="7">
        <f t="shared" si="467"/>
        <v>447</v>
      </c>
      <c r="F2549" s="6">
        <f t="shared" si="468"/>
        <v>6.6222222222222224E-2</v>
      </c>
      <c r="G2549" s="97">
        <v>1361</v>
      </c>
      <c r="H2549" s="7">
        <f t="shared" si="469"/>
        <v>4</v>
      </c>
      <c r="I2549" s="6">
        <f t="shared" si="470"/>
        <v>0.29971371944505615</v>
      </c>
      <c r="J2549" s="10">
        <f>IF(B2549="Pending","",C2549/(VLOOKUP(B2549,Population!$A$2:$B$10,2,FALSE)/100000))</f>
        <v>4328.8427575652058</v>
      </c>
      <c r="K2549" s="10">
        <f>IF(B2549="Pending","",SUMIFS(E:E,A:A,"&lt;="&amp;A2549,A:A,"&gt;="&amp;A2549-13,B:B,B2549)/(VLOOKUP(B2549,Population!$A$2:$B$10,2,FALSE)/100000)/14)</f>
        <v>56.088757852947374</v>
      </c>
      <c r="L2549" s="13">
        <f>IF(B2549="Pending","",(G2549/C2549)/(VLOOKUP(B2549,Population!$A$2:$B$10,2,FALSE)/100000))</f>
        <v>1.3668894733433985E-2</v>
      </c>
    </row>
    <row r="2550" spans="1:12" x14ac:dyDescent="0.3">
      <c r="A2550" s="1">
        <v>44163</v>
      </c>
      <c r="B2550" s="97" t="s">
        <v>25</v>
      </c>
      <c r="C2550" s="97">
        <v>11178</v>
      </c>
      <c r="D2550" s="6">
        <f t="shared" si="466"/>
        <v>3.075390820599451E-2</v>
      </c>
      <c r="E2550" s="7">
        <f t="shared" si="467"/>
        <v>254</v>
      </c>
      <c r="F2550" s="6">
        <f t="shared" si="468"/>
        <v>3.7629629629629631E-2</v>
      </c>
      <c r="G2550" s="97">
        <v>1656</v>
      </c>
      <c r="H2550" s="7">
        <f t="shared" si="469"/>
        <v>8</v>
      </c>
      <c r="I2550" s="6">
        <f t="shared" si="470"/>
        <v>0.36467738383615944</v>
      </c>
      <c r="J2550" s="10">
        <f>IF(B2550="Pending","",C2550/(VLOOKUP(B2550,Population!$A$2:$B$10,2,FALSE)/100000))</f>
        <v>5049.4875072842178</v>
      </c>
      <c r="K2550" s="10">
        <f>IF(B2550="Pending","",SUMIFS(E:E,A:A,"&lt;="&amp;A2550,A:A,"&gt;="&amp;A2550-13,B:B,B2550)/(VLOOKUP(B2550,Population!$A$2:$B$10,2,FALSE)/100000)/14)</f>
        <v>62.145751469911581</v>
      </c>
      <c r="L2550" s="13">
        <f>IF(B2550="Pending","",(G2550/C2550)/(VLOOKUP(B2550,Population!$A$2:$B$10,2,FALSE)/100000))</f>
        <v>6.6923619905293025E-2</v>
      </c>
    </row>
    <row r="2551" spans="1:12" x14ac:dyDescent="0.3">
      <c r="A2551" s="1">
        <v>44163</v>
      </c>
      <c r="B2551" s="97" t="s">
        <v>21</v>
      </c>
      <c r="C2551" s="97">
        <v>534</v>
      </c>
      <c r="D2551" s="6">
        <f t="shared" si="466"/>
        <v>1.4691883147254488E-3</v>
      </c>
      <c r="E2551" s="7">
        <f t="shared" si="467"/>
        <v>15</v>
      </c>
      <c r="F2551" s="6">
        <f t="shared" si="468"/>
        <v>2.2222222222222222E-3</v>
      </c>
      <c r="G2551" s="97">
        <v>1</v>
      </c>
      <c r="H2551" s="7">
        <f t="shared" si="469"/>
        <v>0</v>
      </c>
      <c r="I2551" s="6">
        <f t="shared" si="470"/>
        <v>2.2021581149526536E-4</v>
      </c>
      <c r="J2551" s="10" t="str">
        <f>IF(B2551="Pending","",C2551/(VLOOKUP(B2551,Population!$A$2:$B$10,2,FALSE)/100000))</f>
        <v/>
      </c>
      <c r="K2551" s="10" t="str">
        <f>IF(B2551="Pending","",SUMIFS(E:E,A:A,"&lt;="&amp;A2551,A:A,"&gt;="&amp;A2551-13,B:B,B2551)/(VLOOKUP(B2551,Population!$A$2:$B$10,2,FALSE)/100000)/14)</f>
        <v/>
      </c>
      <c r="L2551" s="13" t="str">
        <f>IF(B2551="Pending","",(G2551/C2551)/(VLOOKUP(B2551,Population!$A$2:$B$10,2,FALSE)/100000))</f>
        <v/>
      </c>
    </row>
    <row r="2552" spans="1:12" x14ac:dyDescent="0.3">
      <c r="A2552" s="1">
        <v>44164</v>
      </c>
      <c r="B2552" s="11" t="s">
        <v>0</v>
      </c>
      <c r="C2552" s="98">
        <v>18111</v>
      </c>
      <c r="D2552" s="6">
        <f t="shared" ref="D2552:D2561" si="471">C2552/SUMIF(A:A,A2552,C:C)</f>
        <v>4.9413671361297401E-2</v>
      </c>
      <c r="E2552" s="7">
        <f t="shared" ref="E2552:E2561" si="472">C2552-SUMIFS(C:C,A:A,A2552-1,B:B,B2552)</f>
        <v>173</v>
      </c>
      <c r="F2552" s="6">
        <f t="shared" ref="F2552:F2561" si="473">E2552/SUMIF(A:A,A2552,E:E)</f>
        <v>5.6684141546526866E-2</v>
      </c>
      <c r="G2552" s="99">
        <v>4</v>
      </c>
      <c r="H2552" s="7">
        <f t="shared" ref="H2552:H2561" si="474">G2552-SUMIFS(G:G,A:A,A2552-1,B:B,B2552)</f>
        <v>0</v>
      </c>
      <c r="I2552" s="6">
        <f t="shared" ref="I2552:I2561" si="475">G2552/SUMIF(A:A,A2552,G:G)</f>
        <v>8.7834870443566099E-4</v>
      </c>
      <c r="J2552" s="10">
        <f>IF(B2552="Pending","",C2552/(VLOOKUP(B2552,Population!$A$2:$B$10,2,FALSE)/100000))</f>
        <v>1999.1522561246181</v>
      </c>
      <c r="K2552" s="10">
        <f>IF(B2552="Pending","",SUMIFS(E:E,A:A,"&lt;="&amp;A2552,A:A,"&gt;="&amp;A2552-13,B:B,B2552)/(VLOOKUP(B2552,Population!$A$2:$B$10,2,FALSE)/100000)/14)</f>
        <v>22.502427644524087</v>
      </c>
      <c r="L2552" s="13">
        <f>IF(B2552="Pending","",(G2552/C2552)/(VLOOKUP(B2552,Population!$A$2:$B$10,2,FALSE)/100000))</f>
        <v>2.4379287086739708E-5</v>
      </c>
    </row>
    <row r="2553" spans="1:12" x14ac:dyDescent="0.3">
      <c r="A2553" s="1">
        <v>44164</v>
      </c>
      <c r="B2553" s="97" t="s">
        <v>1</v>
      </c>
      <c r="C2553" s="98">
        <v>48783</v>
      </c>
      <c r="D2553" s="6">
        <f t="shared" si="471"/>
        <v>0.13309851085076313</v>
      </c>
      <c r="E2553" s="7">
        <f t="shared" si="472"/>
        <v>374</v>
      </c>
      <c r="F2553" s="6">
        <f t="shared" si="473"/>
        <v>0.12254259501965924</v>
      </c>
      <c r="G2553" s="99">
        <v>2</v>
      </c>
      <c r="H2553" s="7">
        <f t="shared" si="474"/>
        <v>0</v>
      </c>
      <c r="I2553" s="6">
        <f t="shared" si="475"/>
        <v>4.391743522178305E-4</v>
      </c>
      <c r="J2553" s="10">
        <f>IF(B2553="Pending","",C2553/(VLOOKUP(B2553,Population!$A$2:$B$10,2,FALSE)/100000))</f>
        <v>5694.1258863696057</v>
      </c>
      <c r="K2553" s="10">
        <f>IF(B2553="Pending","",SUMIFS(E:E,A:A,"&lt;="&amp;A2553,A:A,"&gt;="&amp;A2553-13,B:B,B2553)/(VLOOKUP(B2553,Population!$A$2:$B$10,2,FALSE)/100000)/14)</f>
        <v>61.8134673986902</v>
      </c>
      <c r="L2553" s="13">
        <f>IF(B2553="Pending","",(G2553/C2553)/(VLOOKUP(B2553,Population!$A$2:$B$10,2,FALSE)/100000))</f>
        <v>4.7854198965521784E-6</v>
      </c>
    </row>
    <row r="2554" spans="1:12" x14ac:dyDescent="0.3">
      <c r="A2554" s="1">
        <v>44164</v>
      </c>
      <c r="B2554" s="97" t="s">
        <v>2</v>
      </c>
      <c r="C2554" s="98">
        <v>70283</v>
      </c>
      <c r="D2554" s="6">
        <f t="shared" si="471"/>
        <v>0.19175865851063248</v>
      </c>
      <c r="E2554" s="7">
        <f t="shared" si="472"/>
        <v>509</v>
      </c>
      <c r="F2554" s="6">
        <f t="shared" si="473"/>
        <v>0.16677588466579293</v>
      </c>
      <c r="G2554" s="99">
        <v>28</v>
      </c>
      <c r="H2554" s="7">
        <f t="shared" si="474"/>
        <v>0</v>
      </c>
      <c r="I2554" s="6">
        <f t="shared" si="475"/>
        <v>6.148440931049627E-3</v>
      </c>
      <c r="J2554" s="10">
        <f>IF(B2554="Pending","",C2554/(VLOOKUP(B2554,Population!$A$2:$B$10,2,FALSE)/100000))</f>
        <v>7379.1955046364728</v>
      </c>
      <c r="K2554" s="10">
        <f>IF(B2554="Pending","",SUMIFS(E:E,A:A,"&lt;="&amp;A2554,A:A,"&gt;="&amp;A2554-13,B:B,B2554)/(VLOOKUP(B2554,Population!$A$2:$B$10,2,FALSE)/100000)/14)</f>
        <v>70.862511279205947</v>
      </c>
      <c r="L2554" s="13">
        <f>IF(B2554="Pending","",(G2554/C2554)/(VLOOKUP(B2554,Population!$A$2:$B$10,2,FALSE)/100000))</f>
        <v>4.1827939026081479E-5</v>
      </c>
    </row>
    <row r="2555" spans="1:12" x14ac:dyDescent="0.3">
      <c r="A2555" s="1">
        <v>44164</v>
      </c>
      <c r="B2555" s="97" t="s">
        <v>3</v>
      </c>
      <c r="C2555" s="98">
        <v>57677</v>
      </c>
      <c r="D2555" s="6">
        <f t="shared" si="471"/>
        <v>0.15736471332922258</v>
      </c>
      <c r="E2555" s="7">
        <f t="shared" si="472"/>
        <v>461</v>
      </c>
      <c r="F2555" s="6">
        <f t="shared" si="473"/>
        <v>0.15104849279161206</v>
      </c>
      <c r="G2555" s="99">
        <v>59</v>
      </c>
      <c r="H2555" s="7">
        <f t="shared" si="474"/>
        <v>1</v>
      </c>
      <c r="I2555" s="6">
        <f t="shared" si="475"/>
        <v>1.2955643390426E-2</v>
      </c>
      <c r="J2555" s="10">
        <f>IF(B2555="Pending","",C2555/(VLOOKUP(B2555,Population!$A$2:$B$10,2,FALSE)/100000))</f>
        <v>6575.2603222592343</v>
      </c>
      <c r="K2555" s="10">
        <f>IF(B2555="Pending","",SUMIFS(E:E,A:A,"&lt;="&amp;A2555,A:A,"&gt;="&amp;A2555-13,B:B,B2555)/(VLOOKUP(B2555,Population!$A$2:$B$10,2,FALSE)/100000)/14)</f>
        <v>66.788550478366275</v>
      </c>
      <c r="L2555" s="13">
        <f>IF(B2555="Pending","",(G2555/C2555)/(VLOOKUP(B2555,Population!$A$2:$B$10,2,FALSE)/100000))</f>
        <v>1.1661640186858395E-4</v>
      </c>
    </row>
    <row r="2556" spans="1:12" x14ac:dyDescent="0.3">
      <c r="A2556" s="1">
        <v>44164</v>
      </c>
      <c r="B2556" s="97" t="s">
        <v>4</v>
      </c>
      <c r="C2556" s="98">
        <v>54433</v>
      </c>
      <c r="D2556" s="6">
        <f t="shared" si="471"/>
        <v>0.14851385197998462</v>
      </c>
      <c r="E2556" s="7">
        <f t="shared" si="472"/>
        <v>470</v>
      </c>
      <c r="F2556" s="6">
        <f t="shared" si="473"/>
        <v>0.15399737876802097</v>
      </c>
      <c r="G2556" s="99">
        <v>154</v>
      </c>
      <c r="H2556" s="7">
        <f t="shared" si="474"/>
        <v>0</v>
      </c>
      <c r="I2556" s="6">
        <f t="shared" si="475"/>
        <v>3.3816425120772944E-2</v>
      </c>
      <c r="J2556" s="10">
        <f>IF(B2556="Pending","",C2556/(VLOOKUP(B2556,Population!$A$2:$B$10,2,FALSE)/100000))</f>
        <v>6384.9528456810394</v>
      </c>
      <c r="K2556" s="10">
        <f>IF(B2556="Pending","",SUMIFS(E:E,A:A,"&lt;="&amp;A2556,A:A,"&gt;="&amp;A2556-13,B:B,B2556)/(VLOOKUP(B2556,Population!$A$2:$B$10,2,FALSE)/100000)/14)</f>
        <v>70.195253064863167</v>
      </c>
      <c r="L2556" s="13">
        <f>IF(B2556="Pending","",(G2556/C2556)/(VLOOKUP(B2556,Population!$A$2:$B$10,2,FALSE)/100000))</f>
        <v>3.3185920926661521E-4</v>
      </c>
    </row>
    <row r="2557" spans="1:12" x14ac:dyDescent="0.3">
      <c r="A2557" s="1">
        <v>44164</v>
      </c>
      <c r="B2557" s="97" t="s">
        <v>5</v>
      </c>
      <c r="C2557" s="98">
        <v>49529</v>
      </c>
      <c r="D2557" s="6">
        <f t="shared" si="471"/>
        <v>0.13513388155561254</v>
      </c>
      <c r="E2557" s="7">
        <f t="shared" si="472"/>
        <v>474</v>
      </c>
      <c r="F2557" s="6">
        <f t="shared" si="473"/>
        <v>0.15530799475753604</v>
      </c>
      <c r="G2557" s="99">
        <v>423</v>
      </c>
      <c r="H2557" s="7">
        <f t="shared" si="474"/>
        <v>2</v>
      </c>
      <c r="I2557" s="6">
        <f t="shared" si="475"/>
        <v>9.2885375494071151E-2</v>
      </c>
      <c r="J2557" s="10">
        <f>IF(B2557="Pending","",C2557/(VLOOKUP(B2557,Population!$A$2:$B$10,2,FALSE)/100000))</f>
        <v>5531.7352442199299</v>
      </c>
      <c r="K2557" s="10">
        <f>IF(B2557="Pending","",SUMIFS(E:E,A:A,"&lt;="&amp;A2557,A:A,"&gt;="&amp;A2557-13,B:B,B2557)/(VLOOKUP(B2557,Population!$A$2:$B$10,2,FALSE)/100000)/14)</f>
        <v>62.959441578791768</v>
      </c>
      <c r="L2557" s="13">
        <f>IF(B2557="Pending","",(G2557/C2557)/(VLOOKUP(B2557,Population!$A$2:$B$10,2,FALSE)/100000))</f>
        <v>9.5385560113523543E-4</v>
      </c>
    </row>
    <row r="2558" spans="1:12" x14ac:dyDescent="0.3">
      <c r="A2558" s="1">
        <v>44164</v>
      </c>
      <c r="B2558" s="97" t="s">
        <v>6</v>
      </c>
      <c r="C2558" s="98">
        <v>34943</v>
      </c>
      <c r="D2558" s="6">
        <f t="shared" si="471"/>
        <v>9.5337746031572801E-2</v>
      </c>
      <c r="E2558" s="7">
        <f t="shared" si="472"/>
        <v>305</v>
      </c>
      <c r="F2558" s="6">
        <f t="shared" si="473"/>
        <v>9.9934469200524248E-2</v>
      </c>
      <c r="G2558" s="99">
        <v>859</v>
      </c>
      <c r="H2558" s="7">
        <f t="shared" si="474"/>
        <v>3</v>
      </c>
      <c r="I2558" s="6">
        <f t="shared" si="475"/>
        <v>0.18862538427755818</v>
      </c>
      <c r="J2558" s="10">
        <f>IF(B2558="Pending","",C2558/(VLOOKUP(B2558,Population!$A$2:$B$10,2,FALSE)/100000))</f>
        <v>4434.177032072058</v>
      </c>
      <c r="K2558" s="10">
        <f>IF(B2558="Pending","",SUMIFS(E:E,A:A,"&lt;="&amp;A2558,A:A,"&gt;="&amp;A2558-13,B:B,B2558)/(VLOOKUP(B2558,Population!$A$2:$B$10,2,FALSE)/100000)/14)</f>
        <v>52.943422235258417</v>
      </c>
      <c r="L2558" s="13">
        <f>IF(B2558="Pending","",(G2558/C2558)/(VLOOKUP(B2558,Population!$A$2:$B$10,2,FALSE)/100000))</f>
        <v>3.119505929742698E-3</v>
      </c>
    </row>
    <row r="2559" spans="1:12" x14ac:dyDescent="0.3">
      <c r="A2559" s="1">
        <v>44164</v>
      </c>
      <c r="B2559" s="97" t="s">
        <v>7</v>
      </c>
      <c r="C2559" s="98">
        <v>20976</v>
      </c>
      <c r="D2559" s="6">
        <f t="shared" si="471"/>
        <v>5.7230477084345109E-2</v>
      </c>
      <c r="E2559" s="7">
        <f t="shared" si="472"/>
        <v>215</v>
      </c>
      <c r="F2559" s="6">
        <f t="shared" si="473"/>
        <v>7.044560943643513E-2</v>
      </c>
      <c r="G2559" s="99">
        <v>1364</v>
      </c>
      <c r="H2559" s="7">
        <f t="shared" si="474"/>
        <v>3</v>
      </c>
      <c r="I2559" s="6">
        <f t="shared" si="475"/>
        <v>0.29951690821256038</v>
      </c>
      <c r="J2559" s="10">
        <f>IF(B2559="Pending","",C2559/(VLOOKUP(B2559,Population!$A$2:$B$10,2,FALSE)/100000))</f>
        <v>4373.6720621688628</v>
      </c>
      <c r="K2559" s="10">
        <f>IF(B2559="Pending","",SUMIFS(E:E,A:A,"&lt;="&amp;A2559,A:A,"&gt;="&amp;A2559-13,B:B,B2559)/(VLOOKUP(B2559,Population!$A$2:$B$10,2,FALSE)/100000)/14)</f>
        <v>53.854739351104008</v>
      </c>
      <c r="L2559" s="13">
        <f>IF(B2559="Pending","",(G2559/C2559)/(VLOOKUP(B2559,Population!$A$2:$B$10,2,FALSE)/100000))</f>
        <v>1.3558612163488706E-2</v>
      </c>
    </row>
    <row r="2560" spans="1:12" x14ac:dyDescent="0.3">
      <c r="A2560" s="1">
        <v>44164</v>
      </c>
      <c r="B2560" s="97" t="s">
        <v>25</v>
      </c>
      <c r="C2560" s="98">
        <v>11242</v>
      </c>
      <c r="D2560" s="6">
        <f t="shared" si="471"/>
        <v>3.0672436278709369E-2</v>
      </c>
      <c r="E2560" s="7">
        <f t="shared" si="472"/>
        <v>64</v>
      </c>
      <c r="F2560" s="6">
        <f t="shared" si="473"/>
        <v>2.0969855832241154E-2</v>
      </c>
      <c r="G2560" s="99">
        <v>1660</v>
      </c>
      <c r="H2560" s="7">
        <f t="shared" si="474"/>
        <v>4</v>
      </c>
      <c r="I2560" s="6">
        <f t="shared" si="475"/>
        <v>0.3645147123407993</v>
      </c>
      <c r="J2560" s="10">
        <f>IF(B2560="Pending","",C2560/(VLOOKUP(B2560,Population!$A$2:$B$10,2,FALSE)/100000))</f>
        <v>5078.3985110833037</v>
      </c>
      <c r="K2560" s="10">
        <f>IF(B2560="Pending","",SUMIFS(E:E,A:A,"&lt;="&amp;A2560,A:A,"&gt;="&amp;A2560-13,B:B,B2560)/(VLOOKUP(B2560,Population!$A$2:$B$10,2,FALSE)/100000)/14)</f>
        <v>59.177210901255364</v>
      </c>
      <c r="L2560" s="13">
        <f>IF(B2560="Pending","",(G2560/C2560)/(VLOOKUP(B2560,Population!$A$2:$B$10,2,FALSE)/100000))</f>
        <v>6.6703358925352119E-2</v>
      </c>
    </row>
    <row r="2561" spans="1:12" x14ac:dyDescent="0.3">
      <c r="A2561" s="1">
        <v>44164</v>
      </c>
      <c r="B2561" s="97" t="s">
        <v>21</v>
      </c>
      <c r="C2561" s="98">
        <v>541</v>
      </c>
      <c r="D2561" s="6">
        <f t="shared" si="471"/>
        <v>1.4760530178599687E-3</v>
      </c>
      <c r="E2561" s="7">
        <f t="shared" si="472"/>
        <v>7</v>
      </c>
      <c r="F2561" s="6">
        <f t="shared" si="473"/>
        <v>2.2935779816513763E-3</v>
      </c>
      <c r="G2561" s="99">
        <v>1</v>
      </c>
      <c r="H2561" s="7">
        <f t="shared" si="474"/>
        <v>0</v>
      </c>
      <c r="I2561" s="6">
        <f t="shared" si="475"/>
        <v>2.1958717610891525E-4</v>
      </c>
      <c r="J2561" s="10" t="str">
        <f>IF(B2561="Pending","",C2561/(VLOOKUP(B2561,Population!$A$2:$B$10,2,FALSE)/100000))</f>
        <v/>
      </c>
      <c r="K2561" s="10" t="str">
        <f>IF(B2561="Pending","",SUMIFS(E:E,A:A,"&lt;="&amp;A2561,A:A,"&gt;="&amp;A2561-13,B:B,B2561)/(VLOOKUP(B2561,Population!$A$2:$B$10,2,FALSE)/100000)/14)</f>
        <v/>
      </c>
      <c r="L2561" s="13" t="str">
        <f>IF(B2561="Pending","",(G2561/C2561)/(VLOOKUP(B2561,Population!$A$2:$B$10,2,FALSE)/100000))</f>
        <v/>
      </c>
    </row>
    <row r="2562" spans="1:12" x14ac:dyDescent="0.3">
      <c r="A2562" s="1">
        <v>44165</v>
      </c>
      <c r="B2562" s="11" t="s">
        <v>0</v>
      </c>
      <c r="C2562" s="99">
        <v>18534</v>
      </c>
      <c r="D2562" s="6">
        <f t="shared" ref="D2562:D2571" si="476">C2562/SUMIF(A:A,A2562,C:C)</f>
        <v>4.9490911712635484E-2</v>
      </c>
      <c r="E2562" s="7">
        <f t="shared" ref="E2562:E2571" si="477">C2562-SUMIFS(C:C,A:A,A2562-1,B:B,B2562)</f>
        <v>423</v>
      </c>
      <c r="F2562" s="6">
        <f t="shared" ref="F2562:F2571" si="478">E2562/SUMIF(A:A,A2562,E:E)</f>
        <v>5.3040752351097176E-2</v>
      </c>
      <c r="G2562" s="99">
        <v>4</v>
      </c>
      <c r="H2562" s="7">
        <f t="shared" ref="H2562:H2571" si="479">G2562-SUMIFS(G:G,A:A,A2562-1,B:B,B2562)</f>
        <v>0</v>
      </c>
      <c r="I2562" s="6">
        <f t="shared" ref="I2562:I2571" si="480">G2562/SUMIF(A:A,A2562,G:G)</f>
        <v>8.6918730986527601E-4</v>
      </c>
      <c r="J2562" s="10">
        <f>IF(B2562="Pending","",C2562/(VLOOKUP(B2562,Population!$A$2:$B$10,2,FALSE)/100000))</f>
        <v>2045.8443992608732</v>
      </c>
      <c r="K2562" s="10">
        <f>IF(B2562="Pending","",SUMIFS(E:E,A:A,"&lt;="&amp;A2562,A:A,"&gt;="&amp;A2562-13,B:B,B2562)/(VLOOKUP(B2562,Population!$A$2:$B$10,2,FALSE)/100000)/14)</f>
        <v>22.825693073194547</v>
      </c>
      <c r="L2562" s="13">
        <f>IF(B2562="Pending","",(G2562/C2562)/(VLOOKUP(B2562,Population!$A$2:$B$10,2,FALSE)/100000))</f>
        <v>2.3822880566954938E-5</v>
      </c>
    </row>
    <row r="2563" spans="1:12" x14ac:dyDescent="0.3">
      <c r="A2563" s="1">
        <v>44165</v>
      </c>
      <c r="B2563" s="99" t="s">
        <v>1</v>
      </c>
      <c r="C2563" s="99">
        <v>49787</v>
      </c>
      <c r="D2563" s="6">
        <f t="shared" si="476"/>
        <v>0.13294507507483452</v>
      </c>
      <c r="E2563" s="7">
        <f t="shared" si="477"/>
        <v>1004</v>
      </c>
      <c r="F2563" s="6">
        <f t="shared" si="478"/>
        <v>0.12589341692789968</v>
      </c>
      <c r="G2563" s="99">
        <v>2</v>
      </c>
      <c r="H2563" s="7">
        <f t="shared" si="479"/>
        <v>0</v>
      </c>
      <c r="I2563" s="6">
        <f t="shared" si="480"/>
        <v>4.3459365493263801E-4</v>
      </c>
      <c r="J2563" s="10">
        <f>IF(B2563="Pending","",C2563/(VLOOKUP(B2563,Population!$A$2:$B$10,2,FALSE)/100000))</f>
        <v>5811.3163500539849</v>
      </c>
      <c r="K2563" s="10">
        <f>IF(B2563="Pending","",SUMIFS(E:E,A:A,"&lt;="&amp;A2563,A:A,"&gt;="&amp;A2563-13,B:B,B2563)/(VLOOKUP(B2563,Population!$A$2:$B$10,2,FALSE)/100000)/14)</f>
        <v>60.612882113363597</v>
      </c>
      <c r="L2563" s="13">
        <f>IF(B2563="Pending","",(G2563/C2563)/(VLOOKUP(B2563,Population!$A$2:$B$10,2,FALSE)/100000))</f>
        <v>4.6889175650974132E-6</v>
      </c>
    </row>
    <row r="2564" spans="1:12" x14ac:dyDescent="0.3">
      <c r="A2564" s="1">
        <v>44165</v>
      </c>
      <c r="B2564" s="99" t="s">
        <v>2</v>
      </c>
      <c r="C2564" s="99">
        <v>71667</v>
      </c>
      <c r="D2564" s="6">
        <f t="shared" si="476"/>
        <v>0.19137073323132875</v>
      </c>
      <c r="E2564" s="7">
        <f t="shared" si="477"/>
        <v>1384</v>
      </c>
      <c r="F2564" s="6">
        <f t="shared" si="478"/>
        <v>0.1735423197492163</v>
      </c>
      <c r="G2564" s="99">
        <v>29</v>
      </c>
      <c r="H2564" s="7">
        <f t="shared" si="479"/>
        <v>1</v>
      </c>
      <c r="I2564" s="6">
        <f t="shared" si="480"/>
        <v>6.3016079965232509E-3</v>
      </c>
      <c r="J2564" s="10">
        <f>IF(B2564="Pending","",C2564/(VLOOKUP(B2564,Population!$A$2:$B$10,2,FALSE)/100000))</f>
        <v>7524.5052748286516</v>
      </c>
      <c r="K2564" s="10">
        <f>IF(B2564="Pending","",SUMIFS(E:E,A:A,"&lt;="&amp;A2564,A:A,"&gt;="&amp;A2564-13,B:B,B2564)/(VLOOKUP(B2564,Population!$A$2:$B$10,2,FALSE)/100000)/14)</f>
        <v>71.357476433659059</v>
      </c>
      <c r="L2564" s="13">
        <f>IF(B2564="Pending","",(G2564/C2564)/(VLOOKUP(B2564,Population!$A$2:$B$10,2,FALSE)/100000))</f>
        <v>4.2485183516687521E-5</v>
      </c>
    </row>
    <row r="2565" spans="1:12" x14ac:dyDescent="0.3">
      <c r="A2565" s="1">
        <v>44165</v>
      </c>
      <c r="B2565" s="99" t="s">
        <v>3</v>
      </c>
      <c r="C2565" s="99">
        <v>58909</v>
      </c>
      <c r="D2565" s="6">
        <f t="shared" si="476"/>
        <v>0.15730334078340583</v>
      </c>
      <c r="E2565" s="7">
        <f t="shared" si="477"/>
        <v>1232</v>
      </c>
      <c r="F2565" s="6">
        <f t="shared" si="478"/>
        <v>0.15448275862068966</v>
      </c>
      <c r="G2565" s="99">
        <v>59</v>
      </c>
      <c r="H2565" s="7">
        <f t="shared" si="479"/>
        <v>0</v>
      </c>
      <c r="I2565" s="6">
        <f t="shared" si="480"/>
        <v>1.282051282051282E-2</v>
      </c>
      <c r="J2565" s="10">
        <f>IF(B2565="Pending","",C2565/(VLOOKUP(B2565,Population!$A$2:$B$10,2,FALSE)/100000))</f>
        <v>6715.7100806902099</v>
      </c>
      <c r="K2565" s="10">
        <f>IF(B2565="Pending","",SUMIFS(E:E,A:A,"&lt;="&amp;A2565,A:A,"&gt;="&amp;A2565-13,B:B,B2565)/(VLOOKUP(B2565,Population!$A$2:$B$10,2,FALSE)/100000)/14)</f>
        <v>67.195698433001525</v>
      </c>
      <c r="L2565" s="13">
        <f>IF(B2565="Pending","",(G2565/C2565)/(VLOOKUP(B2565,Population!$A$2:$B$10,2,FALSE)/100000))</f>
        <v>1.1417753162631034E-4</v>
      </c>
    </row>
    <row r="2566" spans="1:12" x14ac:dyDescent="0.3">
      <c r="A2566" s="1">
        <v>44165</v>
      </c>
      <c r="B2566" s="99" t="s">
        <v>4</v>
      </c>
      <c r="C2566" s="99">
        <v>55713</v>
      </c>
      <c r="D2566" s="6">
        <f t="shared" si="476"/>
        <v>0.14876913587169854</v>
      </c>
      <c r="E2566" s="7">
        <f t="shared" si="477"/>
        <v>1280</v>
      </c>
      <c r="F2566" s="6">
        <f t="shared" si="478"/>
        <v>0.16050156739811913</v>
      </c>
      <c r="G2566" s="99">
        <v>156</v>
      </c>
      <c r="H2566" s="7">
        <f t="shared" si="479"/>
        <v>2</v>
      </c>
      <c r="I2566" s="6">
        <f t="shared" si="480"/>
        <v>3.3898305084745763E-2</v>
      </c>
      <c r="J2566" s="10">
        <f>IF(B2566="Pending","",C2566/(VLOOKUP(B2566,Population!$A$2:$B$10,2,FALSE)/100000))</f>
        <v>6535.095950828133</v>
      </c>
      <c r="K2566" s="10">
        <f>IF(B2566="Pending","",SUMIFS(E:E,A:A,"&lt;="&amp;A2566,A:A,"&gt;="&amp;A2566-13,B:B,B2566)/(VLOOKUP(B2566,Population!$A$2:$B$10,2,FALSE)/100000)/14)</f>
        <v>70.572286532029409</v>
      </c>
      <c r="L2566" s="13">
        <f>IF(B2566="Pending","",(G2566/C2566)/(VLOOKUP(B2566,Population!$A$2:$B$10,2,FALSE)/100000))</f>
        <v>3.2844562202362105E-4</v>
      </c>
    </row>
    <row r="2567" spans="1:12" x14ac:dyDescent="0.3">
      <c r="A2567" s="1">
        <v>44165</v>
      </c>
      <c r="B2567" s="99" t="s">
        <v>5</v>
      </c>
      <c r="C2567" s="99">
        <v>50671</v>
      </c>
      <c r="D2567" s="6">
        <f t="shared" si="476"/>
        <v>0.13530559983764717</v>
      </c>
      <c r="E2567" s="7">
        <f t="shared" si="477"/>
        <v>1142</v>
      </c>
      <c r="F2567" s="6">
        <f t="shared" si="478"/>
        <v>0.14319749216300939</v>
      </c>
      <c r="G2567" s="99">
        <v>426</v>
      </c>
      <c r="H2567" s="7">
        <f t="shared" si="479"/>
        <v>3</v>
      </c>
      <c r="I2567" s="6">
        <f t="shared" si="480"/>
        <v>9.2568448500651893E-2</v>
      </c>
      <c r="J2567" s="10">
        <f>IF(B2567="Pending","",C2567/(VLOOKUP(B2567,Population!$A$2:$B$10,2,FALSE)/100000))</f>
        <v>5659.2815635257739</v>
      </c>
      <c r="K2567" s="10">
        <f>IF(B2567="Pending","",SUMIFS(E:E,A:A,"&lt;="&amp;A2567,A:A,"&gt;="&amp;A2567-13,B:B,B2567)/(VLOOKUP(B2567,Population!$A$2:$B$10,2,FALSE)/100000)/14)</f>
        <v>63.358322987679195</v>
      </c>
      <c r="L2567" s="13">
        <f>IF(B2567="Pending","",(G2567/C2567)/(VLOOKUP(B2567,Population!$A$2:$B$10,2,FALSE)/100000))</f>
        <v>9.3897050486654128E-4</v>
      </c>
    </row>
    <row r="2568" spans="1:12" x14ac:dyDescent="0.3">
      <c r="A2568" s="1">
        <v>44165</v>
      </c>
      <c r="B2568" s="99" t="s">
        <v>6</v>
      </c>
      <c r="C2568" s="99">
        <v>35747</v>
      </c>
      <c r="D2568" s="6">
        <f t="shared" si="476"/>
        <v>9.5454387665457024E-2</v>
      </c>
      <c r="E2568" s="7">
        <f t="shared" si="477"/>
        <v>804</v>
      </c>
      <c r="F2568" s="6">
        <f t="shared" si="478"/>
        <v>0.10081504702194358</v>
      </c>
      <c r="G2568" s="99">
        <v>869</v>
      </c>
      <c r="H2568" s="7">
        <f t="shared" si="479"/>
        <v>10</v>
      </c>
      <c r="I2568" s="6">
        <f t="shared" si="480"/>
        <v>0.1888309430682312</v>
      </c>
      <c r="J2568" s="10">
        <f>IF(B2568="Pending","",C2568/(VLOOKUP(B2568,Population!$A$2:$B$10,2,FALSE)/100000))</f>
        <v>4536.2025689116517</v>
      </c>
      <c r="K2568" s="10">
        <f>IF(B2568="Pending","",SUMIFS(E:E,A:A,"&lt;="&amp;A2568,A:A,"&gt;="&amp;A2568-13,B:B,B2568)/(VLOOKUP(B2568,Population!$A$2:$B$10,2,FALSE)/100000)/14)</f>
        <v>52.898101723158383</v>
      </c>
      <c r="L2568" s="13">
        <f>IF(B2568="Pending","",(G2568/C2568)/(VLOOKUP(B2568,Population!$A$2:$B$10,2,FALSE)/100000))</f>
        <v>3.0848426453072989E-3</v>
      </c>
    </row>
    <row r="2569" spans="1:12" x14ac:dyDescent="0.3">
      <c r="A2569" s="1">
        <v>44165</v>
      </c>
      <c r="B2569" s="99" t="s">
        <v>7</v>
      </c>
      <c r="C2569" s="99">
        <v>21470</v>
      </c>
      <c r="D2569" s="6">
        <f t="shared" si="476"/>
        <v>5.733084463528023E-2</v>
      </c>
      <c r="E2569" s="7">
        <f t="shared" si="477"/>
        <v>494</v>
      </c>
      <c r="F2569" s="6">
        <f t="shared" si="478"/>
        <v>6.1943573667711596E-2</v>
      </c>
      <c r="G2569" s="99">
        <v>1380</v>
      </c>
      <c r="H2569" s="7">
        <f t="shared" si="479"/>
        <v>16</v>
      </c>
      <c r="I2569" s="6">
        <f t="shared" si="480"/>
        <v>0.29986962190352023</v>
      </c>
      <c r="J2569" s="10">
        <f>IF(B2569="Pending","",C2569/(VLOOKUP(B2569,Population!$A$2:$B$10,2,FALSE)/100000))</f>
        <v>4476.6752085605212</v>
      </c>
      <c r="K2569" s="10">
        <f>IF(B2569="Pending","",SUMIFS(E:E,A:A,"&lt;="&amp;A2569,A:A,"&gt;="&amp;A2569-13,B:B,B2569)/(VLOOKUP(B2569,Population!$A$2:$B$10,2,FALSE)/100000)/14)</f>
        <v>53.944100091177745</v>
      </c>
      <c r="L2569" s="13">
        <f>IF(B2569="Pending","",(G2569/C2569)/(VLOOKUP(B2569,Population!$A$2:$B$10,2,FALSE)/100000))</f>
        <v>1.3402029950508858E-2</v>
      </c>
    </row>
    <row r="2570" spans="1:12" x14ac:dyDescent="0.3">
      <c r="A2570" s="1">
        <v>44165</v>
      </c>
      <c r="B2570" s="99" t="s">
        <v>25</v>
      </c>
      <c r="C2570" s="99">
        <v>11450</v>
      </c>
      <c r="D2570" s="6">
        <f t="shared" si="476"/>
        <v>3.0574670287562118E-2</v>
      </c>
      <c r="E2570" s="7">
        <f t="shared" si="477"/>
        <v>208</v>
      </c>
      <c r="F2570" s="6">
        <f t="shared" si="478"/>
        <v>2.6081504702194357E-2</v>
      </c>
      <c r="G2570" s="99">
        <v>1676</v>
      </c>
      <c r="H2570" s="7">
        <f t="shared" si="479"/>
        <v>16</v>
      </c>
      <c r="I2570" s="6">
        <f t="shared" si="480"/>
        <v>0.36418948283355063</v>
      </c>
      <c r="J2570" s="10">
        <f>IF(B2570="Pending","",C2570/(VLOOKUP(B2570,Population!$A$2:$B$10,2,FALSE)/100000))</f>
        <v>5172.3592734303356</v>
      </c>
      <c r="K2570" s="10">
        <f>IF(B2570="Pending","",SUMIFS(E:E,A:A,"&lt;="&amp;A2570,A:A,"&gt;="&amp;A2570-13,B:B,B2570)/(VLOOKUP(B2570,Population!$A$2:$B$10,2,FALSE)/100000)/14)</f>
        <v>57.176672691943573</v>
      </c>
      <c r="L2570" s="13">
        <f>IF(B2570="Pending","",(G2570/C2570)/(VLOOKUP(B2570,Population!$A$2:$B$10,2,FALSE)/100000))</f>
        <v>6.6122874409482973E-2</v>
      </c>
    </row>
    <row r="2571" spans="1:12" x14ac:dyDescent="0.3">
      <c r="A2571" s="1">
        <v>44165</v>
      </c>
      <c r="B2571" s="99" t="s">
        <v>21</v>
      </c>
      <c r="C2571" s="99">
        <v>545</v>
      </c>
      <c r="D2571" s="6">
        <f t="shared" si="476"/>
        <v>1.4553009001503365E-3</v>
      </c>
      <c r="E2571" s="7">
        <f t="shared" si="477"/>
        <v>4</v>
      </c>
      <c r="F2571" s="6">
        <f t="shared" si="478"/>
        <v>5.0156739811912227E-4</v>
      </c>
      <c r="G2571" s="99">
        <v>1</v>
      </c>
      <c r="H2571" s="7">
        <f t="shared" si="479"/>
        <v>0</v>
      </c>
      <c r="I2571" s="6">
        <f t="shared" si="480"/>
        <v>2.17296827466319E-4</v>
      </c>
      <c r="J2571" s="10" t="str">
        <f>IF(B2571="Pending","",C2571/(VLOOKUP(B2571,Population!$A$2:$B$10,2,FALSE)/100000))</f>
        <v/>
      </c>
      <c r="K2571" s="10" t="str">
        <f>IF(B2571="Pending","",SUMIFS(E:E,A:A,"&lt;="&amp;A2571,A:A,"&gt;="&amp;A2571-13,B:B,B2571)/(VLOOKUP(B2571,Population!$A$2:$B$10,2,FALSE)/100000)/14)</f>
        <v/>
      </c>
      <c r="L2571" s="13" t="str">
        <f>IF(B2571="Pending","",(G2571/C2571)/(VLOOKUP(B2571,Population!$A$2:$B$10,2,FALSE)/100000))</f>
        <v/>
      </c>
    </row>
    <row r="2572" spans="1:12" x14ac:dyDescent="0.3">
      <c r="A2572" s="1">
        <v>44166</v>
      </c>
      <c r="B2572" s="11" t="s">
        <v>0</v>
      </c>
      <c r="C2572" s="99">
        <v>18876</v>
      </c>
      <c r="D2572" s="6">
        <f t="shared" ref="D2572:D2581" si="481">C2572/SUMIF(A:A,A2572,C:C)</f>
        <v>4.9649382144529255E-2</v>
      </c>
      <c r="E2572" s="7">
        <f t="shared" ref="E2572:E2581" si="482">C2572-SUMIFS(C:C,A:A,A2572-1,B:B,B2572)</f>
        <v>342</v>
      </c>
      <c r="F2572" s="6">
        <f t="shared" ref="F2572:F2581" si="483">E2572/SUMIF(A:A,A2572,E:E)</f>
        <v>6.0073774811171612E-2</v>
      </c>
      <c r="G2572" s="99">
        <v>4</v>
      </c>
      <c r="H2572" s="7">
        <f t="shared" ref="H2572:H2581" si="484">G2572-SUMIFS(G:G,A:A,A2572-1,B:B,B2572)</f>
        <v>0</v>
      </c>
      <c r="I2572" s="6">
        <f t="shared" ref="I2572:I2581" si="485">G2572/SUMIF(A:A,A2572,G:G)</f>
        <v>8.6244070720137994E-4</v>
      </c>
      <c r="J2572" s="10">
        <f>IF(B2572="Pending","",C2572/(VLOOKUP(B2572,Population!$A$2:$B$10,2,FALSE)/100000))</f>
        <v>2083.5954937114625</v>
      </c>
      <c r="K2572" s="10">
        <f>IF(B2572="Pending","",SUMIFS(E:E,A:A,"&lt;="&amp;A2572,A:A,"&gt;="&amp;A2572-13,B:B,B2572)/(VLOOKUP(B2572,Population!$A$2:$B$10,2,FALSE)/100000)/14)</f>
        <v>24.725863031964799</v>
      </c>
      <c r="L2572" s="13">
        <f>IF(B2572="Pending","",(G2572/C2572)/(VLOOKUP(B2572,Population!$A$2:$B$10,2,FALSE)/100000))</f>
        <v>2.3391251770923019E-5</v>
      </c>
    </row>
    <row r="2573" spans="1:12" x14ac:dyDescent="0.3">
      <c r="A2573" s="1">
        <v>44166</v>
      </c>
      <c r="B2573" s="99" t="s">
        <v>1</v>
      </c>
      <c r="C2573" s="99">
        <v>50396</v>
      </c>
      <c r="D2573" s="6">
        <f t="shared" si="481"/>
        <v>0.13255616987474553</v>
      </c>
      <c r="E2573" s="7">
        <f t="shared" si="482"/>
        <v>609</v>
      </c>
      <c r="F2573" s="6">
        <f t="shared" si="483"/>
        <v>0.10697347619884068</v>
      </c>
      <c r="G2573" s="99">
        <v>2</v>
      </c>
      <c r="H2573" s="7">
        <f t="shared" si="484"/>
        <v>0</v>
      </c>
      <c r="I2573" s="6">
        <f t="shared" si="485"/>
        <v>4.3122035360068997E-4</v>
      </c>
      <c r="J2573" s="10">
        <f>IF(B2573="Pending","",C2573/(VLOOKUP(B2573,Population!$A$2:$B$10,2,FALSE)/100000))</f>
        <v>5882.401003822697</v>
      </c>
      <c r="K2573" s="10">
        <f>IF(B2573="Pending","",SUMIFS(E:E,A:A,"&lt;="&amp;A2573,A:A,"&gt;="&amp;A2573-13,B:B,B2573)/(VLOOKUP(B2573,Population!$A$2:$B$10,2,FALSE)/100000)/14)</f>
        <v>63.864467261123131</v>
      </c>
      <c r="L2573" s="13">
        <f>IF(B2573="Pending","",(G2573/C2573)/(VLOOKUP(B2573,Population!$A$2:$B$10,2,FALSE)/100000))</f>
        <v>4.6322553141817792E-6</v>
      </c>
    </row>
    <row r="2574" spans="1:12" x14ac:dyDescent="0.3">
      <c r="A2574" s="1">
        <v>44166</v>
      </c>
      <c r="B2574" s="99" t="s">
        <v>2</v>
      </c>
      <c r="C2574" s="99">
        <v>72623</v>
      </c>
      <c r="D2574" s="6">
        <f t="shared" si="481"/>
        <v>0.19101965879858807</v>
      </c>
      <c r="E2574" s="7">
        <f t="shared" si="482"/>
        <v>956</v>
      </c>
      <c r="F2574" s="6">
        <f t="shared" si="483"/>
        <v>0.16792552257157914</v>
      </c>
      <c r="G2574" s="99">
        <v>29</v>
      </c>
      <c r="H2574" s="7">
        <f t="shared" si="484"/>
        <v>0</v>
      </c>
      <c r="I2574" s="6">
        <f t="shared" si="485"/>
        <v>6.2526951272100046E-3</v>
      </c>
      <c r="J2574" s="10">
        <f>IF(B2574="Pending","",C2574/(VLOOKUP(B2574,Population!$A$2:$B$10,2,FALSE)/100000))</f>
        <v>7624.8782085741159</v>
      </c>
      <c r="K2574" s="10">
        <f>IF(B2574="Pending","",SUMIFS(E:E,A:A,"&lt;="&amp;A2574,A:A,"&gt;="&amp;A2574-13,B:B,B2574)/(VLOOKUP(B2574,Population!$A$2:$B$10,2,FALSE)/100000)/14)</f>
        <v>76.104642233186766</v>
      </c>
      <c r="L2574" s="13">
        <f>IF(B2574="Pending","",(G2574/C2574)/(VLOOKUP(B2574,Population!$A$2:$B$10,2,FALSE)/100000))</f>
        <v>4.1925913926585862E-5</v>
      </c>
    </row>
    <row r="2575" spans="1:12" x14ac:dyDescent="0.3">
      <c r="A2575" s="1">
        <v>44166</v>
      </c>
      <c r="B2575" s="99" t="s">
        <v>3</v>
      </c>
      <c r="C2575" s="99">
        <v>59784</v>
      </c>
      <c r="D2575" s="6">
        <f t="shared" si="481"/>
        <v>0.15724934637256502</v>
      </c>
      <c r="E2575" s="7">
        <f t="shared" si="482"/>
        <v>875</v>
      </c>
      <c r="F2575" s="6">
        <f t="shared" si="483"/>
        <v>0.15369752327419639</v>
      </c>
      <c r="G2575" s="99">
        <v>60</v>
      </c>
      <c r="H2575" s="7">
        <f t="shared" si="484"/>
        <v>1</v>
      </c>
      <c r="I2575" s="6">
        <f t="shared" si="485"/>
        <v>1.2936610608020699E-2</v>
      </c>
      <c r="J2575" s="10">
        <f>IF(B2575="Pending","",C2575/(VLOOKUP(B2575,Population!$A$2:$B$10,2,FALSE)/100000))</f>
        <v>6815.4613295758463</v>
      </c>
      <c r="K2575" s="10">
        <f>IF(B2575="Pending","",SUMIFS(E:E,A:A,"&lt;="&amp;A2575,A:A,"&gt;="&amp;A2575-13,B:B,B2575)/(VLOOKUP(B2575,Population!$A$2:$B$10,2,FALSE)/100000)/14)</f>
        <v>72.171046438644268</v>
      </c>
      <c r="L2575" s="13">
        <f>IF(B2575="Pending","",(G2575/C2575)/(VLOOKUP(B2575,Population!$A$2:$B$10,2,FALSE)/100000))</f>
        <v>1.1441331523270752E-4</v>
      </c>
    </row>
    <row r="2576" spans="1:12" x14ac:dyDescent="0.3">
      <c r="A2576" s="1">
        <v>44166</v>
      </c>
      <c r="B2576" s="99" t="s">
        <v>4</v>
      </c>
      <c r="C2576" s="99">
        <v>56592</v>
      </c>
      <c r="D2576" s="6">
        <f t="shared" si="481"/>
        <v>0.14885345593998728</v>
      </c>
      <c r="E2576" s="7">
        <f t="shared" si="482"/>
        <v>879</v>
      </c>
      <c r="F2576" s="6">
        <f t="shared" si="483"/>
        <v>0.15440014052344986</v>
      </c>
      <c r="G2576" s="99">
        <v>156</v>
      </c>
      <c r="H2576" s="7">
        <f t="shared" si="484"/>
        <v>0</v>
      </c>
      <c r="I2576" s="6">
        <f t="shared" si="485"/>
        <v>3.3635187580853813E-2</v>
      </c>
      <c r="J2576" s="10">
        <f>IF(B2576="Pending","",C2576/(VLOOKUP(B2576,Population!$A$2:$B$10,2,FALSE)/100000))</f>
        <v>6638.2020363158636</v>
      </c>
      <c r="K2576" s="10">
        <f>IF(B2576="Pending","",SUMIFS(E:E,A:A,"&lt;="&amp;A2576,A:A,"&gt;="&amp;A2576-13,B:B,B2576)/(VLOOKUP(B2576,Population!$A$2:$B$10,2,FALSE)/100000)/14)</f>
        <v>75.783726900416241</v>
      </c>
      <c r="L2576" s="13">
        <f>IF(B2576="Pending","",(G2576/C2576)/(VLOOKUP(B2576,Population!$A$2:$B$10,2,FALSE)/100000))</f>
        <v>3.2334412884863585E-4</v>
      </c>
    </row>
    <row r="2577" spans="1:12" x14ac:dyDescent="0.3">
      <c r="A2577" s="1">
        <v>44166</v>
      </c>
      <c r="B2577" s="99" t="s">
        <v>5</v>
      </c>
      <c r="C2577" s="99">
        <v>51525</v>
      </c>
      <c r="D2577" s="6">
        <f t="shared" si="481"/>
        <v>0.13552576896571678</v>
      </c>
      <c r="E2577" s="7">
        <f t="shared" si="482"/>
        <v>854</v>
      </c>
      <c r="F2577" s="6">
        <f t="shared" si="483"/>
        <v>0.15000878271561566</v>
      </c>
      <c r="G2577" s="99">
        <v>431</v>
      </c>
      <c r="H2577" s="7">
        <f t="shared" si="484"/>
        <v>5</v>
      </c>
      <c r="I2577" s="6">
        <f t="shared" si="485"/>
        <v>9.2927986200948678E-2</v>
      </c>
      <c r="J2577" s="10">
        <f>IF(B2577="Pending","",C2577/(VLOOKUP(B2577,Population!$A$2:$B$10,2,FALSE)/100000))</f>
        <v>5754.662086018936</v>
      </c>
      <c r="K2577" s="10">
        <f>IF(B2577="Pending","",SUMIFS(E:E,A:A,"&lt;="&amp;A2577,A:A,"&gt;="&amp;A2577-13,B:B,B2577)/(VLOOKUP(B2577,Population!$A$2:$B$10,2,FALSE)/100000)/14)</f>
        <v>68.057145984373108</v>
      </c>
      <c r="L2577" s="13">
        <f>IF(B2577="Pending","",(G2577/C2577)/(VLOOKUP(B2577,Population!$A$2:$B$10,2,FALSE)/100000))</f>
        <v>9.3424567539126472E-4</v>
      </c>
    </row>
    <row r="2578" spans="1:12" x14ac:dyDescent="0.3">
      <c r="A2578" s="1">
        <v>44166</v>
      </c>
      <c r="B2578" s="99" t="s">
        <v>6</v>
      </c>
      <c r="C2578" s="99">
        <v>36375</v>
      </c>
      <c r="D2578" s="6">
        <f t="shared" si="481"/>
        <v>9.5676852908839358E-2</v>
      </c>
      <c r="E2578" s="7">
        <f t="shared" si="482"/>
        <v>628</v>
      </c>
      <c r="F2578" s="6">
        <f t="shared" si="483"/>
        <v>0.11031090813279466</v>
      </c>
      <c r="G2578" s="99">
        <v>874</v>
      </c>
      <c r="H2578" s="7">
        <f t="shared" si="484"/>
        <v>5</v>
      </c>
      <c r="I2578" s="6">
        <f t="shared" si="485"/>
        <v>0.1884432945235015</v>
      </c>
      <c r="J2578" s="10">
        <f>IF(B2578="Pending","",C2578/(VLOOKUP(B2578,Population!$A$2:$B$10,2,FALSE)/100000))</f>
        <v>4615.8941573883494</v>
      </c>
      <c r="K2578" s="10">
        <f>IF(B2578="Pending","",SUMIFS(E:E,A:A,"&lt;="&amp;A2578,A:A,"&gt;="&amp;A2578-13,B:B,B2578)/(VLOOKUP(B2578,Population!$A$2:$B$10,2,FALSE)/100000)/14)</f>
        <v>56.569063203261052</v>
      </c>
      <c r="L2578" s="13">
        <f>IF(B2578="Pending","",(G2578/C2578)/(VLOOKUP(B2578,Population!$A$2:$B$10,2,FALSE)/100000))</f>
        <v>3.0490270023697725E-3</v>
      </c>
    </row>
    <row r="2579" spans="1:12" x14ac:dyDescent="0.3">
      <c r="A2579" s="1">
        <v>44166</v>
      </c>
      <c r="B2579" s="99" t="s">
        <v>7</v>
      </c>
      <c r="C2579" s="99">
        <v>21842</v>
      </c>
      <c r="D2579" s="6">
        <f t="shared" si="481"/>
        <v>5.7450826700614965E-2</v>
      </c>
      <c r="E2579" s="7">
        <f t="shared" si="482"/>
        <v>372</v>
      </c>
      <c r="F2579" s="6">
        <f t="shared" si="483"/>
        <v>6.5343404180572634E-2</v>
      </c>
      <c r="G2579" s="99">
        <v>1399</v>
      </c>
      <c r="H2579" s="7">
        <f t="shared" si="484"/>
        <v>19</v>
      </c>
      <c r="I2579" s="6">
        <f t="shared" si="485"/>
        <v>0.30163863734368263</v>
      </c>
      <c r="J2579" s="10">
        <f>IF(B2579="Pending","",C2579/(VLOOKUP(B2579,Population!$A$2:$B$10,2,FALSE)/100000))</f>
        <v>4554.2403309445226</v>
      </c>
      <c r="K2579" s="10">
        <f>IF(B2579="Pending","",SUMIFS(E:E,A:A,"&lt;="&amp;A2579,A:A,"&gt;="&amp;A2579-13,B:B,B2579)/(VLOOKUP(B2579,Population!$A$2:$B$10,2,FALSE)/100000)/14)</f>
        <v>57.846185741064154</v>
      </c>
      <c r="L2579" s="13">
        <f>IF(B2579="Pending","",(G2579/C2579)/(VLOOKUP(B2579,Population!$A$2:$B$10,2,FALSE)/100000))</f>
        <v>1.335515257366667E-2</v>
      </c>
    </row>
    <row r="2580" spans="1:12" x14ac:dyDescent="0.3">
      <c r="A2580" s="1">
        <v>44166</v>
      </c>
      <c r="B2580" s="99" t="s">
        <v>25</v>
      </c>
      <c r="C2580" s="99">
        <v>11629</v>
      </c>
      <c r="D2580" s="6">
        <f t="shared" si="481"/>
        <v>3.0587659724450662E-2</v>
      </c>
      <c r="E2580" s="7">
        <f t="shared" si="482"/>
        <v>179</v>
      </c>
      <c r="F2580" s="6">
        <f t="shared" si="483"/>
        <v>3.1442121904092749E-2</v>
      </c>
      <c r="G2580" s="99">
        <v>1681</v>
      </c>
      <c r="H2580" s="7">
        <f t="shared" si="484"/>
        <v>5</v>
      </c>
      <c r="I2580" s="6">
        <f t="shared" si="485"/>
        <v>0.36244070720137989</v>
      </c>
      <c r="J2580" s="10">
        <f>IF(B2580="Pending","",C2580/(VLOOKUP(B2580,Population!$A$2:$B$10,2,FALSE)/100000))</f>
        <v>5253.2197371809061</v>
      </c>
      <c r="K2580" s="10">
        <f>IF(B2580="Pending","",SUMIFS(E:E,A:A,"&lt;="&amp;A2580,A:A,"&gt;="&amp;A2580-13,B:B,B2580)/(VLOOKUP(B2580,Population!$A$2:$B$10,2,FALSE)/100000)/14)</f>
        <v>60.532414204337549</v>
      </c>
      <c r="L2580" s="13">
        <f>IF(B2580="Pending","",(G2580/C2580)/(VLOOKUP(B2580,Population!$A$2:$B$10,2,FALSE)/100000))</f>
        <v>6.5299302103395282E-2</v>
      </c>
    </row>
    <row r="2581" spans="1:12" x14ac:dyDescent="0.3">
      <c r="A2581" s="1">
        <v>44166</v>
      </c>
      <c r="B2581" s="99" t="s">
        <v>21</v>
      </c>
      <c r="C2581" s="99">
        <v>544</v>
      </c>
      <c r="D2581" s="6">
        <f t="shared" si="481"/>
        <v>1.4308785699631234E-3</v>
      </c>
      <c r="E2581" s="7">
        <f t="shared" si="482"/>
        <v>-1</v>
      </c>
      <c r="F2581" s="6">
        <f t="shared" si="483"/>
        <v>-1.756543123133673E-4</v>
      </c>
      <c r="G2581" s="99">
        <v>2</v>
      </c>
      <c r="H2581" s="7">
        <f t="shared" si="484"/>
        <v>1</v>
      </c>
      <c r="I2581" s="6">
        <f t="shared" si="485"/>
        <v>4.3122035360068997E-4</v>
      </c>
      <c r="J2581" s="10" t="str">
        <f>IF(B2581="Pending","",C2581/(VLOOKUP(B2581,Population!$A$2:$B$10,2,FALSE)/100000))</f>
        <v/>
      </c>
      <c r="K2581" s="10" t="str">
        <f>IF(B2581="Pending","",SUMIFS(E:E,A:A,"&lt;="&amp;A2581,A:A,"&gt;="&amp;A2581-13,B:B,B2581)/(VLOOKUP(B2581,Population!$A$2:$B$10,2,FALSE)/100000)/14)</f>
        <v/>
      </c>
      <c r="L2581" s="13" t="str">
        <f>IF(B2581="Pending","",(G2581/C2581)/(VLOOKUP(B2581,Population!$A$2:$B$10,2,FALSE)/100000))</f>
        <v/>
      </c>
    </row>
    <row r="2582" spans="1:12" x14ac:dyDescent="0.3">
      <c r="A2582" s="1">
        <v>44167</v>
      </c>
      <c r="B2582" s="11" t="s">
        <v>0</v>
      </c>
      <c r="C2582" s="99">
        <v>19085</v>
      </c>
      <c r="D2582" s="6">
        <f t="shared" ref="D2582:D2591" si="486">C2582/SUMIF(A:A,A2582,C:C)</f>
        <v>4.9663661084871906E-2</v>
      </c>
      <c r="E2582" s="7">
        <f t="shared" ref="E2582:E2591" si="487">C2582-SUMIFS(C:C,A:A,A2582-1,B:B,B2582)</f>
        <v>209</v>
      </c>
      <c r="F2582" s="6">
        <f t="shared" ref="F2582:F2591" si="488">E2582/SUMIF(A:A,A2582,E:E)</f>
        <v>5.0988045864845087E-2</v>
      </c>
      <c r="G2582" s="99">
        <v>4</v>
      </c>
      <c r="H2582" s="7">
        <f t="shared" ref="H2582:H2591" si="489">G2582-SUMIFS(G:G,A:A,A2582-1,B:B,B2582)</f>
        <v>0</v>
      </c>
      <c r="I2582" s="6">
        <f t="shared" ref="I2582:I2591" si="490">G2582/SUMIF(A:A,A2582,G:G)</f>
        <v>8.5324232081911264E-4</v>
      </c>
      <c r="J2582" s="10">
        <f>IF(B2582="Pending","",C2582/(VLOOKUP(B2582,Population!$A$2:$B$10,2,FALSE)/100000))</f>
        <v>2106.6656069868222</v>
      </c>
      <c r="K2582" s="10">
        <f>IF(B2582="Pending","",SUMIFS(E:E,A:A,"&lt;="&amp;A2582,A:A,"&gt;="&amp;A2582-13,B:B,B2582)/(VLOOKUP(B2582,Population!$A$2:$B$10,2,FALSE)/100000)/14)</f>
        <v>24.623364237508316</v>
      </c>
      <c r="L2582" s="13">
        <f>IF(B2582="Pending","",(G2582/C2582)/(VLOOKUP(B2582,Population!$A$2:$B$10,2,FALSE)/100000))</f>
        <v>2.3135093970549798E-5</v>
      </c>
    </row>
    <row r="2583" spans="1:12" x14ac:dyDescent="0.3">
      <c r="A2583" s="1">
        <v>44167</v>
      </c>
      <c r="B2583" s="99" t="s">
        <v>1</v>
      </c>
      <c r="C2583" s="99">
        <v>50849</v>
      </c>
      <c r="D2583" s="6">
        <f t="shared" si="486"/>
        <v>0.13232106379379888</v>
      </c>
      <c r="E2583" s="7">
        <f t="shared" si="487"/>
        <v>453</v>
      </c>
      <c r="F2583" s="6">
        <f t="shared" si="488"/>
        <v>0.1105147596974872</v>
      </c>
      <c r="G2583" s="99">
        <v>2</v>
      </c>
      <c r="H2583" s="7">
        <f t="shared" si="489"/>
        <v>0</v>
      </c>
      <c r="I2583" s="6">
        <f t="shared" si="490"/>
        <v>4.2662116040955632E-4</v>
      </c>
      <c r="J2583" s="10">
        <f>IF(B2583="Pending","",C2583/(VLOOKUP(B2583,Population!$A$2:$B$10,2,FALSE)/100000))</f>
        <v>5935.2767807639557</v>
      </c>
      <c r="K2583" s="10">
        <f>IF(B2583="Pending","",SUMIFS(E:E,A:A,"&lt;="&amp;A2583,A:A,"&gt;="&amp;A2583-13,B:B,B2583)/(VLOOKUP(B2583,Population!$A$2:$B$10,2,FALSE)/100000)/14)</f>
        <v>62.5971827932784</v>
      </c>
      <c r="L2583" s="13">
        <f>IF(B2583="Pending","",(G2583/C2583)/(VLOOKUP(B2583,Population!$A$2:$B$10,2,FALSE)/100000))</f>
        <v>4.5909878033688944E-6</v>
      </c>
    </row>
    <row r="2584" spans="1:12" x14ac:dyDescent="0.3">
      <c r="A2584" s="1">
        <v>44167</v>
      </c>
      <c r="B2584" s="99" t="s">
        <v>2</v>
      </c>
      <c r="C2584" s="99">
        <v>73337</v>
      </c>
      <c r="D2584" s="6">
        <f t="shared" si="486"/>
        <v>0.19084013167310721</v>
      </c>
      <c r="E2584" s="7">
        <f t="shared" si="487"/>
        <v>714</v>
      </c>
      <c r="F2584" s="6">
        <f t="shared" si="488"/>
        <v>0.17418882654305928</v>
      </c>
      <c r="G2584" s="99">
        <v>30</v>
      </c>
      <c r="H2584" s="7">
        <f t="shared" si="489"/>
        <v>1</v>
      </c>
      <c r="I2584" s="6">
        <f t="shared" si="490"/>
        <v>6.3993174061433445E-3</v>
      </c>
      <c r="J2584" s="10">
        <f>IF(B2584="Pending","",C2584/(VLOOKUP(B2584,Population!$A$2:$B$10,2,FALSE)/100000))</f>
        <v>7699.842931057653</v>
      </c>
      <c r="K2584" s="10">
        <f>IF(B2584="Pending","",SUMIFS(E:E,A:A,"&lt;="&amp;A2584,A:A,"&gt;="&amp;A2584-13,B:B,B2584)/(VLOOKUP(B2584,Population!$A$2:$B$10,2,FALSE)/100000)/14)</f>
        <v>75.549681302436298</v>
      </c>
      <c r="L2584" s="13">
        <f>IF(B2584="Pending","",(G2584/C2584)/(VLOOKUP(B2584,Population!$A$2:$B$10,2,FALSE)/100000))</f>
        <v>4.2949374198710129E-5</v>
      </c>
    </row>
    <row r="2585" spans="1:12" x14ac:dyDescent="0.3">
      <c r="A2585" s="1">
        <v>44167</v>
      </c>
      <c r="B2585" s="99" t="s">
        <v>3</v>
      </c>
      <c r="C2585" s="99">
        <v>60430</v>
      </c>
      <c r="D2585" s="6">
        <f t="shared" si="486"/>
        <v>0.1572530803960602</v>
      </c>
      <c r="E2585" s="7">
        <f t="shared" si="487"/>
        <v>646</v>
      </c>
      <c r="F2585" s="6">
        <f t="shared" si="488"/>
        <v>0.15759941449133935</v>
      </c>
      <c r="G2585" s="99">
        <v>60</v>
      </c>
      <c r="H2585" s="7">
        <f t="shared" si="489"/>
        <v>0</v>
      </c>
      <c r="I2585" s="6">
        <f t="shared" si="490"/>
        <v>1.2798634812286689E-2</v>
      </c>
      <c r="J2585" s="10">
        <f>IF(B2585="Pending","",C2585/(VLOOKUP(B2585,Population!$A$2:$B$10,2,FALSE)/100000))</f>
        <v>6889.1062516102702</v>
      </c>
      <c r="K2585" s="10">
        <f>IF(B2585="Pending","",SUMIFS(E:E,A:A,"&lt;="&amp;A2585,A:A,"&gt;="&amp;A2585-13,B:B,B2585)/(VLOOKUP(B2585,Population!$A$2:$B$10,2,FALSE)/100000)/14)</f>
        <v>72.179189397736977</v>
      </c>
      <c r="L2585" s="13">
        <f>IF(B2585="Pending","",(G2585/C2585)/(VLOOKUP(B2585,Population!$A$2:$B$10,2,FALSE)/100000))</f>
        <v>1.1319023064491454E-4</v>
      </c>
    </row>
    <row r="2586" spans="1:12" x14ac:dyDescent="0.3">
      <c r="A2586" s="1">
        <v>44167</v>
      </c>
      <c r="B2586" s="99" t="s">
        <v>4</v>
      </c>
      <c r="C2586" s="99">
        <v>57197</v>
      </c>
      <c r="D2586" s="6">
        <f t="shared" si="486"/>
        <v>0.1488400536060476</v>
      </c>
      <c r="E2586" s="7">
        <f t="shared" si="487"/>
        <v>605</v>
      </c>
      <c r="F2586" s="6">
        <f t="shared" si="488"/>
        <v>0.14759697487191997</v>
      </c>
      <c r="G2586" s="99">
        <v>159</v>
      </c>
      <c r="H2586" s="7">
        <f t="shared" si="489"/>
        <v>3</v>
      </c>
      <c r="I2586" s="6">
        <f t="shared" si="490"/>
        <v>3.3916382252559725E-2</v>
      </c>
      <c r="J2586" s="10">
        <f>IF(B2586="Pending","",C2586/(VLOOKUP(B2586,Population!$A$2:$B$10,2,FALSE)/100000))</f>
        <v>6709.1681133580441</v>
      </c>
      <c r="K2586" s="10">
        <f>IF(B2586="Pending","",SUMIFS(E:E,A:A,"&lt;="&amp;A2586,A:A,"&gt;="&amp;A2586-13,B:B,B2586)/(VLOOKUP(B2586,Population!$A$2:$B$10,2,FALSE)/100000)/14)</f>
        <v>75.272637089368672</v>
      </c>
      <c r="L2586" s="13">
        <f>IF(B2586="Pending","",(G2586/C2586)/(VLOOKUP(B2586,Population!$A$2:$B$10,2,FALSE)/100000))</f>
        <v>3.2607634740441807E-4</v>
      </c>
    </row>
    <row r="2587" spans="1:12" x14ac:dyDescent="0.3">
      <c r="A2587" s="1">
        <v>44167</v>
      </c>
      <c r="B2587" s="99" t="s">
        <v>5</v>
      </c>
      <c r="C2587" s="99">
        <v>52099</v>
      </c>
      <c r="D2587" s="6">
        <f t="shared" si="486"/>
        <v>0.13557385794397386</v>
      </c>
      <c r="E2587" s="7">
        <f t="shared" si="487"/>
        <v>574</v>
      </c>
      <c r="F2587" s="6">
        <f t="shared" si="488"/>
        <v>0.14003415467187119</v>
      </c>
      <c r="G2587" s="99">
        <v>432</v>
      </c>
      <c r="H2587" s="7">
        <f t="shared" si="489"/>
        <v>1</v>
      </c>
      <c r="I2587" s="6">
        <f t="shared" si="490"/>
        <v>9.2150170648464161E-2</v>
      </c>
      <c r="J2587" s="10">
        <f>IF(B2587="Pending","",C2587/(VLOOKUP(B2587,Population!$A$2:$B$10,2,FALSE)/100000))</f>
        <v>5818.7703060553231</v>
      </c>
      <c r="K2587" s="10">
        <f>IF(B2587="Pending","",SUMIFS(E:E,A:A,"&lt;="&amp;A2587,A:A,"&gt;="&amp;A2587-13,B:B,B2587)/(VLOOKUP(B2587,Population!$A$2:$B$10,2,FALSE)/100000)/14)</f>
        <v>67.76197374179641</v>
      </c>
      <c r="L2587" s="13">
        <f>IF(B2587="Pending","",(G2587/C2587)/(VLOOKUP(B2587,Population!$A$2:$B$10,2,FALSE)/100000))</f>
        <v>9.2609637841462207E-4</v>
      </c>
    </row>
    <row r="2588" spans="1:12" x14ac:dyDescent="0.3">
      <c r="A2588" s="1">
        <v>44167</v>
      </c>
      <c r="B2588" s="99" t="s">
        <v>6</v>
      </c>
      <c r="C2588" s="99">
        <v>36822</v>
      </c>
      <c r="D2588" s="6">
        <f t="shared" si="486"/>
        <v>9.581950895819509E-2</v>
      </c>
      <c r="E2588" s="7">
        <f t="shared" si="487"/>
        <v>447</v>
      </c>
      <c r="F2588" s="6">
        <f t="shared" si="488"/>
        <v>0.10905098804586484</v>
      </c>
      <c r="G2588" s="99">
        <v>888</v>
      </c>
      <c r="H2588" s="7">
        <f t="shared" si="489"/>
        <v>14</v>
      </c>
      <c r="I2588" s="6">
        <f t="shared" si="490"/>
        <v>0.18941979522184299</v>
      </c>
      <c r="J2588" s="10">
        <f>IF(B2588="Pending","",C2588/(VLOOKUP(B2588,Population!$A$2:$B$10,2,FALSE)/100000))</f>
        <v>4672.617310332751</v>
      </c>
      <c r="K2588" s="10">
        <f>IF(B2588="Pending","",SUMIFS(E:E,A:A,"&lt;="&amp;A2588,A:A,"&gt;="&amp;A2588-13,B:B,B2588)/(VLOOKUP(B2588,Population!$A$2:$B$10,2,FALSE)/100000)/14)</f>
        <v>56.405909359700935</v>
      </c>
      <c r="L2588" s="13">
        <f>IF(B2588="Pending","",(G2588/C2588)/(VLOOKUP(B2588,Population!$A$2:$B$10,2,FALSE)/100000))</f>
        <v>3.0602607486155493E-3</v>
      </c>
    </row>
    <row r="2589" spans="1:12" x14ac:dyDescent="0.3">
      <c r="A2589" s="1">
        <v>44167</v>
      </c>
      <c r="B2589" s="99" t="s">
        <v>7</v>
      </c>
      <c r="C2589" s="99">
        <v>22156</v>
      </c>
      <c r="D2589" s="6">
        <f t="shared" si="486"/>
        <v>5.7655125753021848E-2</v>
      </c>
      <c r="E2589" s="7">
        <f t="shared" si="487"/>
        <v>314</v>
      </c>
      <c r="F2589" s="6">
        <f t="shared" si="488"/>
        <v>7.6604049768236149E-2</v>
      </c>
      <c r="G2589" s="99">
        <v>1416</v>
      </c>
      <c r="H2589" s="7">
        <f t="shared" si="489"/>
        <v>17</v>
      </c>
      <c r="I2589" s="6">
        <f t="shared" si="490"/>
        <v>0.30204778156996587</v>
      </c>
      <c r="J2589" s="10">
        <f>IF(B2589="Pending","",C2589/(VLOOKUP(B2589,Population!$A$2:$B$10,2,FALSE)/100000))</f>
        <v>4619.7119665052123</v>
      </c>
      <c r="K2589" s="10">
        <f>IF(B2589="Pending","",SUMIFS(E:E,A:A,"&lt;="&amp;A2589,A:A,"&gt;="&amp;A2589-13,B:B,B2589)/(VLOOKUP(B2589,Population!$A$2:$B$10,2,FALSE)/100000)/14)</f>
        <v>57.905759567779974</v>
      </c>
      <c r="L2589" s="13">
        <f>IF(B2589="Pending","",(G2589/C2589)/(VLOOKUP(B2589,Population!$A$2:$B$10,2,FALSE)/100000))</f>
        <v>1.3325865914588323E-2</v>
      </c>
    </row>
    <row r="2590" spans="1:12" x14ac:dyDescent="0.3">
      <c r="A2590" s="1">
        <v>44167</v>
      </c>
      <c r="B2590" s="99" t="s">
        <v>25</v>
      </c>
      <c r="C2590" s="99">
        <v>11768</v>
      </c>
      <c r="D2590" s="6">
        <f t="shared" si="486"/>
        <v>3.0623105247407523E-2</v>
      </c>
      <c r="E2590" s="7">
        <f t="shared" si="487"/>
        <v>139</v>
      </c>
      <c r="F2590" s="6">
        <f t="shared" si="488"/>
        <v>3.3910709929251034E-2</v>
      </c>
      <c r="G2590" s="99">
        <v>1696</v>
      </c>
      <c r="H2590" s="7">
        <f t="shared" si="489"/>
        <v>15</v>
      </c>
      <c r="I2590" s="6">
        <f t="shared" si="490"/>
        <v>0.36177474402730375</v>
      </c>
      <c r="J2590" s="10">
        <f>IF(B2590="Pending","",C2590/(VLOOKUP(B2590,Population!$A$2:$B$10,2,FALSE)/100000))</f>
        <v>5316.0108235570469</v>
      </c>
      <c r="K2590" s="10">
        <f>IF(B2590="Pending","",SUMIFS(E:E,A:A,"&lt;="&amp;A2590,A:A,"&gt;="&amp;A2590-13,B:B,B2590)/(VLOOKUP(B2590,Population!$A$2:$B$10,2,FALSE)/100000)/14)</f>
        <v>60.532414204337549</v>
      </c>
      <c r="L2590" s="13">
        <f>IF(B2590="Pending","",(G2590/C2590)/(VLOOKUP(B2590,Population!$A$2:$B$10,2,FALSE)/100000))</f>
        <v>6.5103806991484936E-2</v>
      </c>
    </row>
    <row r="2591" spans="1:12" x14ac:dyDescent="0.3">
      <c r="A2591" s="1">
        <v>44167</v>
      </c>
      <c r="B2591" s="99" t="s">
        <v>21</v>
      </c>
      <c r="C2591" s="99">
        <v>542</v>
      </c>
      <c r="D2591" s="6">
        <f t="shared" si="486"/>
        <v>1.4104115435158802E-3</v>
      </c>
      <c r="E2591" s="7">
        <f t="shared" si="487"/>
        <v>-2</v>
      </c>
      <c r="F2591" s="6">
        <f t="shared" si="488"/>
        <v>-4.8792388387411563E-4</v>
      </c>
      <c r="G2591" s="99">
        <v>1</v>
      </c>
      <c r="H2591" s="7">
        <f t="shared" si="489"/>
        <v>-1</v>
      </c>
      <c r="I2591" s="6">
        <f t="shared" si="490"/>
        <v>2.1331058020477816E-4</v>
      </c>
      <c r="J2591" s="10" t="str">
        <f>IF(B2591="Pending","",C2591/(VLOOKUP(B2591,Population!$A$2:$B$10,2,FALSE)/100000))</f>
        <v/>
      </c>
      <c r="K2591" s="10" t="str">
        <f>IF(B2591="Pending","",SUMIFS(E:E,A:A,"&lt;="&amp;A2591,A:A,"&gt;="&amp;A2591-13,B:B,B2591)/(VLOOKUP(B2591,Population!$A$2:$B$10,2,FALSE)/100000)/14)</f>
        <v/>
      </c>
      <c r="L2591" s="13" t="str">
        <f>IF(B2591="Pending","",(G2591/C2591)/(VLOOKUP(B2591,Population!$A$2:$B$10,2,FALSE)/100000))</f>
        <v/>
      </c>
    </row>
    <row r="2592" spans="1:12" x14ac:dyDescent="0.3">
      <c r="A2592" s="1">
        <v>44168</v>
      </c>
      <c r="B2592" s="11" t="s">
        <v>0</v>
      </c>
      <c r="C2592" s="99">
        <v>19332</v>
      </c>
      <c r="D2592" s="6">
        <f t="shared" ref="D2592:D2601" si="491">C2592/SUMIF(A:A,A2592,C:C)</f>
        <v>4.9792402872361252E-2</v>
      </c>
      <c r="E2592" s="7">
        <f t="shared" ref="E2592:E2601" si="492">C2592-SUMIFS(C:C,A:A,A2592-1,B:B,B2592)</f>
        <v>247</v>
      </c>
      <c r="F2592" s="6">
        <f t="shared" ref="F2592:F2601" si="493">E2592/SUMIF(A:A,A2592,E:E)</f>
        <v>6.2263675321401563E-2</v>
      </c>
      <c r="G2592" s="99">
        <v>5</v>
      </c>
      <c r="H2592" s="7">
        <f t="shared" ref="H2592:H2601" si="494">G2592-SUMIFS(G:G,A:A,A2592-1,B:B,B2592)</f>
        <v>1</v>
      </c>
      <c r="I2592" s="6">
        <f t="shared" ref="I2592:I2601" si="495">G2592/SUMIF(A:A,A2592,G:G)</f>
        <v>1.0458063166701526E-3</v>
      </c>
      <c r="J2592" s="10">
        <f>IF(B2592="Pending","",C2592/(VLOOKUP(B2592,Population!$A$2:$B$10,2,FALSE)/100000))</f>
        <v>2133.930286312248</v>
      </c>
      <c r="K2592" s="10">
        <f>IF(B2592="Pending","",SUMIFS(E:E,A:A,"&lt;="&amp;A2592,A:A,"&gt;="&amp;A2592-13,B:B,B2592)/(VLOOKUP(B2592,Population!$A$2:$B$10,2,FALSE)/100000)/14)</f>
        <v>25.427585547859206</v>
      </c>
      <c r="L2592" s="13">
        <f>IF(B2592="Pending","",(G2592/C2592)/(VLOOKUP(B2592,Population!$A$2:$B$10,2,FALSE)/100000))</f>
        <v>2.8549378519290738E-5</v>
      </c>
    </row>
    <row r="2593" spans="1:12" x14ac:dyDescent="0.3">
      <c r="A2593" s="1">
        <v>44168</v>
      </c>
      <c r="B2593" s="99" t="s">
        <v>1</v>
      </c>
      <c r="C2593" s="99">
        <v>51330</v>
      </c>
      <c r="D2593" s="6">
        <f t="shared" si="491"/>
        <v>0.13220794741559605</v>
      </c>
      <c r="E2593" s="7">
        <f t="shared" si="492"/>
        <v>481</v>
      </c>
      <c r="F2593" s="6">
        <f t="shared" si="493"/>
        <v>0.12125031509957146</v>
      </c>
      <c r="G2593" s="99">
        <v>3</v>
      </c>
      <c r="H2593" s="7">
        <f t="shared" si="494"/>
        <v>1</v>
      </c>
      <c r="I2593" s="6">
        <f t="shared" si="495"/>
        <v>6.274837900020916E-4</v>
      </c>
      <c r="J2593" s="10">
        <f>IF(B2593="Pending","",C2593/(VLOOKUP(B2593,Population!$A$2:$B$10,2,FALSE)/100000))</f>
        <v>5991.4208176486036</v>
      </c>
      <c r="K2593" s="10">
        <f>IF(B2593="Pending","",SUMIFS(E:E,A:A,"&lt;="&amp;A2593,A:A,"&gt;="&amp;A2593-13,B:B,B2593)/(VLOOKUP(B2593,Population!$A$2:$B$10,2,FALSE)/100000)/14)</f>
        <v>63.597670531050554</v>
      </c>
      <c r="L2593" s="13">
        <f>IF(B2593="Pending","",(G2593/C2593)/(VLOOKUP(B2593,Population!$A$2:$B$10,2,FALSE)/100000))</f>
        <v>6.8219502867768829E-6</v>
      </c>
    </row>
    <row r="2594" spans="1:12" x14ac:dyDescent="0.3">
      <c r="A2594" s="1">
        <v>44168</v>
      </c>
      <c r="B2594" s="99" t="s">
        <v>2</v>
      </c>
      <c r="C2594" s="99">
        <v>74027</v>
      </c>
      <c r="D2594" s="6">
        <f t="shared" si="491"/>
        <v>0.19066740158453788</v>
      </c>
      <c r="E2594" s="7">
        <f t="shared" si="492"/>
        <v>690</v>
      </c>
      <c r="F2594" s="6">
        <f t="shared" si="493"/>
        <v>0.17393496344844972</v>
      </c>
      <c r="G2594" s="99">
        <v>31</v>
      </c>
      <c r="H2594" s="7">
        <f t="shared" si="494"/>
        <v>1</v>
      </c>
      <c r="I2594" s="6">
        <f t="shared" si="495"/>
        <v>6.4839991633549466E-3</v>
      </c>
      <c r="J2594" s="10">
        <f>IF(B2594="Pending","",C2594/(VLOOKUP(B2594,Population!$A$2:$B$10,2,FALSE)/100000))</f>
        <v>7772.2878309367015</v>
      </c>
      <c r="K2594" s="10">
        <f>IF(B2594="Pending","",SUMIFS(E:E,A:A,"&lt;="&amp;A2594,A:A,"&gt;="&amp;A2594-13,B:B,B2594)/(VLOOKUP(B2594,Population!$A$2:$B$10,2,FALSE)/100000)/14)</f>
        <v>76.779594716531946</v>
      </c>
      <c r="L2594" s="13">
        <f>IF(B2594="Pending","",(G2594/C2594)/(VLOOKUP(B2594,Population!$A$2:$B$10,2,FALSE)/100000))</f>
        <v>4.3967347915370946E-5</v>
      </c>
    </row>
    <row r="2595" spans="1:12" x14ac:dyDescent="0.3">
      <c r="A2595" s="1">
        <v>44168</v>
      </c>
      <c r="B2595" s="99" t="s">
        <v>3</v>
      </c>
      <c r="C2595" s="99">
        <v>61015</v>
      </c>
      <c r="D2595" s="6">
        <f t="shared" si="491"/>
        <v>0.15715308613992973</v>
      </c>
      <c r="E2595" s="7">
        <f t="shared" si="492"/>
        <v>585</v>
      </c>
      <c r="F2595" s="6">
        <f t="shared" si="493"/>
        <v>0.14746659944542476</v>
      </c>
      <c r="G2595" s="99">
        <v>61</v>
      </c>
      <c r="H2595" s="7">
        <f t="shared" si="494"/>
        <v>1</v>
      </c>
      <c r="I2595" s="6">
        <f t="shared" si="495"/>
        <v>1.2758837063375862E-2</v>
      </c>
      <c r="J2595" s="10">
        <f>IF(B2595="Pending","",C2595/(VLOOKUP(B2595,Population!$A$2:$B$10,2,FALSE)/100000))</f>
        <v>6955.7970865795241</v>
      </c>
      <c r="K2595" s="10">
        <f>IF(B2595="Pending","",SUMIFS(E:E,A:A,"&lt;="&amp;A2595,A:A,"&gt;="&amp;A2595-13,B:B,B2595)/(VLOOKUP(B2595,Population!$A$2:$B$10,2,FALSE)/100000)/14)</f>
        <v>73.498348770755186</v>
      </c>
      <c r="L2595" s="13">
        <f>IF(B2595="Pending","",(G2595/C2595)/(VLOOKUP(B2595,Population!$A$2:$B$10,2,FALSE)/100000))</f>
        <v>1.139734010517095E-4</v>
      </c>
    </row>
    <row r="2596" spans="1:12" x14ac:dyDescent="0.3">
      <c r="A2596" s="1">
        <v>44168</v>
      </c>
      <c r="B2596" s="99" t="s">
        <v>4</v>
      </c>
      <c r="C2596" s="99">
        <v>57821</v>
      </c>
      <c r="D2596" s="6">
        <f t="shared" si="491"/>
        <v>0.14892647043672666</v>
      </c>
      <c r="E2596" s="7">
        <f t="shared" si="492"/>
        <v>624</v>
      </c>
      <c r="F2596" s="6">
        <f t="shared" si="493"/>
        <v>0.15729770607511973</v>
      </c>
      <c r="G2596" s="99">
        <v>161</v>
      </c>
      <c r="H2596" s="7">
        <f t="shared" si="494"/>
        <v>2</v>
      </c>
      <c r="I2596" s="6">
        <f t="shared" si="495"/>
        <v>3.3674963396778917E-2</v>
      </c>
      <c r="J2596" s="10">
        <f>IF(B2596="Pending","",C2596/(VLOOKUP(B2596,Population!$A$2:$B$10,2,FALSE)/100000))</f>
        <v>6782.3628771172525</v>
      </c>
      <c r="K2596" s="10">
        <f>IF(B2596="Pending","",SUMIFS(E:E,A:A,"&lt;="&amp;A2596,A:A,"&gt;="&amp;A2596-13,B:B,B2596)/(VLOOKUP(B2596,Population!$A$2:$B$10,2,FALSE)/100000)/14)</f>
        <v>76.638336092659742</v>
      </c>
      <c r="L2596" s="13">
        <f>IF(B2596="Pending","",(G2596/C2596)/(VLOOKUP(B2596,Population!$A$2:$B$10,2,FALSE)/100000))</f>
        <v>3.2661468055348116E-4</v>
      </c>
    </row>
    <row r="2597" spans="1:12" x14ac:dyDescent="0.3">
      <c r="A2597" s="1">
        <v>44168</v>
      </c>
      <c r="B2597" s="99" t="s">
        <v>5</v>
      </c>
      <c r="C2597" s="99">
        <v>52665</v>
      </c>
      <c r="D2597" s="6">
        <f t="shared" si="491"/>
        <v>0.13564643582003441</v>
      </c>
      <c r="E2597" s="7">
        <f t="shared" si="492"/>
        <v>566</v>
      </c>
      <c r="F2597" s="6">
        <f t="shared" si="493"/>
        <v>0.14267708595916309</v>
      </c>
      <c r="G2597" s="99">
        <v>439</v>
      </c>
      <c r="H2597" s="7">
        <f t="shared" si="494"/>
        <v>7</v>
      </c>
      <c r="I2597" s="6">
        <f t="shared" si="495"/>
        <v>9.1821794603639401E-2</v>
      </c>
      <c r="J2597" s="10">
        <f>IF(B2597="Pending","",C2597/(VLOOKUP(B2597,Population!$A$2:$B$10,2,FALSE)/100000))</f>
        <v>5881.9850317358032</v>
      </c>
      <c r="K2597" s="10">
        <f>IF(B2597="Pending","",SUMIFS(E:E,A:A,"&lt;="&amp;A2597,A:A,"&gt;="&amp;A2597-13,B:B,B2597)/(VLOOKUP(B2597,Population!$A$2:$B$10,2,FALSE)/100000)/14)</f>
        <v>69.070304762947174</v>
      </c>
      <c r="L2597" s="13">
        <f>IF(B2597="Pending","",(G2597/C2597)/(VLOOKUP(B2597,Population!$A$2:$B$10,2,FALSE)/100000))</f>
        <v>9.3098837521015374E-4</v>
      </c>
    </row>
    <row r="2598" spans="1:12" x14ac:dyDescent="0.3">
      <c r="A2598" s="1">
        <v>44168</v>
      </c>
      <c r="B2598" s="99" t="s">
        <v>6</v>
      </c>
      <c r="C2598" s="99">
        <v>37236</v>
      </c>
      <c r="D2598" s="6">
        <f t="shared" si="491"/>
        <v>9.5906782193008661E-2</v>
      </c>
      <c r="E2598" s="7">
        <f t="shared" si="492"/>
        <v>414</v>
      </c>
      <c r="F2598" s="6">
        <f t="shared" si="493"/>
        <v>0.10436097806906983</v>
      </c>
      <c r="G2598" s="99">
        <v>898</v>
      </c>
      <c r="H2598" s="7">
        <f t="shared" si="494"/>
        <v>10</v>
      </c>
      <c r="I2598" s="6">
        <f t="shared" si="495"/>
        <v>0.18782681447395944</v>
      </c>
      <c r="J2598" s="10">
        <f>IF(B2598="Pending","",C2598/(VLOOKUP(B2598,Population!$A$2:$B$10,2,FALSE)/100000))</f>
        <v>4725.1528479591088</v>
      </c>
      <c r="K2598" s="10">
        <f>IF(B2598="Pending","",SUMIFS(E:E,A:A,"&lt;="&amp;A2598,A:A,"&gt;="&amp;A2598-13,B:B,B2598)/(VLOOKUP(B2598,Population!$A$2:$B$10,2,FALSE)/100000)/14)</f>
        <v>57.6114349815618</v>
      </c>
      <c r="L2598" s="13">
        <f>IF(B2598="Pending","",(G2598/C2598)/(VLOOKUP(B2598,Population!$A$2:$B$10,2,FALSE)/100000))</f>
        <v>3.06031516877008E-3</v>
      </c>
    </row>
    <row r="2599" spans="1:12" x14ac:dyDescent="0.3">
      <c r="A2599" s="1">
        <v>44168</v>
      </c>
      <c r="B2599" s="99" t="s">
        <v>7</v>
      </c>
      <c r="C2599" s="99">
        <v>22390</v>
      </c>
      <c r="D2599" s="6">
        <f t="shared" si="491"/>
        <v>5.7668730618258245E-2</v>
      </c>
      <c r="E2599" s="7">
        <f t="shared" si="492"/>
        <v>234</v>
      </c>
      <c r="F2599" s="6">
        <f t="shared" si="493"/>
        <v>5.8986639778169904E-2</v>
      </c>
      <c r="G2599" s="99">
        <v>1447</v>
      </c>
      <c r="H2599" s="7">
        <f t="shared" si="494"/>
        <v>31</v>
      </c>
      <c r="I2599" s="6">
        <f t="shared" si="495"/>
        <v>0.30265634804434216</v>
      </c>
      <c r="J2599" s="10">
        <f>IF(B2599="Pending","",C2599/(VLOOKUP(B2599,Population!$A$2:$B$10,2,FALSE)/100000))</f>
        <v>4668.5029305854714</v>
      </c>
      <c r="K2599" s="10">
        <f>IF(B2599="Pending","",SUMIFS(E:E,A:A,"&lt;="&amp;A2599,A:A,"&gt;="&amp;A2599-13,B:B,B2599)/(VLOOKUP(B2599,Population!$A$2:$B$10,2,FALSE)/100000)/14)</f>
        <v>58.635538945048815</v>
      </c>
      <c r="L2599" s="13">
        <f>IF(B2599="Pending","",(G2599/C2599)/(VLOOKUP(B2599,Population!$A$2:$B$10,2,FALSE)/100000))</f>
        <v>1.3475285636546928E-2</v>
      </c>
    </row>
    <row r="2600" spans="1:12" x14ac:dyDescent="0.3">
      <c r="A2600" s="1">
        <v>44168</v>
      </c>
      <c r="B2600" s="99" t="s">
        <v>25</v>
      </c>
      <c r="C2600" s="99">
        <v>11889</v>
      </c>
      <c r="D2600" s="6">
        <f t="shared" si="491"/>
        <v>3.0621864150088086E-2</v>
      </c>
      <c r="E2600" s="7">
        <f t="shared" si="492"/>
        <v>121</v>
      </c>
      <c r="F2600" s="6">
        <f t="shared" si="493"/>
        <v>3.0501638517771615E-2</v>
      </c>
      <c r="G2600" s="99">
        <v>1735</v>
      </c>
      <c r="H2600" s="7">
        <f t="shared" si="494"/>
        <v>39</v>
      </c>
      <c r="I2600" s="6">
        <f t="shared" si="495"/>
        <v>0.36289479188454299</v>
      </c>
      <c r="J2600" s="10">
        <f>IF(B2600="Pending","",C2600/(VLOOKUP(B2600,Population!$A$2:$B$10,2,FALSE)/100000))</f>
        <v>5370.6706901146954</v>
      </c>
      <c r="K2600" s="10">
        <f>IF(B2600="Pending","",SUMIFS(E:E,A:A,"&lt;="&amp;A2600,A:A,"&gt;="&amp;A2600-13,B:B,B2600)/(VLOOKUP(B2600,Population!$A$2:$B$10,2,FALSE)/100000)/14)</f>
        <v>60.919615148075316</v>
      </c>
      <c r="L2600" s="13">
        <f>IF(B2600="Pending","",(G2600/C2600)/(VLOOKUP(B2600,Population!$A$2:$B$10,2,FALSE)/100000))</f>
        <v>6.5923058593310033E-2</v>
      </c>
    </row>
    <row r="2601" spans="1:12" x14ac:dyDescent="0.3">
      <c r="A2601" s="1">
        <v>44168</v>
      </c>
      <c r="B2601" s="99" t="s">
        <v>21</v>
      </c>
      <c r="C2601" s="99">
        <v>547</v>
      </c>
      <c r="D2601" s="6">
        <f t="shared" si="491"/>
        <v>1.4088787694590112E-3</v>
      </c>
      <c r="E2601" s="7">
        <f t="shared" si="492"/>
        <v>5</v>
      </c>
      <c r="F2601" s="6">
        <f t="shared" si="493"/>
        <v>1.2603982858583312E-3</v>
      </c>
      <c r="G2601" s="99">
        <v>1</v>
      </c>
      <c r="H2601" s="7">
        <f t="shared" si="494"/>
        <v>0</v>
      </c>
      <c r="I2601" s="6">
        <f t="shared" si="495"/>
        <v>2.0916126333403055E-4</v>
      </c>
      <c r="J2601" s="10" t="str">
        <f>IF(B2601="Pending","",C2601/(VLOOKUP(B2601,Population!$A$2:$B$10,2,FALSE)/100000))</f>
        <v/>
      </c>
      <c r="K2601" s="10" t="str">
        <f>IF(B2601="Pending","",SUMIFS(E:E,A:A,"&lt;="&amp;A2601,A:A,"&gt;="&amp;A2601-13,B:B,B2601)/(VLOOKUP(B2601,Population!$A$2:$B$10,2,FALSE)/100000)/14)</f>
        <v/>
      </c>
      <c r="L2601" s="13" t="str">
        <f>IF(B2601="Pending","",(G2601/C2601)/(VLOOKUP(B2601,Population!$A$2:$B$10,2,FALSE)/100000))</f>
        <v/>
      </c>
    </row>
    <row r="2602" spans="1:12" x14ac:dyDescent="0.3">
      <c r="A2602" s="1">
        <v>44169</v>
      </c>
      <c r="B2602" s="11" t="s">
        <v>0</v>
      </c>
      <c r="C2602" s="99">
        <v>19543</v>
      </c>
      <c r="D2602" s="6">
        <f t="shared" ref="D2602:D2611" si="496">C2602/SUMIF(A:A,A2602,C:C)</f>
        <v>4.977738609503627E-2</v>
      </c>
      <c r="E2602" s="7">
        <f t="shared" ref="E2602:E2611" si="497">C2602-SUMIFS(C:C,A:A,A2602-1,B:B,B2602)</f>
        <v>211</v>
      </c>
      <c r="F2602" s="6">
        <f t="shared" ref="F2602:F2611" si="498">E2602/SUMIF(A:A,A2602,E:E)</f>
        <v>4.8438934802571165E-2</v>
      </c>
      <c r="G2602" s="99">
        <v>4</v>
      </c>
      <c r="H2602" s="7">
        <f t="shared" ref="H2602:H2611" si="499">G2602-SUMIFS(G:G,A:A,A2602-1,B:B,B2602)</f>
        <v>-1</v>
      </c>
      <c r="I2602" s="6">
        <f t="shared" ref="I2602:I2611" si="500">G2602/SUMIF(A:A,A2602,G:G)</f>
        <v>8.2034454470877774E-4</v>
      </c>
      <c r="J2602" s="10">
        <f>IF(B2602="Pending","",C2602/(VLOOKUP(B2602,Population!$A$2:$B$10,2,FALSE)/100000))</f>
        <v>2157.2211662218219</v>
      </c>
      <c r="K2602" s="10">
        <f>IF(B2602="Pending","",SUMIFS(E:E,A:A,"&lt;="&amp;A2602,A:A,"&gt;="&amp;A2602-13,B:B,B2602)/(VLOOKUP(B2602,Population!$A$2:$B$10,2,FALSE)/100000)/14)</f>
        <v>25.74296645387917</v>
      </c>
      <c r="L2602" s="13">
        <f>IF(B2602="Pending","",(G2602/C2602)/(VLOOKUP(B2602,Population!$A$2:$B$10,2,FALSE)/100000))</f>
        <v>2.2592911447983568E-5</v>
      </c>
    </row>
    <row r="2603" spans="1:12" x14ac:dyDescent="0.3">
      <c r="A2603" s="1">
        <v>44169</v>
      </c>
      <c r="B2603" s="99" t="s">
        <v>1</v>
      </c>
      <c r="C2603" s="99">
        <v>51805</v>
      </c>
      <c r="D2603" s="6">
        <f t="shared" si="496"/>
        <v>0.13195095362295214</v>
      </c>
      <c r="E2603" s="7">
        <f t="shared" si="497"/>
        <v>475</v>
      </c>
      <c r="F2603" s="6">
        <f t="shared" si="498"/>
        <v>0.10904499540863177</v>
      </c>
      <c r="G2603" s="99">
        <v>2</v>
      </c>
      <c r="H2603" s="7">
        <f t="shared" si="499"/>
        <v>-1</v>
      </c>
      <c r="I2603" s="6">
        <f t="shared" si="500"/>
        <v>4.1017227235438887E-4</v>
      </c>
      <c r="J2603" s="10">
        <f>IF(B2603="Pending","",C2603/(VLOOKUP(B2603,Population!$A$2:$B$10,2,FALSE)/100000))</f>
        <v>6046.8645131168114</v>
      </c>
      <c r="K2603" s="10">
        <f>IF(B2603="Pending","",SUMIFS(E:E,A:A,"&lt;="&amp;A2603,A:A,"&gt;="&amp;A2603-13,B:B,B2603)/(VLOOKUP(B2603,Population!$A$2:$B$10,2,FALSE)/100000)/14)</f>
        <v>63.514296552902877</v>
      </c>
      <c r="L2603" s="13">
        <f>IF(B2603="Pending","",(G2603/C2603)/(VLOOKUP(B2603,Population!$A$2:$B$10,2,FALSE)/100000))</f>
        <v>4.506266553682172E-6</v>
      </c>
    </row>
    <row r="2604" spans="1:12" x14ac:dyDescent="0.3">
      <c r="A2604" s="1">
        <v>44169</v>
      </c>
      <c r="B2604" s="99" t="s">
        <v>2</v>
      </c>
      <c r="C2604" s="99">
        <v>74767</v>
      </c>
      <c r="D2604" s="6">
        <f t="shared" si="496"/>
        <v>0.19043677153802266</v>
      </c>
      <c r="E2604" s="7">
        <f t="shared" si="497"/>
        <v>740</v>
      </c>
      <c r="F2604" s="6">
        <f t="shared" si="498"/>
        <v>0.16988062442607896</v>
      </c>
      <c r="G2604" s="99">
        <v>31</v>
      </c>
      <c r="H2604" s="7">
        <f t="shared" si="499"/>
        <v>0</v>
      </c>
      <c r="I2604" s="6">
        <f t="shared" si="500"/>
        <v>6.3576702214930272E-3</v>
      </c>
      <c r="J2604" s="10">
        <f>IF(B2604="Pending","",C2604/(VLOOKUP(B2604,Population!$A$2:$B$10,2,FALSE)/100000))</f>
        <v>7849.9823612417686</v>
      </c>
      <c r="K2604" s="10">
        <f>IF(B2604="Pending","",SUMIFS(E:E,A:A,"&lt;="&amp;A2604,A:A,"&gt;="&amp;A2604-13,B:B,B2604)/(VLOOKUP(B2604,Population!$A$2:$B$10,2,FALSE)/100000)/14)</f>
        <v>78.06950390692495</v>
      </c>
      <c r="L2604" s="13">
        <f>IF(B2604="Pending","",(G2604/C2604)/(VLOOKUP(B2604,Population!$A$2:$B$10,2,FALSE)/100000))</f>
        <v>4.3532184842660061E-5</v>
      </c>
    </row>
    <row r="2605" spans="1:12" x14ac:dyDescent="0.3">
      <c r="A2605" s="1">
        <v>44169</v>
      </c>
      <c r="B2605" s="99" t="s">
        <v>3</v>
      </c>
      <c r="C2605" s="99">
        <v>61715</v>
      </c>
      <c r="D2605" s="6">
        <f t="shared" si="496"/>
        <v>0.15719241584481214</v>
      </c>
      <c r="E2605" s="7">
        <f t="shared" si="497"/>
        <v>700</v>
      </c>
      <c r="F2605" s="6">
        <f t="shared" si="498"/>
        <v>0.16069788797061524</v>
      </c>
      <c r="G2605" s="99">
        <v>62</v>
      </c>
      <c r="H2605" s="7">
        <f t="shared" si="499"/>
        <v>1</v>
      </c>
      <c r="I2605" s="6">
        <f t="shared" si="500"/>
        <v>1.2715340442986054E-2</v>
      </c>
      <c r="J2605" s="10">
        <f>IF(B2605="Pending","",C2605/(VLOOKUP(B2605,Population!$A$2:$B$10,2,FALSE)/100000))</f>
        <v>7035.5980856880333</v>
      </c>
      <c r="K2605" s="10">
        <f>IF(B2605="Pending","",SUMIFS(E:E,A:A,"&lt;="&amp;A2605,A:A,"&gt;="&amp;A2605-13,B:B,B2605)/(VLOOKUP(B2605,Population!$A$2:$B$10,2,FALSE)/100000)/14)</f>
        <v>74.915223652885857</v>
      </c>
      <c r="L2605" s="13">
        <f>IF(B2605="Pending","",(G2605/C2605)/(VLOOKUP(B2605,Population!$A$2:$B$10,2,FALSE)/100000))</f>
        <v>1.1452788612927043E-4</v>
      </c>
    </row>
    <row r="2606" spans="1:12" x14ac:dyDescent="0.3">
      <c r="A2606" s="1">
        <v>44169</v>
      </c>
      <c r="B2606" s="99" t="s">
        <v>4</v>
      </c>
      <c r="C2606" s="99">
        <v>58521</v>
      </c>
      <c r="D2606" s="6">
        <f t="shared" si="496"/>
        <v>0.14905707474121771</v>
      </c>
      <c r="E2606" s="7">
        <f t="shared" si="497"/>
        <v>700</v>
      </c>
      <c r="F2606" s="6">
        <f t="shared" si="498"/>
        <v>0.16069788797061524</v>
      </c>
      <c r="G2606" s="99">
        <v>162</v>
      </c>
      <c r="H2606" s="7">
        <f t="shared" si="499"/>
        <v>1</v>
      </c>
      <c r="I2606" s="6">
        <f t="shared" si="500"/>
        <v>3.3223954060705496E-2</v>
      </c>
      <c r="J2606" s="10">
        <f>IF(B2606="Pending","",C2606/(VLOOKUP(B2606,Population!$A$2:$B$10,2,FALSE)/100000))</f>
        <v>6864.4723877445695</v>
      </c>
      <c r="K2606" s="10">
        <f>IF(B2606="Pending","",SUMIFS(E:E,A:A,"&lt;="&amp;A2606,A:A,"&gt;="&amp;A2606-13,B:B,B2606)/(VLOOKUP(B2606,Population!$A$2:$B$10,2,FALSE)/100000)/14)</f>
        <v>77.861600230576911</v>
      </c>
      <c r="L2606" s="13">
        <f>IF(B2606="Pending","",(G2606/C2606)/(VLOOKUP(B2606,Population!$A$2:$B$10,2,FALSE)/100000))</f>
        <v>3.2471226987199466E-4</v>
      </c>
    </row>
    <row r="2607" spans="1:12" x14ac:dyDescent="0.3">
      <c r="A2607" s="1">
        <v>44169</v>
      </c>
      <c r="B2607" s="99" t="s">
        <v>5</v>
      </c>
      <c r="C2607" s="99">
        <v>53330</v>
      </c>
      <c r="D2607" s="6">
        <f t="shared" si="496"/>
        <v>0.13583523514548862</v>
      </c>
      <c r="E2607" s="7">
        <f t="shared" si="497"/>
        <v>665</v>
      </c>
      <c r="F2607" s="6">
        <f t="shared" si="498"/>
        <v>0.15266299357208449</v>
      </c>
      <c r="G2607" s="99">
        <v>450</v>
      </c>
      <c r="H2607" s="7">
        <f t="shared" si="499"/>
        <v>11</v>
      </c>
      <c r="I2607" s="6">
        <f t="shared" si="500"/>
        <v>9.2288761279737494E-2</v>
      </c>
      <c r="J2607" s="10">
        <f>IF(B2607="Pending","",C2607/(VLOOKUP(B2607,Population!$A$2:$B$10,2,FALSE)/100000))</f>
        <v>5956.2567500706427</v>
      </c>
      <c r="K2607" s="10">
        <f>IF(B2607="Pending","",SUMIFS(E:E,A:A,"&lt;="&amp;A2607,A:A,"&gt;="&amp;A2607-13,B:B,B2607)/(VLOOKUP(B2607,Population!$A$2:$B$10,2,FALSE)/100000)/14)</f>
        <v>70.689763283030132</v>
      </c>
      <c r="L2607" s="13">
        <f>IF(B2607="Pending","",(G2607/C2607)/(VLOOKUP(B2607,Population!$A$2:$B$10,2,FALSE)/100000))</f>
        <v>9.4241622951089516E-4</v>
      </c>
    </row>
    <row r="2608" spans="1:12" x14ac:dyDescent="0.3">
      <c r="A2608" s="1">
        <v>44169</v>
      </c>
      <c r="B2608" s="99" t="s">
        <v>6</v>
      </c>
      <c r="C2608" s="99">
        <v>37698</v>
      </c>
      <c r="D2608" s="6">
        <f t="shared" si="496"/>
        <v>9.6019439237101642E-2</v>
      </c>
      <c r="E2608" s="7">
        <f t="shared" si="497"/>
        <v>462</v>
      </c>
      <c r="F2608" s="6">
        <f t="shared" si="498"/>
        <v>0.10606060606060606</v>
      </c>
      <c r="G2608" s="99">
        <v>912</v>
      </c>
      <c r="H2608" s="7">
        <f t="shared" si="499"/>
        <v>14</v>
      </c>
      <c r="I2608" s="6">
        <f t="shared" si="500"/>
        <v>0.18703855619360132</v>
      </c>
      <c r="J2608" s="10">
        <f>IF(B2608="Pending","",C2608/(VLOOKUP(B2608,Population!$A$2:$B$10,2,FALSE)/100000))</f>
        <v>4783.7794624117114</v>
      </c>
      <c r="K2608" s="10">
        <f>IF(B2608="Pending","",SUMIFS(E:E,A:A,"&lt;="&amp;A2608,A:A,"&gt;="&amp;A2608-13,B:B,B2608)/(VLOOKUP(B2608,Population!$A$2:$B$10,2,FALSE)/100000)/14)</f>
        <v>58.381883687262366</v>
      </c>
      <c r="L2608" s="13">
        <f>IF(B2608="Pending","",(G2608/C2608)/(VLOOKUP(B2608,Population!$A$2:$B$10,2,FALSE)/100000))</f>
        <v>3.0699363281512012E-3</v>
      </c>
    </row>
    <row r="2609" spans="1:12" x14ac:dyDescent="0.3">
      <c r="A2609" s="1">
        <v>44169</v>
      </c>
      <c r="B2609" s="99" t="s">
        <v>7</v>
      </c>
      <c r="C2609" s="99">
        <v>22658</v>
      </c>
      <c r="D2609" s="6">
        <f t="shared" si="496"/>
        <v>5.7711508680414053E-2</v>
      </c>
      <c r="E2609" s="7">
        <f t="shared" si="497"/>
        <v>268</v>
      </c>
      <c r="F2609" s="6">
        <f t="shared" si="498"/>
        <v>6.1524334251606978E-2</v>
      </c>
      <c r="G2609" s="99">
        <v>1475</v>
      </c>
      <c r="H2609" s="7">
        <f t="shared" si="499"/>
        <v>28</v>
      </c>
      <c r="I2609" s="6">
        <f t="shared" si="500"/>
        <v>0.30250205086136178</v>
      </c>
      <c r="J2609" s="10">
        <f>IF(B2609="Pending","",C2609/(VLOOKUP(B2609,Population!$A$2:$B$10,2,FALSE)/100000))</f>
        <v>4724.3831800449134</v>
      </c>
      <c r="K2609" s="10">
        <f>IF(B2609="Pending","",SUMIFS(E:E,A:A,"&lt;="&amp;A2609,A:A,"&gt;="&amp;A2609-13,B:B,B2609)/(VLOOKUP(B2609,Population!$A$2:$B$10,2,FALSE)/100000)/14)</f>
        <v>59.544039802465115</v>
      </c>
      <c r="L2609" s="13">
        <f>IF(B2609="Pending","",(G2609/C2609)/(VLOOKUP(B2609,Population!$A$2:$B$10,2,FALSE)/100000))</f>
        <v>1.3573566970625667E-2</v>
      </c>
    </row>
    <row r="2610" spans="1:12" x14ac:dyDescent="0.3">
      <c r="A2610" s="1">
        <v>44169</v>
      </c>
      <c r="B2610" s="99" t="s">
        <v>25</v>
      </c>
      <c r="C2610" s="99">
        <v>12037</v>
      </c>
      <c r="D2610" s="6">
        <f t="shared" si="496"/>
        <v>3.0659079794604287E-2</v>
      </c>
      <c r="E2610" s="7">
        <f t="shared" si="497"/>
        <v>148</v>
      </c>
      <c r="F2610" s="6">
        <f t="shared" si="498"/>
        <v>3.3976124885215793E-2</v>
      </c>
      <c r="G2610" s="99">
        <v>1778</v>
      </c>
      <c r="H2610" s="7">
        <f t="shared" si="499"/>
        <v>43</v>
      </c>
      <c r="I2610" s="6">
        <f t="shared" si="500"/>
        <v>0.36464315012305171</v>
      </c>
      <c r="J2610" s="10">
        <f>IF(B2610="Pending","",C2610/(VLOOKUP(B2610,Population!$A$2:$B$10,2,FALSE)/100000))</f>
        <v>5437.5273864000828</v>
      </c>
      <c r="K2610" s="10">
        <f>IF(B2610="Pending","",SUMIFS(E:E,A:A,"&lt;="&amp;A2610,A:A,"&gt;="&amp;A2610-13,B:B,B2610)/(VLOOKUP(B2610,Population!$A$2:$B$10,2,FALSE)/100000)/14)</f>
        <v>62.468418923026384</v>
      </c>
      <c r="L2610" s="13">
        <f>IF(B2610="Pending","",(G2610/C2610)/(VLOOKUP(B2610,Population!$A$2:$B$10,2,FALSE)/100000))</f>
        <v>6.6726246098976011E-2</v>
      </c>
    </row>
    <row r="2611" spans="1:12" x14ac:dyDescent="0.3">
      <c r="A2611" s="1">
        <v>44169</v>
      </c>
      <c r="B2611" s="99" t="s">
        <v>21</v>
      </c>
      <c r="C2611" s="99">
        <v>534</v>
      </c>
      <c r="D2611" s="6">
        <f t="shared" si="496"/>
        <v>1.3601353003504769E-3</v>
      </c>
      <c r="E2611" s="7">
        <f t="shared" si="497"/>
        <v>-13</v>
      </c>
      <c r="F2611" s="6">
        <f t="shared" si="498"/>
        <v>-2.9843893480257116E-3</v>
      </c>
      <c r="G2611" s="99">
        <v>0</v>
      </c>
      <c r="H2611" s="7">
        <f t="shared" si="499"/>
        <v>-1</v>
      </c>
      <c r="I2611" s="6">
        <f t="shared" si="500"/>
        <v>0</v>
      </c>
      <c r="J2611" s="10" t="str">
        <f>IF(B2611="Pending","",C2611/(VLOOKUP(B2611,Population!$A$2:$B$10,2,FALSE)/100000))</f>
        <v/>
      </c>
      <c r="K2611" s="10" t="str">
        <f>IF(B2611="Pending","",SUMIFS(E:E,A:A,"&lt;="&amp;A2611,A:A,"&gt;="&amp;A2611-13,B:B,B2611)/(VLOOKUP(B2611,Population!$A$2:$B$10,2,FALSE)/100000)/14)</f>
        <v/>
      </c>
      <c r="L2611" s="13" t="str">
        <f>IF(B2611="Pending","",(G2611/C2611)/(VLOOKUP(B2611,Population!$A$2:$B$10,2,FALSE)/100000))</f>
        <v/>
      </c>
    </row>
    <row r="2612" spans="1:12" x14ac:dyDescent="0.3">
      <c r="A2612" s="1">
        <v>44170</v>
      </c>
      <c r="B2612" s="11" t="s">
        <v>0</v>
      </c>
      <c r="C2612" s="100">
        <v>19773</v>
      </c>
      <c r="D2612" s="6">
        <f t="shared" ref="D2612:D2621" si="501">C2612/SUMIF(A:A,A2612,C:C)</f>
        <v>4.9740643285151515E-2</v>
      </c>
      <c r="E2612" s="7">
        <f t="shared" ref="E2612:E2621" si="502">C2612-SUMIFS(C:C,A:A,A2612-1,B:B,B2612)</f>
        <v>230</v>
      </c>
      <c r="F2612" s="6">
        <f t="shared" ref="F2612:F2621" si="503">E2612/SUMIF(A:A,A2612,E:E)</f>
        <v>4.6805046805046803E-2</v>
      </c>
      <c r="G2612" s="101">
        <v>4</v>
      </c>
      <c r="H2612" s="7">
        <f t="shared" ref="H2612:H2621" si="504">G2612-SUMIFS(G:G,A:A,A2612-1,B:B,B2612)</f>
        <v>0</v>
      </c>
      <c r="I2612" s="6">
        <f t="shared" ref="I2612:I2621" si="505">G2612/SUMIF(A:A,A2612,G:G)</f>
        <v>8.1549439347604487E-4</v>
      </c>
      <c r="J2612" s="10">
        <f>IF(B2612="Pending","",C2612/(VLOOKUP(B2612,Population!$A$2:$B$10,2,FALSE)/100000))</f>
        <v>2182.6093291564284</v>
      </c>
      <c r="K2612" s="10">
        <f>IF(B2612="Pending","",SUMIFS(E:E,A:A,"&lt;="&amp;A2612,A:A,"&gt;="&amp;A2612-13,B:B,B2612)/(VLOOKUP(B2612,Population!$A$2:$B$10,2,FALSE)/100000)/14)</f>
        <v>25.74296645387917</v>
      </c>
      <c r="L2612" s="13">
        <f>IF(B2612="Pending","",(G2612/C2612)/(VLOOKUP(B2612,Population!$A$2:$B$10,2,FALSE)/100000))</f>
        <v>2.2330110171847612E-5</v>
      </c>
    </row>
    <row r="2613" spans="1:12" x14ac:dyDescent="0.3">
      <c r="A2613" s="1">
        <v>44170</v>
      </c>
      <c r="B2613" s="99" t="s">
        <v>1</v>
      </c>
      <c r="C2613" s="100">
        <v>52385</v>
      </c>
      <c r="D2613" s="6">
        <f t="shared" si="501"/>
        <v>0.13177887010027117</v>
      </c>
      <c r="E2613" s="7">
        <f t="shared" si="502"/>
        <v>580</v>
      </c>
      <c r="F2613" s="6">
        <f t="shared" si="503"/>
        <v>0.11803011803011804</v>
      </c>
      <c r="G2613" s="101">
        <v>2</v>
      </c>
      <c r="H2613" s="7">
        <f t="shared" si="504"/>
        <v>0</v>
      </c>
      <c r="I2613" s="6">
        <f t="shared" si="505"/>
        <v>4.0774719673802244E-4</v>
      </c>
      <c r="J2613" s="10">
        <f>IF(B2613="Pending","",C2613/(VLOOKUP(B2613,Population!$A$2:$B$10,2,FALSE)/100000))</f>
        <v>6114.5641833727277</v>
      </c>
      <c r="K2613" s="10">
        <f>IF(B2613="Pending","",SUMIFS(E:E,A:A,"&lt;="&amp;A2613,A:A,"&gt;="&amp;A2613-13,B:B,B2613)/(VLOOKUP(B2613,Population!$A$2:$B$10,2,FALSE)/100000)/14)</f>
        <v>63.597670531050554</v>
      </c>
      <c r="L2613" s="13">
        <f>IF(B2613="Pending","",(G2613/C2613)/(VLOOKUP(B2613,Population!$A$2:$B$10,2,FALSE)/100000))</f>
        <v>4.4563737484681664E-6</v>
      </c>
    </row>
    <row r="2614" spans="1:12" x14ac:dyDescent="0.3">
      <c r="A2614" s="1">
        <v>44170</v>
      </c>
      <c r="B2614" s="99" t="s">
        <v>2</v>
      </c>
      <c r="C2614" s="100">
        <v>75621</v>
      </c>
      <c r="D2614" s="6">
        <f t="shared" si="501"/>
        <v>0.19023098092684179</v>
      </c>
      <c r="E2614" s="7">
        <f t="shared" si="502"/>
        <v>854</v>
      </c>
      <c r="F2614" s="6">
        <f t="shared" si="503"/>
        <v>0.1737891737891738</v>
      </c>
      <c r="G2614" s="101">
        <v>31</v>
      </c>
      <c r="H2614" s="7">
        <f t="shared" si="504"/>
        <v>0</v>
      </c>
      <c r="I2614" s="6">
        <f t="shared" si="505"/>
        <v>6.3200815494393473E-3</v>
      </c>
      <c r="J2614" s="10">
        <f>IF(B2614="Pending","",C2614/(VLOOKUP(B2614,Population!$A$2:$B$10,2,FALSE)/100000))</f>
        <v>7939.6460489181554</v>
      </c>
      <c r="K2614" s="10">
        <f>IF(B2614="Pending","",SUMIFS(E:E,A:A,"&lt;="&amp;A2614,A:A,"&gt;="&amp;A2614-13,B:B,B2614)/(VLOOKUP(B2614,Population!$A$2:$B$10,2,FALSE)/100000)/14)</f>
        <v>79.306916793057766</v>
      </c>
      <c r="L2614" s="13">
        <f>IF(B2614="Pending","",(G2614/C2614)/(VLOOKUP(B2614,Population!$A$2:$B$10,2,FALSE)/100000))</f>
        <v>4.3040568944224023E-5</v>
      </c>
    </row>
    <row r="2615" spans="1:12" x14ac:dyDescent="0.3">
      <c r="A2615" s="1">
        <v>44170</v>
      </c>
      <c r="B2615" s="99" t="s">
        <v>3</v>
      </c>
      <c r="C2615" s="100">
        <v>62495</v>
      </c>
      <c r="D2615" s="6">
        <f t="shared" si="501"/>
        <v>0.15721142477649036</v>
      </c>
      <c r="E2615" s="7">
        <f t="shared" si="502"/>
        <v>780</v>
      </c>
      <c r="F2615" s="6">
        <f t="shared" si="503"/>
        <v>0.15873015873015872</v>
      </c>
      <c r="G2615" s="101">
        <v>62</v>
      </c>
      <c r="H2615" s="7">
        <f t="shared" si="504"/>
        <v>0</v>
      </c>
      <c r="I2615" s="6">
        <f t="shared" si="505"/>
        <v>1.2640163098878695E-2</v>
      </c>
      <c r="J2615" s="10">
        <f>IF(B2615="Pending","",C2615/(VLOOKUP(B2615,Population!$A$2:$B$10,2,FALSE)/100000))</f>
        <v>7124.5191989803716</v>
      </c>
      <c r="K2615" s="10">
        <f>IF(B2615="Pending","",SUMIFS(E:E,A:A,"&lt;="&amp;A2615,A:A,"&gt;="&amp;A2615-13,B:B,B2615)/(VLOOKUP(B2615,Population!$A$2:$B$10,2,FALSE)/100000)/14)</f>
        <v>75.908664662195861</v>
      </c>
      <c r="L2615" s="13">
        <f>IF(B2615="Pending","",(G2615/C2615)/(VLOOKUP(B2615,Population!$A$2:$B$10,2,FALSE)/100000))</f>
        <v>1.1309846375658734E-4</v>
      </c>
    </row>
    <row r="2616" spans="1:12" x14ac:dyDescent="0.3">
      <c r="A2616" s="1">
        <v>44170</v>
      </c>
      <c r="B2616" s="99" t="s">
        <v>4</v>
      </c>
      <c r="C2616" s="100">
        <v>59292</v>
      </c>
      <c r="D2616" s="6">
        <f t="shared" si="501"/>
        <v>0.14915400908628956</v>
      </c>
      <c r="E2616" s="7">
        <f t="shared" si="502"/>
        <v>771</v>
      </c>
      <c r="F2616" s="6">
        <f t="shared" si="503"/>
        <v>0.1568986568986569</v>
      </c>
      <c r="G2616" s="101">
        <v>162</v>
      </c>
      <c r="H2616" s="7">
        <f t="shared" si="504"/>
        <v>0</v>
      </c>
      <c r="I2616" s="6">
        <f t="shared" si="505"/>
        <v>3.3027522935779818E-2</v>
      </c>
      <c r="J2616" s="10">
        <f>IF(B2616="Pending","",C2616/(VLOOKUP(B2616,Population!$A$2:$B$10,2,FALSE)/100000))</f>
        <v>6954.9101487355138</v>
      </c>
      <c r="K2616" s="10">
        <f>IF(B2616="Pending","",SUMIFS(E:E,A:A,"&lt;="&amp;A2616,A:A,"&gt;="&amp;A2616-13,B:B,B2616)/(VLOOKUP(B2616,Population!$A$2:$B$10,2,FALSE)/100000)/14)</f>
        <v>78.615667164909411</v>
      </c>
      <c r="L2616" s="13">
        <f>IF(B2616="Pending","",(G2616/C2616)/(VLOOKUP(B2616,Population!$A$2:$B$10,2,FALSE)/100000))</f>
        <v>3.2048989315892532E-4</v>
      </c>
    </row>
    <row r="2617" spans="1:12" x14ac:dyDescent="0.3">
      <c r="A2617" s="1">
        <v>44170</v>
      </c>
      <c r="B2617" s="99" t="s">
        <v>5</v>
      </c>
      <c r="C2617" s="100">
        <v>54049</v>
      </c>
      <c r="D2617" s="6">
        <f t="shared" si="501"/>
        <v>0.13596480194806829</v>
      </c>
      <c r="E2617" s="7">
        <f t="shared" si="502"/>
        <v>719</v>
      </c>
      <c r="F2617" s="6">
        <f t="shared" si="503"/>
        <v>0.14631664631664631</v>
      </c>
      <c r="G2617" s="101">
        <v>451</v>
      </c>
      <c r="H2617" s="7">
        <f t="shared" si="504"/>
        <v>1</v>
      </c>
      <c r="I2617" s="6">
        <f t="shared" si="505"/>
        <v>9.1946992864424051E-2</v>
      </c>
      <c r="J2617" s="10">
        <f>IF(B2617="Pending","",C2617/(VLOOKUP(B2617,Population!$A$2:$B$10,2,FALSE)/100000))</f>
        <v>6036.5595553078592</v>
      </c>
      <c r="K2617" s="10">
        <f>IF(B2617="Pending","",SUMIFS(E:E,A:A,"&lt;="&amp;A2617,A:A,"&gt;="&amp;A2617-13,B:B,B2617)/(VLOOKUP(B2617,Population!$A$2:$B$10,2,FALSE)/100000)/14)</f>
        <v>71.335951165427772</v>
      </c>
      <c r="L2617" s="13">
        <f>IF(B2617="Pending","",(G2617/C2617)/(VLOOKUP(B2617,Population!$A$2:$B$10,2,FALSE)/100000))</f>
        <v>9.3194590675691532E-4</v>
      </c>
    </row>
    <row r="2618" spans="1:12" x14ac:dyDescent="0.3">
      <c r="A2618" s="1">
        <v>44170</v>
      </c>
      <c r="B2618" s="99" t="s">
        <v>6</v>
      </c>
      <c r="C2618" s="100">
        <v>38175</v>
      </c>
      <c r="D2618" s="6">
        <f t="shared" si="501"/>
        <v>9.6032420847148081E-2</v>
      </c>
      <c r="E2618" s="7">
        <f t="shared" si="502"/>
        <v>477</v>
      </c>
      <c r="F2618" s="6">
        <f t="shared" si="503"/>
        <v>9.7069597069597072E-2</v>
      </c>
      <c r="G2618" s="101">
        <v>916</v>
      </c>
      <c r="H2618" s="7">
        <f t="shared" si="504"/>
        <v>4</v>
      </c>
      <c r="I2618" s="6">
        <f t="shared" si="505"/>
        <v>0.18674821610601428</v>
      </c>
      <c r="J2618" s="10">
        <f>IF(B2618="Pending","",C2618/(VLOOKUP(B2618,Population!$A$2:$B$10,2,FALSE)/100000))</f>
        <v>4844.3095383725149</v>
      </c>
      <c r="K2618" s="10">
        <f>IF(B2618="Pending","",SUMIFS(E:E,A:A,"&lt;="&amp;A2618,A:A,"&gt;="&amp;A2618-13,B:B,B2618)/(VLOOKUP(B2618,Population!$A$2:$B$10,2,FALSE)/100000)/14)</f>
        <v>58.671934964702579</v>
      </c>
      <c r="L2618" s="13">
        <f>IF(B2618="Pending","",(G2618/C2618)/(VLOOKUP(B2618,Population!$A$2:$B$10,2,FALSE)/100000))</f>
        <v>3.0448735935602973E-3</v>
      </c>
    </row>
    <row r="2619" spans="1:12" x14ac:dyDescent="0.3">
      <c r="A2619" s="1">
        <v>44170</v>
      </c>
      <c r="B2619" s="99" t="s">
        <v>7</v>
      </c>
      <c r="C2619" s="100">
        <v>22949</v>
      </c>
      <c r="D2619" s="6">
        <f t="shared" si="501"/>
        <v>5.7730138206187331E-2</v>
      </c>
      <c r="E2619" s="7">
        <f t="shared" si="502"/>
        <v>291</v>
      </c>
      <c r="F2619" s="6">
        <f t="shared" si="503"/>
        <v>5.9218559218559216E-2</v>
      </c>
      <c r="G2619" s="101">
        <v>1484</v>
      </c>
      <c r="H2619" s="7">
        <f t="shared" si="504"/>
        <v>9</v>
      </c>
      <c r="I2619" s="6">
        <f t="shared" si="505"/>
        <v>0.30254841997961263</v>
      </c>
      <c r="J2619" s="10">
        <f>IF(B2619="Pending","",C2619/(VLOOKUP(B2619,Population!$A$2:$B$10,2,FALSE)/100000))</f>
        <v>4785.0591225549788</v>
      </c>
      <c r="K2619" s="10">
        <f>IF(B2619="Pending","",SUMIFS(E:E,A:A,"&lt;="&amp;A2619,A:A,"&gt;="&amp;A2619-13,B:B,B2619)/(VLOOKUP(B2619,Population!$A$2:$B$10,2,FALSE)/100000)/14)</f>
        <v>59.722761282612581</v>
      </c>
      <c r="L2619" s="13">
        <f>IF(B2619="Pending","",(G2619/C2619)/(VLOOKUP(B2619,Population!$A$2:$B$10,2,FALSE)/100000))</f>
        <v>1.3483221750925303E-2</v>
      </c>
    </row>
    <row r="2620" spans="1:12" x14ac:dyDescent="0.3">
      <c r="A2620" s="1">
        <v>44170</v>
      </c>
      <c r="B2620" s="99" t="s">
        <v>25</v>
      </c>
      <c r="C2620" s="100">
        <v>12236</v>
      </c>
      <c r="D2620" s="6">
        <f t="shared" si="501"/>
        <v>3.0780686351950332E-2</v>
      </c>
      <c r="E2620" s="7">
        <f t="shared" si="502"/>
        <v>199</v>
      </c>
      <c r="F2620" s="6">
        <f t="shared" si="503"/>
        <v>4.0496540496540494E-2</v>
      </c>
      <c r="G2620" s="101">
        <v>1793</v>
      </c>
      <c r="H2620" s="7">
        <f t="shared" si="504"/>
        <v>15</v>
      </c>
      <c r="I2620" s="6">
        <f t="shared" si="505"/>
        <v>0.36554536187563713</v>
      </c>
      <c r="J2620" s="10">
        <f>IF(B2620="Pending","",C2620/(VLOOKUP(B2620,Population!$A$2:$B$10,2,FALSE)/100000))</f>
        <v>5527.4225388378673</v>
      </c>
      <c r="K2620" s="10">
        <f>IF(B2620="Pending","",SUMIFS(E:E,A:A,"&lt;="&amp;A2620,A:A,"&gt;="&amp;A2620-13,B:B,B2620)/(VLOOKUP(B2620,Population!$A$2:$B$10,2,FALSE)/100000)/14)</f>
        <v>63.952689207354489</v>
      </c>
      <c r="L2620" s="13">
        <f>IF(B2620="Pending","",(G2620/C2620)/(VLOOKUP(B2620,Population!$A$2:$B$10,2,FALSE)/100000))</f>
        <v>6.6194821903300533E-2</v>
      </c>
    </row>
    <row r="2621" spans="1:12" x14ac:dyDescent="0.3">
      <c r="A2621" s="1">
        <v>44170</v>
      </c>
      <c r="B2621" s="99" t="s">
        <v>21</v>
      </c>
      <c r="C2621" s="100">
        <v>547</v>
      </c>
      <c r="D2621" s="6">
        <f t="shared" si="501"/>
        <v>1.3760244716015718E-3</v>
      </c>
      <c r="E2621" s="7">
        <f t="shared" si="502"/>
        <v>13</v>
      </c>
      <c r="F2621" s="6">
        <f t="shared" si="503"/>
        <v>2.6455026455026454E-3</v>
      </c>
      <c r="G2621" s="101">
        <v>0</v>
      </c>
      <c r="H2621" s="7">
        <f t="shared" si="504"/>
        <v>0</v>
      </c>
      <c r="I2621" s="6">
        <f t="shared" si="505"/>
        <v>0</v>
      </c>
      <c r="J2621" s="10" t="str">
        <f>IF(B2621="Pending","",C2621/(VLOOKUP(B2621,Population!$A$2:$B$10,2,FALSE)/100000))</f>
        <v/>
      </c>
      <c r="K2621" s="10" t="str">
        <f>IF(B2621="Pending","",SUMIFS(E:E,A:A,"&lt;="&amp;A2621,A:A,"&gt;="&amp;A2621-13,B:B,B2621)/(VLOOKUP(B2621,Population!$A$2:$B$10,2,FALSE)/100000)/14)</f>
        <v/>
      </c>
      <c r="L2621" s="13" t="str">
        <f>IF(B2621="Pending","",(G2621/C2621)/(VLOOKUP(B2621,Population!$A$2:$B$10,2,FALSE)/100000))</f>
        <v/>
      </c>
    </row>
    <row r="2622" spans="1:12" x14ac:dyDescent="0.3">
      <c r="A2622" s="1">
        <v>44171</v>
      </c>
      <c r="B2622" s="11" t="s">
        <v>0</v>
      </c>
      <c r="C2622" s="101">
        <v>19909</v>
      </c>
      <c r="D2622" s="6">
        <f t="shared" ref="D2622:D2631" si="506">C2622/SUMIF(A:A,A2622,C:C)</f>
        <v>4.9698697434310046E-2</v>
      </c>
      <c r="E2622" s="7">
        <f t="shared" ref="E2622:E2631" si="507">C2622-SUMIFS(C:C,A:A,A2622-1,B:B,B2622)</f>
        <v>136</v>
      </c>
      <c r="F2622" s="6">
        <f t="shared" ref="F2622:F2631" si="508">E2622/SUMIF(A:A,A2622,E:E)</f>
        <v>4.4270833333333336E-2</v>
      </c>
      <c r="G2622" s="101">
        <v>4</v>
      </c>
      <c r="H2622" s="7">
        <f t="shared" ref="H2622:H2631" si="509">G2622-SUMIFS(G:G,A:A,A2622-1,B:B,B2622)</f>
        <v>0</v>
      </c>
      <c r="I2622" s="6">
        <f t="shared" ref="I2622:I2631" si="510">G2622/SUMIF(A:A,A2622,G:G)</f>
        <v>8.0922516690269067E-4</v>
      </c>
      <c r="J2622" s="10">
        <f>IF(B2622="Pending","",C2622/(VLOOKUP(B2622,Population!$A$2:$B$10,2,FALSE)/100000))</f>
        <v>2197.6214602829787</v>
      </c>
      <c r="K2622" s="10">
        <f>IF(B2622="Pending","",SUMIFS(E:E,A:A,"&lt;="&amp;A2622,A:A,"&gt;="&amp;A2622-13,B:B,B2622)/(VLOOKUP(B2622,Population!$A$2:$B$10,2,FALSE)/100000)/14)</f>
        <v>24.891438007625279</v>
      </c>
      <c r="L2622" s="13">
        <f>IF(B2622="Pending","",(G2622/C2622)/(VLOOKUP(B2622,Population!$A$2:$B$10,2,FALSE)/100000))</f>
        <v>2.217757137113581E-5</v>
      </c>
    </row>
    <row r="2623" spans="1:12" x14ac:dyDescent="0.3">
      <c r="A2623" s="1">
        <v>44171</v>
      </c>
      <c r="B2623" s="101" t="s">
        <v>1</v>
      </c>
      <c r="C2623" s="101">
        <v>52714</v>
      </c>
      <c r="D2623" s="6">
        <f t="shared" si="506"/>
        <v>0.13158958945965241</v>
      </c>
      <c r="E2623" s="7">
        <f t="shared" si="507"/>
        <v>329</v>
      </c>
      <c r="F2623" s="6">
        <f t="shared" si="508"/>
        <v>0.10709635416666667</v>
      </c>
      <c r="G2623" s="101">
        <v>2</v>
      </c>
      <c r="H2623" s="7">
        <f t="shared" si="509"/>
        <v>0</v>
      </c>
      <c r="I2623" s="6">
        <f t="shared" si="510"/>
        <v>4.0461258345134534E-4</v>
      </c>
      <c r="J2623" s="10">
        <f>IF(B2623="Pending","",C2623/(VLOOKUP(B2623,Population!$A$2:$B$10,2,FALSE)/100000))</f>
        <v>6152.9662377075492</v>
      </c>
      <c r="K2623" s="10">
        <f>IF(B2623="Pending","",SUMIFS(E:E,A:A,"&lt;="&amp;A2623,A:A,"&gt;="&amp;A2623-13,B:B,B2623)/(VLOOKUP(B2623,Population!$A$2:$B$10,2,FALSE)/100000)/14)</f>
        <v>61.204837358212124</v>
      </c>
      <c r="L2623" s="13">
        <f>IF(B2623="Pending","",(G2623/C2623)/(VLOOKUP(B2623,Population!$A$2:$B$10,2,FALSE)/100000))</f>
        <v>4.4285605116952792E-6</v>
      </c>
    </row>
    <row r="2624" spans="1:12" x14ac:dyDescent="0.3">
      <c r="A2624" s="1">
        <v>44171</v>
      </c>
      <c r="B2624" s="101" t="s">
        <v>2</v>
      </c>
      <c r="C2624" s="101">
        <v>76157</v>
      </c>
      <c r="D2624" s="6">
        <f t="shared" si="506"/>
        <v>0.19011018637323573</v>
      </c>
      <c r="E2624" s="7">
        <f t="shared" si="507"/>
        <v>536</v>
      </c>
      <c r="F2624" s="6">
        <f t="shared" si="508"/>
        <v>0.17447916666666666</v>
      </c>
      <c r="G2624" s="101">
        <v>31</v>
      </c>
      <c r="H2624" s="7">
        <f t="shared" si="509"/>
        <v>0</v>
      </c>
      <c r="I2624" s="6">
        <f t="shared" si="510"/>
        <v>6.2714950434958529E-3</v>
      </c>
      <c r="J2624" s="10">
        <f>IF(B2624="Pending","",C2624/(VLOOKUP(B2624,Population!$A$2:$B$10,2,FALSE)/100000))</f>
        <v>7995.9220870850686</v>
      </c>
      <c r="K2624" s="10">
        <f>IF(B2624="Pending","",SUMIFS(E:E,A:A,"&lt;="&amp;A2624,A:A,"&gt;="&amp;A2624-13,B:B,B2624)/(VLOOKUP(B2624,Population!$A$2:$B$10,2,FALSE)/100000)/14)</f>
        <v>77.492044560062965</v>
      </c>
      <c r="L2624" s="13">
        <f>IF(B2624="Pending","",(G2624/C2624)/(VLOOKUP(B2624,Population!$A$2:$B$10,2,FALSE)/100000))</f>
        <v>4.2737645444688799E-5</v>
      </c>
    </row>
    <row r="2625" spans="1:12" x14ac:dyDescent="0.3">
      <c r="A2625" s="1">
        <v>44171</v>
      </c>
      <c r="B2625" s="101" t="s">
        <v>3</v>
      </c>
      <c r="C2625" s="101">
        <v>62994</v>
      </c>
      <c r="D2625" s="6">
        <f t="shared" si="506"/>
        <v>0.1572514815498984</v>
      </c>
      <c r="E2625" s="7">
        <f t="shared" si="507"/>
        <v>499</v>
      </c>
      <c r="F2625" s="6">
        <f t="shared" si="508"/>
        <v>0.16243489583333334</v>
      </c>
      <c r="G2625" s="101">
        <v>62</v>
      </c>
      <c r="H2625" s="7">
        <f t="shared" si="509"/>
        <v>0</v>
      </c>
      <c r="I2625" s="6">
        <f t="shared" si="510"/>
        <v>1.2542990086991706E-2</v>
      </c>
      <c r="J2625" s="10">
        <f>IF(B2625="Pending","",C2625/(VLOOKUP(B2625,Population!$A$2:$B$10,2,FALSE)/100000))</f>
        <v>7181.4059112020086</v>
      </c>
      <c r="K2625" s="10">
        <f>IF(B2625="Pending","",SUMIFS(E:E,A:A,"&lt;="&amp;A2625,A:A,"&gt;="&amp;A2625-13,B:B,B2625)/(VLOOKUP(B2625,Population!$A$2:$B$10,2,FALSE)/100000)/14)</f>
        <v>74.402217230045423</v>
      </c>
      <c r="L2625" s="13">
        <f>IF(B2625="Pending","",(G2625/C2625)/(VLOOKUP(B2625,Population!$A$2:$B$10,2,FALSE)/100000))</f>
        <v>1.1220256679156628E-4</v>
      </c>
    </row>
    <row r="2626" spans="1:12" x14ac:dyDescent="0.3">
      <c r="A2626" s="1">
        <v>44171</v>
      </c>
      <c r="B2626" s="101" t="s">
        <v>4</v>
      </c>
      <c r="C2626" s="101">
        <v>59785</v>
      </c>
      <c r="D2626" s="6">
        <f t="shared" si="506"/>
        <v>0.14924087729721364</v>
      </c>
      <c r="E2626" s="7">
        <f t="shared" si="507"/>
        <v>493</v>
      </c>
      <c r="F2626" s="6">
        <f t="shared" si="508"/>
        <v>0.16048177083333334</v>
      </c>
      <c r="G2626" s="101">
        <v>164</v>
      </c>
      <c r="H2626" s="7">
        <f t="shared" si="509"/>
        <v>2</v>
      </c>
      <c r="I2626" s="6">
        <f t="shared" si="510"/>
        <v>3.3178231843010317E-2</v>
      </c>
      <c r="J2626" s="10">
        <f>IF(B2626="Pending","",C2626/(VLOOKUP(B2626,Population!$A$2:$B$10,2,FALSE)/100000))</f>
        <v>7012.7387040773237</v>
      </c>
      <c r="K2626" s="10">
        <f>IF(B2626="Pending","",SUMIFS(E:E,A:A,"&lt;="&amp;A2626,A:A,"&gt;="&amp;A2626-13,B:B,B2626)/(VLOOKUP(B2626,Population!$A$2:$B$10,2,FALSE)/100000)/14)</f>
        <v>77.107533296244426</v>
      </c>
      <c r="L2626" s="13">
        <f>IF(B2626="Pending","",(G2626/C2626)/(VLOOKUP(B2626,Population!$A$2:$B$10,2,FALSE)/100000))</f>
        <v>3.2177110223252208E-4</v>
      </c>
    </row>
    <row r="2627" spans="1:12" x14ac:dyDescent="0.3">
      <c r="A2627" s="1">
        <v>44171</v>
      </c>
      <c r="B2627" s="101" t="s">
        <v>5</v>
      </c>
      <c r="C2627" s="101">
        <v>54495</v>
      </c>
      <c r="D2627" s="6">
        <f t="shared" si="506"/>
        <v>0.13603548730135748</v>
      </c>
      <c r="E2627" s="7">
        <f t="shared" si="507"/>
        <v>446</v>
      </c>
      <c r="F2627" s="6">
        <f t="shared" si="508"/>
        <v>0.14518229166666666</v>
      </c>
      <c r="G2627" s="101">
        <v>455</v>
      </c>
      <c r="H2627" s="7">
        <f t="shared" si="509"/>
        <v>4</v>
      </c>
      <c r="I2627" s="6">
        <f t="shared" si="510"/>
        <v>9.2049362735181064E-2</v>
      </c>
      <c r="J2627" s="10">
        <f>IF(B2627="Pending","",C2627/(VLOOKUP(B2627,Population!$A$2:$B$10,2,FALSE)/100000))</f>
        <v>6086.3718656497213</v>
      </c>
      <c r="K2627" s="10">
        <f>IF(B2627="Pending","",SUMIFS(E:E,A:A,"&lt;="&amp;A2627,A:A,"&gt;="&amp;A2627-13,B:B,B2627)/(VLOOKUP(B2627,Population!$A$2:$B$10,2,FALSE)/100000)/14)</f>
        <v>69.540984825434336</v>
      </c>
      <c r="L2627" s="13">
        <f>IF(B2627="Pending","",(G2627/C2627)/(VLOOKUP(B2627,Population!$A$2:$B$10,2,FALSE)/100000))</f>
        <v>9.3251658853580027E-4</v>
      </c>
    </row>
    <row r="2628" spans="1:12" x14ac:dyDescent="0.3">
      <c r="A2628" s="1">
        <v>44171</v>
      </c>
      <c r="B2628" s="101" t="s">
        <v>6</v>
      </c>
      <c r="C2628" s="101">
        <v>38534</v>
      </c>
      <c r="D2628" s="6">
        <f t="shared" si="506"/>
        <v>9.6192154650344239E-2</v>
      </c>
      <c r="E2628" s="7">
        <f t="shared" si="507"/>
        <v>359</v>
      </c>
      <c r="F2628" s="6">
        <f t="shared" si="508"/>
        <v>0.11686197916666667</v>
      </c>
      <c r="G2628" s="101">
        <v>920</v>
      </c>
      <c r="H2628" s="7">
        <f t="shared" si="509"/>
        <v>4</v>
      </c>
      <c r="I2628" s="6">
        <f t="shared" si="510"/>
        <v>0.18612178838761886</v>
      </c>
      <c r="J2628" s="10">
        <f>IF(B2628="Pending","",C2628/(VLOOKUP(B2628,Population!$A$2:$B$10,2,FALSE)/100000))</f>
        <v>4889.865717135468</v>
      </c>
      <c r="K2628" s="10">
        <f>IF(B2628="Pending","",SUMIFS(E:E,A:A,"&lt;="&amp;A2628,A:A,"&gt;="&amp;A2628-13,B:B,B2628)/(VLOOKUP(B2628,Population!$A$2:$B$10,2,FALSE)/100000)/14)</f>
        <v>57.63862728882183</v>
      </c>
      <c r="L2628" s="13">
        <f>IF(B2628="Pending","",(G2628/C2628)/(VLOOKUP(B2628,Population!$A$2:$B$10,2,FALSE)/100000))</f>
        <v>3.0296787037339674E-3</v>
      </c>
    </row>
    <row r="2629" spans="1:12" x14ac:dyDescent="0.3">
      <c r="A2629" s="1">
        <v>44171</v>
      </c>
      <c r="B2629" s="101" t="s">
        <v>7</v>
      </c>
      <c r="C2629" s="101">
        <v>23124</v>
      </c>
      <c r="D2629" s="6">
        <f t="shared" si="506"/>
        <v>5.7724279445024139E-2</v>
      </c>
      <c r="E2629" s="7">
        <f t="shared" si="507"/>
        <v>175</v>
      </c>
      <c r="F2629" s="6">
        <f t="shared" si="508"/>
        <v>5.6966145833333336E-2</v>
      </c>
      <c r="G2629" s="101">
        <v>1489</v>
      </c>
      <c r="H2629" s="7">
        <f t="shared" si="509"/>
        <v>5</v>
      </c>
      <c r="I2629" s="6">
        <f t="shared" si="510"/>
        <v>0.3012340683795266</v>
      </c>
      <c r="J2629" s="10">
        <f>IF(B2629="Pending","",C2629/(VLOOKUP(B2629,Population!$A$2:$B$10,2,FALSE)/100000))</f>
        <v>4821.5480914184209</v>
      </c>
      <c r="K2629" s="10">
        <f>IF(B2629="Pending","",SUMIFS(E:E,A:A,"&lt;="&amp;A2629,A:A,"&gt;="&amp;A2629-13,B:B,B2629)/(VLOOKUP(B2629,Population!$A$2:$B$10,2,FALSE)/100000)/14)</f>
        <v>57.53342315080608</v>
      </c>
      <c r="L2629" s="13">
        <f>IF(B2629="Pending","",(G2629/C2629)/(VLOOKUP(B2629,Population!$A$2:$B$10,2,FALSE)/100000))</f>
        <v>1.3426266992281253E-2</v>
      </c>
    </row>
    <row r="2630" spans="1:12" x14ac:dyDescent="0.3">
      <c r="A2630" s="1">
        <v>44171</v>
      </c>
      <c r="B2630" s="101" t="s">
        <v>25</v>
      </c>
      <c r="C2630" s="101">
        <v>12336</v>
      </c>
      <c r="D2630" s="6">
        <f t="shared" si="506"/>
        <v>3.0794270508295182E-2</v>
      </c>
      <c r="E2630" s="7">
        <f t="shared" si="507"/>
        <v>100</v>
      </c>
      <c r="F2630" s="6">
        <f t="shared" si="508"/>
        <v>3.2552083333333336E-2</v>
      </c>
      <c r="G2630" s="101">
        <v>1816</v>
      </c>
      <c r="H2630" s="7">
        <f t="shared" si="509"/>
        <v>23</v>
      </c>
      <c r="I2630" s="6">
        <f t="shared" si="510"/>
        <v>0.36738822577382158</v>
      </c>
      <c r="J2630" s="10">
        <f>IF(B2630="Pending","",C2630/(VLOOKUP(B2630,Population!$A$2:$B$10,2,FALSE)/100000))</f>
        <v>5572.5959822739405</v>
      </c>
      <c r="K2630" s="10">
        <f>IF(B2630="Pending","",SUMIFS(E:E,A:A,"&lt;="&amp;A2630,A:A,"&gt;="&amp;A2630-13,B:B,B2630)/(VLOOKUP(B2630,Population!$A$2:$B$10,2,FALSE)/100000)/14)</f>
        <v>63.113753829255991</v>
      </c>
      <c r="L2630" s="13">
        <f>IF(B2630="Pending","",(G2630/C2630)/(VLOOKUP(B2630,Population!$A$2:$B$10,2,FALSE)/100000))</f>
        <v>6.6500464721066965E-2</v>
      </c>
    </row>
    <row r="2631" spans="1:12" x14ac:dyDescent="0.3">
      <c r="A2631" s="1">
        <v>44171</v>
      </c>
      <c r="B2631" s="101" t="s">
        <v>21</v>
      </c>
      <c r="C2631" s="101">
        <v>546</v>
      </c>
      <c r="D2631" s="6">
        <f t="shared" si="506"/>
        <v>1.362975980668707E-3</v>
      </c>
      <c r="E2631" s="7">
        <f t="shared" si="507"/>
        <v>-1</v>
      </c>
      <c r="F2631" s="6">
        <f t="shared" si="508"/>
        <v>-3.2552083333333332E-4</v>
      </c>
      <c r="G2631" s="101">
        <v>0</v>
      </c>
      <c r="H2631" s="7">
        <f t="shared" si="509"/>
        <v>0</v>
      </c>
      <c r="I2631" s="6">
        <f t="shared" si="510"/>
        <v>0</v>
      </c>
      <c r="J2631" s="10" t="str">
        <f>IF(B2631="Pending","",C2631/(VLOOKUP(B2631,Population!$A$2:$B$10,2,FALSE)/100000))</f>
        <v/>
      </c>
      <c r="K2631" s="10" t="str">
        <f>IF(B2631="Pending","",SUMIFS(E:E,A:A,"&lt;="&amp;A2631,A:A,"&gt;="&amp;A2631-13,B:B,B2631)/(VLOOKUP(B2631,Population!$A$2:$B$10,2,FALSE)/100000)/14)</f>
        <v/>
      </c>
      <c r="L2631" s="13" t="str">
        <f>IF(B2631="Pending","",(G2631/C2631)/(VLOOKUP(B2631,Population!$A$2:$B$10,2,FALSE)/100000))</f>
        <v/>
      </c>
    </row>
    <row r="2632" spans="1:12" x14ac:dyDescent="0.3">
      <c r="A2632" s="1">
        <v>44172</v>
      </c>
      <c r="B2632" s="11" t="s">
        <v>0</v>
      </c>
      <c r="C2632" s="101">
        <v>20367</v>
      </c>
      <c r="D2632" s="6">
        <f t="shared" ref="D2632:D2641" si="511">C2632/SUMIF(A:A,A2632,C:C)</f>
        <v>4.9829961099014018E-2</v>
      </c>
      <c r="E2632" s="7">
        <f t="shared" ref="E2632:E2641" si="512">C2632-SUMIFS(C:C,A:A,A2632-1,B:B,B2632)</f>
        <v>458</v>
      </c>
      <c r="F2632" s="6">
        <f t="shared" ref="F2632:F2641" si="513">E2632/SUMIF(A:A,A2632,E:E)</f>
        <v>5.6293018682399214E-2</v>
      </c>
      <c r="G2632" s="101">
        <v>4</v>
      </c>
      <c r="H2632" s="7">
        <f t="shared" ref="H2632:H2641" si="514">G2632-SUMIFS(G:G,A:A,A2632-1,B:B,B2632)</f>
        <v>0</v>
      </c>
      <c r="I2632" s="6">
        <f t="shared" ref="I2632:I2641" si="515">G2632/SUMIF(A:A,A2632,G:G)</f>
        <v>7.9856258734278297E-4</v>
      </c>
      <c r="J2632" s="10">
        <f>IF(B2632="Pending","",C2632/(VLOOKUP(B2632,Population!$A$2:$B$10,2,FALSE)/100000))</f>
        <v>2248.1770195179779</v>
      </c>
      <c r="K2632" s="10">
        <f>IF(B2632="Pending","",SUMIFS(E:E,A:A,"&lt;="&amp;A2632,A:A,"&gt;="&amp;A2632-13,B:B,B2632)/(VLOOKUP(B2632,Population!$A$2:$B$10,2,FALSE)/100000)/14)</f>
        <v>26.681224649288545</v>
      </c>
      <c r="L2632" s="13">
        <f>IF(B2632="Pending","",(G2632/C2632)/(VLOOKUP(B2632,Population!$A$2:$B$10,2,FALSE)/100000))</f>
        <v>2.167885640634079E-5</v>
      </c>
    </row>
    <row r="2633" spans="1:12" x14ac:dyDescent="0.3">
      <c r="A2633" s="1">
        <v>44172</v>
      </c>
      <c r="B2633" s="101" t="s">
        <v>1</v>
      </c>
      <c r="C2633" s="101">
        <v>53725</v>
      </c>
      <c r="D2633" s="6">
        <f t="shared" si="511"/>
        <v>0.13144374036650111</v>
      </c>
      <c r="E2633" s="7">
        <f t="shared" si="512"/>
        <v>1011</v>
      </c>
      <c r="F2633" s="6">
        <f t="shared" si="513"/>
        <v>0.12426253687315635</v>
      </c>
      <c r="G2633" s="101">
        <v>2</v>
      </c>
      <c r="H2633" s="7">
        <f t="shared" si="514"/>
        <v>0</v>
      </c>
      <c r="I2633" s="6">
        <f t="shared" si="515"/>
        <v>3.9928129367139149E-4</v>
      </c>
      <c r="J2633" s="10">
        <f>IF(B2633="Pending","",C2633/(VLOOKUP(B2633,Population!$A$2:$B$10,2,FALSE)/100000))</f>
        <v>6270.973766377776</v>
      </c>
      <c r="K2633" s="10">
        <f>IF(B2633="Pending","",SUMIFS(E:E,A:A,"&lt;="&amp;A2633,A:A,"&gt;="&amp;A2633-13,B:B,B2633)/(VLOOKUP(B2633,Population!$A$2:$B$10,2,FALSE)/100000)/14)</f>
        <v>64.848280203265759</v>
      </c>
      <c r="L2633" s="13">
        <f>IF(B2633="Pending","",(G2633/C2633)/(VLOOKUP(B2633,Population!$A$2:$B$10,2,FALSE)/100000))</f>
        <v>4.3452236168172162E-6</v>
      </c>
    </row>
    <row r="2634" spans="1:12" x14ac:dyDescent="0.3">
      <c r="A2634" s="1">
        <v>44172</v>
      </c>
      <c r="B2634" s="101" t="s">
        <v>2</v>
      </c>
      <c r="C2634" s="101">
        <v>77496</v>
      </c>
      <c r="D2634" s="6">
        <f t="shared" si="511"/>
        <v>0.18960193770949038</v>
      </c>
      <c r="E2634" s="7">
        <f t="shared" si="512"/>
        <v>1339</v>
      </c>
      <c r="F2634" s="6">
        <f t="shared" si="513"/>
        <v>0.16457718780727632</v>
      </c>
      <c r="G2634" s="101">
        <v>31</v>
      </c>
      <c r="H2634" s="7">
        <f t="shared" si="514"/>
        <v>0</v>
      </c>
      <c r="I2634" s="6">
        <f t="shared" si="515"/>
        <v>6.1888600519065685E-3</v>
      </c>
      <c r="J2634" s="10">
        <f>IF(B2634="Pending","",C2634/(VLOOKUP(B2634,Population!$A$2:$B$10,2,FALSE)/100000))</f>
        <v>8136.5071898938313</v>
      </c>
      <c r="K2634" s="10">
        <f>IF(B2634="Pending","",SUMIFS(E:E,A:A,"&lt;="&amp;A2634,A:A,"&gt;="&amp;A2634-13,B:B,B2634)/(VLOOKUP(B2634,Population!$A$2:$B$10,2,FALSE)/100000)/14)</f>
        <v>82.216711943479169</v>
      </c>
      <c r="L2634" s="13">
        <f>IF(B2634="Pending","",(G2634/C2634)/(VLOOKUP(B2634,Population!$A$2:$B$10,2,FALSE)/100000))</f>
        <v>4.1999211109362612E-5</v>
      </c>
    </row>
    <row r="2635" spans="1:12" x14ac:dyDescent="0.3">
      <c r="A2635" s="1">
        <v>44172</v>
      </c>
      <c r="B2635" s="101" t="s">
        <v>3</v>
      </c>
      <c r="C2635" s="101">
        <v>64188</v>
      </c>
      <c r="D2635" s="6">
        <f t="shared" si="511"/>
        <v>0.15704254642428989</v>
      </c>
      <c r="E2635" s="7">
        <f t="shared" si="512"/>
        <v>1194</v>
      </c>
      <c r="F2635" s="6">
        <f t="shared" si="513"/>
        <v>0.14675516224188789</v>
      </c>
      <c r="G2635" s="101">
        <v>63</v>
      </c>
      <c r="H2635" s="7">
        <f t="shared" si="514"/>
        <v>1</v>
      </c>
      <c r="I2635" s="6">
        <f t="shared" si="515"/>
        <v>1.2577360750648832E-2</v>
      </c>
      <c r="J2635" s="10">
        <f>IF(B2635="Pending","",C2635/(VLOOKUP(B2635,Population!$A$2:$B$10,2,FALSE)/100000))</f>
        <v>7317.5236153956648</v>
      </c>
      <c r="K2635" s="10">
        <f>IF(B2635="Pending","",SUMIFS(E:E,A:A,"&lt;="&amp;A2635,A:A,"&gt;="&amp;A2635-13,B:B,B2635)/(VLOOKUP(B2635,Population!$A$2:$B$10,2,FALSE)/100000)/14)</f>
        <v>79.369422276595486</v>
      </c>
      <c r="L2635" s="13">
        <f>IF(B2635="Pending","",(G2635/C2635)/(VLOOKUP(B2635,Population!$A$2:$B$10,2,FALSE)/100000))</f>
        <v>1.1189147379207632E-4</v>
      </c>
    </row>
    <row r="2636" spans="1:12" x14ac:dyDescent="0.3">
      <c r="A2636" s="1">
        <v>44172</v>
      </c>
      <c r="B2636" s="101" t="s">
        <v>4</v>
      </c>
      <c r="C2636" s="101">
        <v>61083</v>
      </c>
      <c r="D2636" s="6">
        <f t="shared" si="511"/>
        <v>0.14944584444498812</v>
      </c>
      <c r="E2636" s="7">
        <f t="shared" si="512"/>
        <v>1298</v>
      </c>
      <c r="F2636" s="6">
        <f t="shared" si="513"/>
        <v>0.1595378564405113</v>
      </c>
      <c r="G2636" s="101">
        <v>166</v>
      </c>
      <c r="H2636" s="7">
        <f t="shared" si="514"/>
        <v>2</v>
      </c>
      <c r="I2636" s="6">
        <f t="shared" si="515"/>
        <v>3.3140347374725494E-2</v>
      </c>
      <c r="J2636" s="10">
        <f>IF(B2636="Pending","",C2636/(VLOOKUP(B2636,Population!$A$2:$B$10,2,FALSE)/100000))</f>
        <v>7164.9931966405484</v>
      </c>
      <c r="K2636" s="10">
        <f>IF(B2636="Pending","",SUMIFS(E:E,A:A,"&lt;="&amp;A2636,A:A,"&gt;="&amp;A2636-13,B:B,B2636)/(VLOOKUP(B2636,Population!$A$2:$B$10,2,FALSE)/100000)/14)</f>
        <v>83.031147991500831</v>
      </c>
      <c r="L2636" s="13">
        <f>IF(B2636="Pending","",(G2636/C2636)/(VLOOKUP(B2636,Population!$A$2:$B$10,2,FALSE)/100000))</f>
        <v>3.1877419165338416E-4</v>
      </c>
    </row>
    <row r="2637" spans="1:12" x14ac:dyDescent="0.3">
      <c r="A2637" s="1">
        <v>44172</v>
      </c>
      <c r="B2637" s="101" t="s">
        <v>5</v>
      </c>
      <c r="C2637" s="101">
        <v>55686</v>
      </c>
      <c r="D2637" s="6">
        <f t="shared" si="511"/>
        <v>0.13624152863748684</v>
      </c>
      <c r="E2637" s="7">
        <f t="shared" si="512"/>
        <v>1191</v>
      </c>
      <c r="F2637" s="6">
        <f t="shared" si="513"/>
        <v>0.14638643067846607</v>
      </c>
      <c r="G2637" s="101">
        <v>457</v>
      </c>
      <c r="H2637" s="7">
        <f t="shared" si="514"/>
        <v>2</v>
      </c>
      <c r="I2637" s="6">
        <f t="shared" si="515"/>
        <v>9.1235775603912952E-2</v>
      </c>
      <c r="J2637" s="10">
        <f>IF(B2637="Pending","",C2637/(VLOOKUP(B2637,Population!$A$2:$B$10,2,FALSE)/100000))</f>
        <v>6219.3908378855012</v>
      </c>
      <c r="K2637" s="10">
        <f>IF(B2637="Pending","",SUMIFS(E:E,A:A,"&lt;="&amp;A2637,A:A,"&gt;="&amp;A2637-13,B:B,B2637)/(VLOOKUP(B2637,Population!$A$2:$B$10,2,FALSE)/100000)/14)</f>
        <v>73.904747438662824</v>
      </c>
      <c r="L2637" s="13">
        <f>IF(B2637="Pending","",(G2637/C2637)/(VLOOKUP(B2637,Population!$A$2:$B$10,2,FALSE)/100000))</f>
        <v>9.1658343356023763E-4</v>
      </c>
    </row>
    <row r="2638" spans="1:12" x14ac:dyDescent="0.3">
      <c r="A2638" s="1">
        <v>44172</v>
      </c>
      <c r="B2638" s="101" t="s">
        <v>6</v>
      </c>
      <c r="C2638" s="101">
        <v>39448</v>
      </c>
      <c r="D2638" s="6">
        <f t="shared" si="511"/>
        <v>9.6513590879064415E-2</v>
      </c>
      <c r="E2638" s="7">
        <f t="shared" si="512"/>
        <v>914</v>
      </c>
      <c r="F2638" s="6">
        <f t="shared" si="513"/>
        <v>0.11234021632251721</v>
      </c>
      <c r="G2638" s="101">
        <v>932</v>
      </c>
      <c r="H2638" s="7">
        <f t="shared" si="514"/>
        <v>12</v>
      </c>
      <c r="I2638" s="6">
        <f t="shared" si="515"/>
        <v>0.18606508285086842</v>
      </c>
      <c r="J2638" s="10">
        <f>IF(B2638="Pending","",C2638/(VLOOKUP(B2638,Population!$A$2:$B$10,2,FALSE)/100000))</f>
        <v>5005.8499717018722</v>
      </c>
      <c r="K2638" s="10">
        <f>IF(B2638="Pending","",SUMIFS(E:E,A:A,"&lt;="&amp;A2638,A:A,"&gt;="&amp;A2638-13,B:B,B2638)/(VLOOKUP(B2638,Population!$A$2:$B$10,2,FALSE)/100000)/14)</f>
        <v>62.333832342385229</v>
      </c>
      <c r="L2638" s="13">
        <f>IF(B2638="Pending","",(G2638/C2638)/(VLOOKUP(B2638,Population!$A$2:$B$10,2,FALSE)/100000))</f>
        <v>2.998083765368227E-3</v>
      </c>
    </row>
    <row r="2639" spans="1:12" x14ac:dyDescent="0.3">
      <c r="A2639" s="1">
        <v>44172</v>
      </c>
      <c r="B2639" s="101" t="s">
        <v>7</v>
      </c>
      <c r="C2639" s="101">
        <v>23604</v>
      </c>
      <c r="D2639" s="6">
        <f t="shared" si="511"/>
        <v>5.7749614660044531E-2</v>
      </c>
      <c r="E2639" s="7">
        <f t="shared" si="512"/>
        <v>480</v>
      </c>
      <c r="F2639" s="6">
        <f t="shared" si="513"/>
        <v>5.8997050147492625E-2</v>
      </c>
      <c r="G2639" s="101">
        <v>1510</v>
      </c>
      <c r="H2639" s="7">
        <f t="shared" si="514"/>
        <v>21</v>
      </c>
      <c r="I2639" s="6">
        <f t="shared" si="515"/>
        <v>0.30145737672190059</v>
      </c>
      <c r="J2639" s="10">
        <f>IF(B2639="Pending","",C2639/(VLOOKUP(B2639,Population!$A$2:$B$10,2,FALSE)/100000))</f>
        <v>4921.6321203010029</v>
      </c>
      <c r="K2639" s="10">
        <f>IF(B2639="Pending","",SUMIFS(E:E,A:A,"&lt;="&amp;A2639,A:A,"&gt;="&amp;A2639-13,B:B,B2639)/(VLOOKUP(B2639,Population!$A$2:$B$10,2,FALSE)/100000)/14)</f>
        <v>61.286574233902932</v>
      </c>
      <c r="L2639" s="13">
        <f>IF(B2639="Pending","",(G2639/C2639)/(VLOOKUP(B2639,Population!$A$2:$B$10,2,FALSE)/100000))</f>
        <v>1.333874233999003E-2</v>
      </c>
    </row>
    <row r="2640" spans="1:12" x14ac:dyDescent="0.3">
      <c r="A2640" s="1">
        <v>44172</v>
      </c>
      <c r="B2640" s="101" t="s">
        <v>25</v>
      </c>
      <c r="C2640" s="101">
        <v>12584</v>
      </c>
      <c r="D2640" s="6">
        <f t="shared" si="511"/>
        <v>3.0788050791476035E-2</v>
      </c>
      <c r="E2640" s="7">
        <f t="shared" si="512"/>
        <v>248</v>
      </c>
      <c r="F2640" s="6">
        <f t="shared" si="513"/>
        <v>3.0481809242871191E-2</v>
      </c>
      <c r="G2640" s="101">
        <v>1844</v>
      </c>
      <c r="H2640" s="7">
        <f t="shared" si="514"/>
        <v>28</v>
      </c>
      <c r="I2640" s="6">
        <f t="shared" si="515"/>
        <v>0.36813735276502296</v>
      </c>
      <c r="J2640" s="10">
        <f>IF(B2640="Pending","",C2640/(VLOOKUP(B2640,Population!$A$2:$B$10,2,FALSE)/100000))</f>
        <v>5684.6261219954013</v>
      </c>
      <c r="K2640" s="10">
        <f>IF(B2640="Pending","",SUMIFS(E:E,A:A,"&lt;="&amp;A2640,A:A,"&gt;="&amp;A2640-13,B:B,B2640)/(VLOOKUP(B2640,Population!$A$2:$B$10,2,FALSE)/100000)/14)</f>
        <v>67.824698644732152</v>
      </c>
      <c r="L2640" s="13">
        <f>IF(B2640="Pending","",(G2640/C2640)/(VLOOKUP(B2640,Population!$A$2:$B$10,2,FALSE)/100000))</f>
        <v>6.6195033134232542E-2</v>
      </c>
    </row>
    <row r="2641" spans="1:12" x14ac:dyDescent="0.3">
      <c r="A2641" s="1">
        <v>44172</v>
      </c>
      <c r="B2641" s="101" t="s">
        <v>21</v>
      </c>
      <c r="C2641" s="101">
        <v>549</v>
      </c>
      <c r="D2641" s="6">
        <f t="shared" si="511"/>
        <v>1.3431849876446554E-3</v>
      </c>
      <c r="E2641" s="7">
        <f t="shared" si="512"/>
        <v>3</v>
      </c>
      <c r="F2641" s="6">
        <f t="shared" si="513"/>
        <v>3.687315634218289E-4</v>
      </c>
      <c r="G2641" s="101">
        <v>0</v>
      </c>
      <c r="H2641" s="7">
        <f t="shared" si="514"/>
        <v>0</v>
      </c>
      <c r="I2641" s="6">
        <f t="shared" si="515"/>
        <v>0</v>
      </c>
      <c r="J2641" s="10" t="str">
        <f>IF(B2641="Pending","",C2641/(VLOOKUP(B2641,Population!$A$2:$B$10,2,FALSE)/100000))</f>
        <v/>
      </c>
      <c r="K2641" s="10" t="str">
        <f>IF(B2641="Pending","",SUMIFS(E:E,A:A,"&lt;="&amp;A2641,A:A,"&gt;="&amp;A2641-13,B:B,B2641)/(VLOOKUP(B2641,Population!$A$2:$B$10,2,FALSE)/100000)/14)</f>
        <v/>
      </c>
      <c r="L2641" s="13" t="str">
        <f>IF(B2641="Pending","",(G2641/C2641)/(VLOOKUP(B2641,Population!$A$2:$B$10,2,FALSE)/100000))</f>
        <v/>
      </c>
    </row>
    <row r="2642" spans="1:12" x14ac:dyDescent="0.3">
      <c r="A2642" s="1">
        <v>44173</v>
      </c>
      <c r="B2642" s="11" t="s">
        <v>0</v>
      </c>
      <c r="C2642" s="101">
        <v>20668</v>
      </c>
      <c r="D2642" s="6">
        <f t="shared" ref="D2642:D2651" si="516">C2642/SUMIF(A:A,A2642,C:C)</f>
        <v>4.9832549325013444E-2</v>
      </c>
      <c r="E2642" s="7">
        <f t="shared" ref="E2642:E2651" si="517">C2642-SUMIFS(C:C,A:A,A2642-1,B:B,B2642)</f>
        <v>301</v>
      </c>
      <c r="F2642" s="6">
        <f t="shared" ref="F2642:F2651" si="518">E2642/SUMIF(A:A,A2642,E:E)</f>
        <v>5.0008307027745474E-2</v>
      </c>
      <c r="G2642" s="101">
        <v>4</v>
      </c>
      <c r="H2642" s="7">
        <f t="shared" ref="H2642:H2651" si="519">G2642-SUMIFS(G:G,A:A,A2642-1,B:B,B2642)</f>
        <v>0</v>
      </c>
      <c r="I2642" s="6">
        <f t="shared" ref="I2642:I2651" si="520">G2642/SUMIF(A:A,A2642,G:G)</f>
        <v>7.8293208064200432E-4</v>
      </c>
      <c r="J2642" s="10">
        <f>IF(B2642="Pending","",C2642/(VLOOKUP(B2642,Population!$A$2:$B$10,2,FALSE)/100000))</f>
        <v>2281.4023979671806</v>
      </c>
      <c r="K2642" s="10">
        <f>IF(B2642="Pending","",SUMIFS(E:E,A:A,"&lt;="&amp;A2642,A:A,"&gt;="&amp;A2642-13,B:B,B2642)/(VLOOKUP(B2642,Population!$A$2:$B$10,2,FALSE)/100000)/14)</f>
        <v>28.534087472155807</v>
      </c>
      <c r="L2642" s="13">
        <f>IF(B2642="Pending","",(G2642/C2642)/(VLOOKUP(B2642,Population!$A$2:$B$10,2,FALSE)/100000))</f>
        <v>2.1363134721692608E-5</v>
      </c>
    </row>
    <row r="2643" spans="1:12" x14ac:dyDescent="0.3">
      <c r="A2643" s="1">
        <v>44173</v>
      </c>
      <c r="B2643" s="101" t="s">
        <v>1</v>
      </c>
      <c r="C2643" s="101">
        <v>54422</v>
      </c>
      <c r="D2643" s="6">
        <f t="shared" si="516"/>
        <v>0.13121671179436237</v>
      </c>
      <c r="E2643" s="7">
        <f t="shared" si="517"/>
        <v>697</v>
      </c>
      <c r="F2643" s="6">
        <f t="shared" si="518"/>
        <v>0.11579996677188902</v>
      </c>
      <c r="G2643" s="101">
        <v>3</v>
      </c>
      <c r="H2643" s="7">
        <f t="shared" si="519"/>
        <v>1</v>
      </c>
      <c r="I2643" s="6">
        <f t="shared" si="520"/>
        <v>5.8719906048150322E-4</v>
      </c>
      <c r="J2643" s="10">
        <f>IF(B2643="Pending","",C2643/(VLOOKUP(B2643,Population!$A$2:$B$10,2,FALSE)/100000))</f>
        <v>6352.3300942542828</v>
      </c>
      <c r="K2643" s="10">
        <f>IF(B2643="Pending","",SUMIFS(E:E,A:A,"&lt;="&amp;A2643,A:A,"&gt;="&amp;A2643-13,B:B,B2643)/(VLOOKUP(B2643,Population!$A$2:$B$10,2,FALSE)/100000)/14)</f>
        <v>69.258763647278059</v>
      </c>
      <c r="L2643" s="13">
        <f>IF(B2643="Pending","",(G2643/C2643)/(VLOOKUP(B2643,Population!$A$2:$B$10,2,FALSE)/100000))</f>
        <v>6.4343594175197049E-6</v>
      </c>
    </row>
    <row r="2644" spans="1:12" x14ac:dyDescent="0.3">
      <c r="A2644" s="1">
        <v>44173</v>
      </c>
      <c r="B2644" s="101" t="s">
        <v>2</v>
      </c>
      <c r="C2644" s="101">
        <v>78495</v>
      </c>
      <c r="D2644" s="6">
        <f t="shared" si="516"/>
        <v>0.18925904583253969</v>
      </c>
      <c r="E2644" s="7">
        <f t="shared" si="517"/>
        <v>999</v>
      </c>
      <c r="F2644" s="6">
        <f t="shared" si="518"/>
        <v>0.16597441435454394</v>
      </c>
      <c r="G2644" s="101">
        <v>31</v>
      </c>
      <c r="H2644" s="7">
        <f t="shared" si="519"/>
        <v>0</v>
      </c>
      <c r="I2644" s="6">
        <f t="shared" si="520"/>
        <v>6.0677236249755337E-3</v>
      </c>
      <c r="J2644" s="10">
        <f>IF(B2644="Pending","",C2644/(VLOOKUP(B2644,Population!$A$2:$B$10,2,FALSE)/100000))</f>
        <v>8241.3948058056703</v>
      </c>
      <c r="K2644" s="10">
        <f>IF(B2644="Pending","",SUMIFS(E:E,A:A,"&lt;="&amp;A2644,A:A,"&gt;="&amp;A2644-13,B:B,B2644)/(VLOOKUP(B2644,Population!$A$2:$B$10,2,FALSE)/100000)/14)</f>
        <v>88.141294852842364</v>
      </c>
      <c r="L2644" s="13">
        <f>IF(B2644="Pending","",(G2644/C2644)/(VLOOKUP(B2644,Population!$A$2:$B$10,2,FALSE)/100000))</f>
        <v>4.1464690287676474E-5</v>
      </c>
    </row>
    <row r="2645" spans="1:12" x14ac:dyDescent="0.3">
      <c r="A2645" s="1">
        <v>44173</v>
      </c>
      <c r="B2645" s="101" t="s">
        <v>3</v>
      </c>
      <c r="C2645" s="101">
        <v>65071</v>
      </c>
      <c r="D2645" s="6">
        <f t="shared" si="516"/>
        <v>0.15689248195896796</v>
      </c>
      <c r="E2645" s="7">
        <f t="shared" si="517"/>
        <v>883</v>
      </c>
      <c r="F2645" s="6">
        <f t="shared" si="518"/>
        <v>0.14670210998504735</v>
      </c>
      <c r="G2645" s="101">
        <v>63</v>
      </c>
      <c r="H2645" s="7">
        <f t="shared" si="519"/>
        <v>0</v>
      </c>
      <c r="I2645" s="6">
        <f t="shared" si="520"/>
        <v>1.2331180270111567E-2</v>
      </c>
      <c r="J2645" s="10">
        <f>IF(B2645="Pending","",C2645/(VLOOKUP(B2645,Population!$A$2:$B$10,2,FALSE)/100000))</f>
        <v>7418.1868756996837</v>
      </c>
      <c r="K2645" s="10">
        <f>IF(B2645="Pending","",SUMIFS(E:E,A:A,"&lt;="&amp;A2645,A:A,"&gt;="&amp;A2645-13,B:B,B2645)/(VLOOKUP(B2645,Population!$A$2:$B$10,2,FALSE)/100000)/14)</f>
        <v>85.126494355137893</v>
      </c>
      <c r="L2645" s="13">
        <f>IF(B2645="Pending","",(G2645/C2645)/(VLOOKUP(B2645,Population!$A$2:$B$10,2,FALSE)/100000))</f>
        <v>1.1037312965477395E-4</v>
      </c>
    </row>
    <row r="2646" spans="1:12" x14ac:dyDescent="0.3">
      <c r="A2646" s="1">
        <v>44173</v>
      </c>
      <c r="B2646" s="101" t="s">
        <v>4</v>
      </c>
      <c r="C2646" s="101">
        <v>62006</v>
      </c>
      <c r="D2646" s="6">
        <f t="shared" si="516"/>
        <v>0.14950247016870444</v>
      </c>
      <c r="E2646" s="7">
        <f t="shared" si="517"/>
        <v>923</v>
      </c>
      <c r="F2646" s="6">
        <f t="shared" si="518"/>
        <v>0.15334773218142547</v>
      </c>
      <c r="G2646" s="101">
        <v>167</v>
      </c>
      <c r="H2646" s="7">
        <f t="shared" si="519"/>
        <v>1</v>
      </c>
      <c r="I2646" s="6">
        <f t="shared" si="520"/>
        <v>3.2687414366803683E-2</v>
      </c>
      <c r="J2646" s="10">
        <f>IF(B2646="Pending","",C2646/(VLOOKUP(B2646,Population!$A$2:$B$10,2,FALSE)/100000))</f>
        <v>7273.2604513677097</v>
      </c>
      <c r="K2646" s="10">
        <f>IF(B2646="Pending","",SUMIFS(E:E,A:A,"&lt;="&amp;A2646,A:A,"&gt;="&amp;A2646-13,B:B,B2646)/(VLOOKUP(B2646,Population!$A$2:$B$10,2,FALSE)/100000)/14)</f>
        <v>89.105576073623752</v>
      </c>
      <c r="L2646" s="13">
        <f>IF(B2646="Pending","",(G2646/C2646)/(VLOOKUP(B2646,Population!$A$2:$B$10,2,FALSE)/100000))</f>
        <v>3.1592076975873031E-4</v>
      </c>
    </row>
    <row r="2647" spans="1:12" x14ac:dyDescent="0.3">
      <c r="A2647" s="1">
        <v>44173</v>
      </c>
      <c r="B2647" s="101" t="s">
        <v>5</v>
      </c>
      <c r="C2647" s="101">
        <v>56560</v>
      </c>
      <c r="D2647" s="6">
        <f t="shared" si="516"/>
        <v>0.13637163682130637</v>
      </c>
      <c r="E2647" s="7">
        <f t="shared" si="517"/>
        <v>874</v>
      </c>
      <c r="F2647" s="6">
        <f t="shared" si="518"/>
        <v>0.14520684499086228</v>
      </c>
      <c r="G2647" s="101">
        <v>468</v>
      </c>
      <c r="H2647" s="7">
        <f t="shared" si="519"/>
        <v>11</v>
      </c>
      <c r="I2647" s="6">
        <f t="shared" si="520"/>
        <v>9.1603053435114504E-2</v>
      </c>
      <c r="J2647" s="10">
        <f>IF(B2647="Pending","",C2647/(VLOOKUP(B2647,Population!$A$2:$B$10,2,FALSE)/100000))</f>
        <v>6317.0050962684327</v>
      </c>
      <c r="K2647" s="10">
        <f>IF(B2647="Pending","",SUMIFS(E:E,A:A,"&lt;="&amp;A2647,A:A,"&gt;="&amp;A2647-13,B:B,B2647)/(VLOOKUP(B2647,Population!$A$2:$B$10,2,FALSE)/100000)/14)</f>
        <v>79.409310881309338</v>
      </c>
      <c r="L2647" s="13">
        <f>IF(B2647="Pending","",(G2647/C2647)/(VLOOKUP(B2647,Population!$A$2:$B$10,2,FALSE)/100000))</f>
        <v>9.2414108593721141E-4</v>
      </c>
    </row>
    <row r="2648" spans="1:12" x14ac:dyDescent="0.3">
      <c r="A2648" s="1">
        <v>44173</v>
      </c>
      <c r="B2648" s="101" t="s">
        <v>6</v>
      </c>
      <c r="C2648" s="101">
        <v>40115</v>
      </c>
      <c r="D2648" s="6">
        <f t="shared" si="516"/>
        <v>9.6721149418081784E-2</v>
      </c>
      <c r="E2648" s="7">
        <f t="shared" si="517"/>
        <v>667</v>
      </c>
      <c r="F2648" s="6">
        <f t="shared" si="518"/>
        <v>0.11081575012460541</v>
      </c>
      <c r="G2648" s="101">
        <v>960</v>
      </c>
      <c r="H2648" s="7">
        <f t="shared" si="519"/>
        <v>28</v>
      </c>
      <c r="I2648" s="6">
        <f t="shared" si="520"/>
        <v>0.18790369935408102</v>
      </c>
      <c r="J2648" s="10">
        <f>IF(B2648="Pending","",C2648/(VLOOKUP(B2648,Population!$A$2:$B$10,2,FALSE)/100000))</f>
        <v>5090.4905600998936</v>
      </c>
      <c r="K2648" s="10">
        <f>IF(B2648="Pending","",SUMIFS(E:E,A:A,"&lt;="&amp;A2648,A:A,"&gt;="&amp;A2648-13,B:B,B2648)/(VLOOKUP(B2648,Population!$A$2:$B$10,2,FALSE)/100000)/14)</f>
        <v>67.001845088688611</v>
      </c>
      <c r="L2648" s="13">
        <f>IF(B2648="Pending","",(G2648/C2648)/(VLOOKUP(B2648,Population!$A$2:$B$10,2,FALSE)/100000))</f>
        <v>3.0368075912972302E-3</v>
      </c>
    </row>
    <row r="2649" spans="1:12" x14ac:dyDescent="0.3">
      <c r="A2649" s="1">
        <v>44173</v>
      </c>
      <c r="B2649" s="101" t="s">
        <v>7</v>
      </c>
      <c r="C2649" s="101">
        <v>24033</v>
      </c>
      <c r="D2649" s="6">
        <f t="shared" si="516"/>
        <v>5.794589016489491E-2</v>
      </c>
      <c r="E2649" s="7">
        <f t="shared" si="517"/>
        <v>429</v>
      </c>
      <c r="F2649" s="6">
        <f t="shared" si="518"/>
        <v>7.1274298056155511E-2</v>
      </c>
      <c r="G2649" s="101">
        <v>1544</v>
      </c>
      <c r="H2649" s="7">
        <f t="shared" si="519"/>
        <v>34</v>
      </c>
      <c r="I2649" s="6">
        <f t="shared" si="520"/>
        <v>0.30221178312781366</v>
      </c>
      <c r="J2649" s="10">
        <f>IF(B2649="Pending","",C2649/(VLOOKUP(B2649,Population!$A$2:$B$10,2,FALSE)/100000))</f>
        <v>5011.0822211148115</v>
      </c>
      <c r="K2649" s="10">
        <f>IF(B2649="Pending","",SUMIFS(E:E,A:A,"&lt;="&amp;A2649,A:A,"&gt;="&amp;A2649-13,B:B,B2649)/(VLOOKUP(B2649,Population!$A$2:$B$10,2,FALSE)/100000)/14)</f>
        <v>66.007800001131912</v>
      </c>
      <c r="L2649" s="13">
        <f>IF(B2649="Pending","",(G2649/C2649)/(VLOOKUP(B2649,Population!$A$2:$B$10,2,FALSE)/100000))</f>
        <v>1.3395621003299947E-2</v>
      </c>
    </row>
    <row r="2650" spans="1:12" x14ac:dyDescent="0.3">
      <c r="A2650" s="1">
        <v>44173</v>
      </c>
      <c r="B2650" s="101" t="s">
        <v>25</v>
      </c>
      <c r="C2650" s="101">
        <v>12819</v>
      </c>
      <c r="D2650" s="6">
        <f t="shared" si="516"/>
        <v>3.0907850290175502E-2</v>
      </c>
      <c r="E2650" s="7">
        <f t="shared" si="517"/>
        <v>235</v>
      </c>
      <c r="F2650" s="6">
        <f t="shared" si="518"/>
        <v>3.9043030403721549E-2</v>
      </c>
      <c r="G2650" s="101">
        <v>1869</v>
      </c>
      <c r="H2650" s="7">
        <f t="shared" si="519"/>
        <v>25</v>
      </c>
      <c r="I2650" s="6">
        <f t="shared" si="520"/>
        <v>0.36582501467997652</v>
      </c>
      <c r="J2650" s="10">
        <f>IF(B2650="Pending","",C2650/(VLOOKUP(B2650,Population!$A$2:$B$10,2,FALSE)/100000))</f>
        <v>5790.7837140701722</v>
      </c>
      <c r="K2650" s="10">
        <f>IF(B2650="Pending","",SUMIFS(E:E,A:A,"&lt;="&amp;A2650,A:A,"&gt;="&amp;A2650-13,B:B,B2650)/(VLOOKUP(B2650,Population!$A$2:$B$10,2,FALSE)/100000)/14)</f>
        <v>73.955380253913475</v>
      </c>
      <c r="L2650" s="13">
        <f>IF(B2650="Pending","",(G2650/C2650)/(VLOOKUP(B2650,Population!$A$2:$B$10,2,FALSE)/100000))</f>
        <v>6.5862521087463974E-2</v>
      </c>
    </row>
    <row r="2651" spans="1:12" x14ac:dyDescent="0.3">
      <c r="A2651" s="1">
        <v>44173</v>
      </c>
      <c r="B2651" s="101" t="s">
        <v>21</v>
      </c>
      <c r="C2651" s="101">
        <v>560</v>
      </c>
      <c r="D2651" s="6">
        <f t="shared" si="516"/>
        <v>1.3502142259535284E-3</v>
      </c>
      <c r="E2651" s="7">
        <f t="shared" si="517"/>
        <v>11</v>
      </c>
      <c r="F2651" s="6">
        <f t="shared" si="518"/>
        <v>1.8275461040039873E-3</v>
      </c>
      <c r="G2651" s="101">
        <v>0</v>
      </c>
      <c r="H2651" s="7">
        <f t="shared" si="519"/>
        <v>0</v>
      </c>
      <c r="I2651" s="6">
        <f t="shared" si="520"/>
        <v>0</v>
      </c>
      <c r="J2651" s="10" t="str">
        <f>IF(B2651="Pending","",C2651/(VLOOKUP(B2651,Population!$A$2:$B$10,2,FALSE)/100000))</f>
        <v/>
      </c>
      <c r="K2651" s="10" t="str">
        <f>IF(B2651="Pending","",SUMIFS(E:E,A:A,"&lt;="&amp;A2651,A:A,"&gt;="&amp;A2651-13,B:B,B2651)/(VLOOKUP(B2651,Population!$A$2:$B$10,2,FALSE)/100000)/14)</f>
        <v/>
      </c>
      <c r="L2651" s="13" t="str">
        <f>IF(B2651="Pending","",(G2651/C2651)/(VLOOKUP(B2651,Population!$A$2:$B$10,2,FALSE)/100000))</f>
        <v/>
      </c>
    </row>
    <row r="2652" spans="1:12" x14ac:dyDescent="0.3">
      <c r="A2652" s="1">
        <v>44174</v>
      </c>
      <c r="B2652" s="11" t="s">
        <v>0</v>
      </c>
      <c r="C2652" s="101">
        <v>21146</v>
      </c>
      <c r="D2652" s="6">
        <f t="shared" ref="D2652:D2661" si="521">C2652/SUMIF(A:A,A2652,C:C)</f>
        <v>4.9995035014965883E-2</v>
      </c>
      <c r="E2652" s="7">
        <f t="shared" ref="E2652:E2661" si="522">C2652-SUMIFS(C:C,A:A,A2652-1,B:B,B2652)</f>
        <v>478</v>
      </c>
      <c r="F2652" s="6">
        <f t="shared" ref="F2652:F2661" si="523">E2652/SUMIF(A:A,A2652,E:E)</f>
        <v>5.820041397784001E-2</v>
      </c>
      <c r="G2652" s="101">
        <v>4</v>
      </c>
      <c r="H2652" s="7">
        <f t="shared" ref="H2652:H2661" si="524">G2652-SUMIFS(G:G,A:A,A2652-1,B:B,B2652)</f>
        <v>0</v>
      </c>
      <c r="I2652" s="6">
        <f t="shared" ref="I2652:I2661" si="525">G2652/SUMIF(A:A,A2652,G:G)</f>
        <v>7.7354476890350026E-4</v>
      </c>
      <c r="J2652" s="10">
        <f>IF(B2652="Pending","",C2652/(VLOOKUP(B2652,Population!$A$2:$B$10,2,FALSE)/100000))</f>
        <v>2334.1656235443197</v>
      </c>
      <c r="K2652" s="10">
        <f>IF(B2652="Pending","",SUMIFS(E:E,A:A,"&lt;="&amp;A2652,A:A,"&gt;="&amp;A2652-13,B:B,B2652)/(VLOOKUP(B2652,Population!$A$2:$B$10,2,FALSE)/100000)/14)</f>
        <v>31.451360852840427</v>
      </c>
      <c r="L2652" s="13">
        <f>IF(B2652="Pending","",(G2652/C2652)/(VLOOKUP(B2652,Population!$A$2:$B$10,2,FALSE)/100000))</f>
        <v>2.0880226446039102E-5</v>
      </c>
    </row>
    <row r="2653" spans="1:12" x14ac:dyDescent="0.3">
      <c r="A2653" s="1">
        <v>44174</v>
      </c>
      <c r="B2653" s="101" t="s">
        <v>1</v>
      </c>
      <c r="C2653" s="101">
        <v>55518</v>
      </c>
      <c r="D2653" s="6">
        <f t="shared" si="521"/>
        <v>0.13126001863051526</v>
      </c>
      <c r="E2653" s="7">
        <f t="shared" si="522"/>
        <v>1096</v>
      </c>
      <c r="F2653" s="6">
        <f t="shared" si="523"/>
        <v>0.13344697430902228</v>
      </c>
      <c r="G2653" s="101">
        <v>2</v>
      </c>
      <c r="H2653" s="7">
        <f t="shared" si="524"/>
        <v>-1</v>
      </c>
      <c r="I2653" s="6">
        <f t="shared" si="525"/>
        <v>3.8677238445175013E-4</v>
      </c>
      <c r="J2653" s="10">
        <f>IF(B2653="Pending","",C2653/(VLOOKUP(B2653,Population!$A$2:$B$10,2,FALSE)/100000))</f>
        <v>6480.2591263240829</v>
      </c>
      <c r="K2653" s="10">
        <f>IF(B2653="Pending","",SUMIFS(E:E,A:A,"&lt;="&amp;A2653,A:A,"&gt;="&amp;A2653-13,B:B,B2653)/(VLOOKUP(B2653,Population!$A$2:$B$10,2,FALSE)/100000)/14)</f>
        <v>75.745259147167573</v>
      </c>
      <c r="L2653" s="13">
        <f>IF(B2653="Pending","",(G2653/C2653)/(VLOOKUP(B2653,Population!$A$2:$B$10,2,FALSE)/100000))</f>
        <v>4.2048910049624439E-6</v>
      </c>
    </row>
    <row r="2654" spans="1:12" x14ac:dyDescent="0.3">
      <c r="A2654" s="1">
        <v>44174</v>
      </c>
      <c r="B2654" s="101" t="s">
        <v>2</v>
      </c>
      <c r="C2654" s="101">
        <v>79935</v>
      </c>
      <c r="D2654" s="6">
        <f t="shared" si="521"/>
        <v>0.18898860890576458</v>
      </c>
      <c r="E2654" s="7">
        <f t="shared" si="522"/>
        <v>1440</v>
      </c>
      <c r="F2654" s="6">
        <f t="shared" si="523"/>
        <v>0.17533179106294899</v>
      </c>
      <c r="G2654" s="101">
        <v>31</v>
      </c>
      <c r="H2654" s="7">
        <f t="shared" si="524"/>
        <v>0</v>
      </c>
      <c r="I2654" s="6">
        <f t="shared" si="525"/>
        <v>5.9949719590021268E-3</v>
      </c>
      <c r="J2654" s="10">
        <f>IF(B2654="Pending","",C2654/(VLOOKUP(B2654,Population!$A$2:$B$10,2,FALSE)/100000))</f>
        <v>8392.5841620749889</v>
      </c>
      <c r="K2654" s="10">
        <f>IF(B2654="Pending","",SUMIFS(E:E,A:A,"&lt;="&amp;A2654,A:A,"&gt;="&amp;A2654-13,B:B,B2654)/(VLOOKUP(B2654,Population!$A$2:$B$10,2,FALSE)/100000)/14)</f>
        <v>96.645696142991525</v>
      </c>
      <c r="L2654" s="13">
        <f>IF(B2654="Pending","",(G2654/C2654)/(VLOOKUP(B2654,Population!$A$2:$B$10,2,FALSE)/100000))</f>
        <v>4.0717718948285044E-5</v>
      </c>
    </row>
    <row r="2655" spans="1:12" x14ac:dyDescent="0.3">
      <c r="A2655" s="1">
        <v>44174</v>
      </c>
      <c r="B2655" s="101" t="s">
        <v>3</v>
      </c>
      <c r="C2655" s="101">
        <v>66342</v>
      </c>
      <c r="D2655" s="6">
        <f t="shared" si="521"/>
        <v>0.15685097006350451</v>
      </c>
      <c r="E2655" s="7">
        <f t="shared" si="522"/>
        <v>1271</v>
      </c>
      <c r="F2655" s="6">
        <f t="shared" si="523"/>
        <v>0.15475465725070012</v>
      </c>
      <c r="G2655" s="101">
        <v>63</v>
      </c>
      <c r="H2655" s="7">
        <f t="shared" si="524"/>
        <v>0</v>
      </c>
      <c r="I2655" s="6">
        <f t="shared" si="525"/>
        <v>1.218333011023013E-2</v>
      </c>
      <c r="J2655" s="10">
        <f>IF(B2655="Pending","",C2655/(VLOOKUP(B2655,Population!$A$2:$B$10,2,FALSE)/100000))</f>
        <v>7563.0826897952766</v>
      </c>
      <c r="K2655" s="10">
        <f>IF(B2655="Pending","",SUMIFS(E:E,A:A,"&lt;="&amp;A2655,A:A,"&gt;="&amp;A2655-13,B:B,B2655)/(VLOOKUP(B2655,Population!$A$2:$B$10,2,FALSE)/100000)/14)</f>
        <v>93.350883038769922</v>
      </c>
      <c r="L2655" s="13">
        <f>IF(B2655="Pending","",(G2655/C2655)/(VLOOKUP(B2655,Population!$A$2:$B$10,2,FALSE)/100000))</f>
        <v>1.0825856802275777E-4</v>
      </c>
    </row>
    <row r="2656" spans="1:12" x14ac:dyDescent="0.3">
      <c r="A2656" s="1">
        <v>44174</v>
      </c>
      <c r="B2656" s="101" t="s">
        <v>4</v>
      </c>
      <c r="C2656" s="101">
        <v>63217</v>
      </c>
      <c r="D2656" s="6">
        <f t="shared" si="521"/>
        <v>0.14946259947702156</v>
      </c>
      <c r="E2656" s="7">
        <f t="shared" si="522"/>
        <v>1211</v>
      </c>
      <c r="F2656" s="6">
        <f t="shared" si="523"/>
        <v>0.14744916595641056</v>
      </c>
      <c r="G2656" s="101">
        <v>170</v>
      </c>
      <c r="H2656" s="7">
        <f t="shared" si="524"/>
        <v>3</v>
      </c>
      <c r="I2656" s="6">
        <f t="shared" si="525"/>
        <v>3.2875652678398759E-2</v>
      </c>
      <c r="J2656" s="10">
        <f>IF(B2656="Pending","",C2656/(VLOOKUP(B2656,Population!$A$2:$B$10,2,FALSE)/100000))</f>
        <v>7415.3099047529677</v>
      </c>
      <c r="K2656" s="10">
        <f>IF(B2656="Pending","",SUMIFS(E:E,A:A,"&lt;="&amp;A2656,A:A,"&gt;="&amp;A2656-13,B:B,B2656)/(VLOOKUP(B2656,Population!$A$2:$B$10,2,FALSE)/100000)/14)</f>
        <v>96.646245416948744</v>
      </c>
      <c r="L2656" s="13">
        <f>IF(B2656="Pending","",(G2656/C2656)/(VLOOKUP(B2656,Population!$A$2:$B$10,2,FALSE)/100000))</f>
        <v>3.1543542326191269E-4</v>
      </c>
    </row>
    <row r="2657" spans="1:12" x14ac:dyDescent="0.3">
      <c r="A2657" s="1">
        <v>44174</v>
      </c>
      <c r="B2657" s="101" t="s">
        <v>5</v>
      </c>
      <c r="C2657" s="101">
        <v>57696</v>
      </c>
      <c r="D2657" s="6">
        <f t="shared" si="521"/>
        <v>0.13640941739447043</v>
      </c>
      <c r="E2657" s="7">
        <f t="shared" si="522"/>
        <v>1136</v>
      </c>
      <c r="F2657" s="6">
        <f t="shared" si="523"/>
        <v>0.13831730183854865</v>
      </c>
      <c r="G2657" s="101">
        <v>471</v>
      </c>
      <c r="H2657" s="7">
        <f t="shared" si="524"/>
        <v>3</v>
      </c>
      <c r="I2657" s="6">
        <f t="shared" si="525"/>
        <v>9.1084896538387153E-2</v>
      </c>
      <c r="J2657" s="10">
        <f>IF(B2657="Pending","",C2657/(VLOOKUP(B2657,Population!$A$2:$B$10,2,FALSE)/100000))</f>
        <v>6443.8812948073464</v>
      </c>
      <c r="K2657" s="10">
        <f>IF(B2657="Pending","",SUMIFS(E:E,A:A,"&lt;="&amp;A2657,A:A,"&gt;="&amp;A2657-13,B:B,B2657)/(VLOOKUP(B2657,Population!$A$2:$B$10,2,FALSE)/100000)/14)</f>
        <v>86.110518550618139</v>
      </c>
      <c r="L2657" s="13">
        <f>IF(B2657="Pending","",(G2657/C2657)/(VLOOKUP(B2657,Population!$A$2:$B$10,2,FALSE)/100000))</f>
        <v>9.1175263803511708E-4</v>
      </c>
    </row>
    <row r="2658" spans="1:12" x14ac:dyDescent="0.3">
      <c r="A2658" s="1">
        <v>44174</v>
      </c>
      <c r="B2658" s="101" t="s">
        <v>6</v>
      </c>
      <c r="C2658" s="101">
        <v>40940</v>
      </c>
      <c r="D2658" s="6">
        <f t="shared" si="521"/>
        <v>9.6793565379395791E-2</v>
      </c>
      <c r="E2658" s="7">
        <f t="shared" si="522"/>
        <v>825</v>
      </c>
      <c r="F2658" s="6">
        <f t="shared" si="523"/>
        <v>0.10045050529648118</v>
      </c>
      <c r="G2658" s="101">
        <v>975</v>
      </c>
      <c r="H2658" s="7">
        <f t="shared" si="524"/>
        <v>15</v>
      </c>
      <c r="I2658" s="6">
        <f t="shared" si="525"/>
        <v>0.1885515374202282</v>
      </c>
      <c r="J2658" s="10">
        <f>IF(B2658="Pending","",C2658/(VLOOKUP(B2658,Population!$A$2:$B$10,2,FALSE)/100000))</f>
        <v>5195.1809430509702</v>
      </c>
      <c r="K2658" s="10">
        <f>IF(B2658="Pending","",SUMIFS(E:E,A:A,"&lt;="&amp;A2658,A:A,"&gt;="&amp;A2658-13,B:B,B2658)/(VLOOKUP(B2658,Population!$A$2:$B$10,2,FALSE)/100000)/14)</f>
        <v>72.54001166731264</v>
      </c>
      <c r="L2658" s="13">
        <f>IF(B2658="Pending","",(G2658/C2658)/(VLOOKUP(B2658,Population!$A$2:$B$10,2,FALSE)/100000))</f>
        <v>3.0221054722298431E-3</v>
      </c>
    </row>
    <row r="2659" spans="1:12" x14ac:dyDescent="0.3">
      <c r="A2659" s="1">
        <v>44174</v>
      </c>
      <c r="B2659" s="101" t="s">
        <v>7</v>
      </c>
      <c r="C2659" s="101">
        <v>24560</v>
      </c>
      <c r="D2659" s="6">
        <f t="shared" si="521"/>
        <v>5.806668211328677E-2</v>
      </c>
      <c r="E2659" s="7">
        <f t="shared" si="522"/>
        <v>527</v>
      </c>
      <c r="F2659" s="6">
        <f t="shared" si="523"/>
        <v>6.4166565201509804E-2</v>
      </c>
      <c r="G2659" s="101">
        <v>1563</v>
      </c>
      <c r="H2659" s="7">
        <f t="shared" si="524"/>
        <v>19</v>
      </c>
      <c r="I2659" s="6">
        <f t="shared" si="525"/>
        <v>0.30226261844904273</v>
      </c>
      <c r="J2659" s="10">
        <f>IF(B2659="Pending","",C2659/(VLOOKUP(B2659,Population!$A$2:$B$10,2,FALSE)/100000))</f>
        <v>5120.9661444921467</v>
      </c>
      <c r="K2659" s="10">
        <f>IF(B2659="Pending","",SUMIFS(E:E,A:A,"&lt;="&amp;A2659,A:A,"&gt;="&amp;A2659-13,B:B,B2659)/(VLOOKUP(B2659,Population!$A$2:$B$10,2,FALSE)/100000)/14)</f>
        <v>71.086468728655817</v>
      </c>
      <c r="L2659" s="13">
        <f>IF(B2659="Pending","",(G2659/C2659)/(VLOOKUP(B2659,Population!$A$2:$B$10,2,FALSE)/100000))</f>
        <v>1.3269487746291116E-2</v>
      </c>
    </row>
    <row r="2660" spans="1:12" x14ac:dyDescent="0.3">
      <c r="A2660" s="1">
        <v>44174</v>
      </c>
      <c r="B2660" s="101" t="s">
        <v>25</v>
      </c>
      <c r="C2660" s="101">
        <v>13060</v>
      </c>
      <c r="D2660" s="6">
        <f t="shared" si="521"/>
        <v>3.087747835502953E-2</v>
      </c>
      <c r="E2660" s="7">
        <f t="shared" si="522"/>
        <v>241</v>
      </c>
      <c r="F2660" s="6">
        <f t="shared" si="523"/>
        <v>2.9343723365396323E-2</v>
      </c>
      <c r="G2660" s="101">
        <v>1892</v>
      </c>
      <c r="H2660" s="7">
        <f t="shared" si="524"/>
        <v>23</v>
      </c>
      <c r="I2660" s="6">
        <f t="shared" si="525"/>
        <v>0.36588667569135563</v>
      </c>
      <c r="J2660" s="10">
        <f>IF(B2660="Pending","",C2660/(VLOOKUP(B2660,Population!$A$2:$B$10,2,FALSE)/100000))</f>
        <v>5899.6517127511079</v>
      </c>
      <c r="K2660" s="10">
        <f>IF(B2660="Pending","",SUMIFS(E:E,A:A,"&lt;="&amp;A2660,A:A,"&gt;="&amp;A2660-13,B:B,B2660)/(VLOOKUP(B2660,Population!$A$2:$B$10,2,FALSE)/100000)/14)</f>
        <v>77.859656436602606</v>
      </c>
      <c r="L2660" s="13">
        <f>IF(B2660="Pending","",(G2660/C2660)/(VLOOKUP(B2660,Population!$A$2:$B$10,2,FALSE)/100000))</f>
        <v>6.5442691409685866E-2</v>
      </c>
    </row>
    <row r="2661" spans="1:12" x14ac:dyDescent="0.3">
      <c r="A2661" s="1">
        <v>44174</v>
      </c>
      <c r="B2661" s="101" t="s">
        <v>21</v>
      </c>
      <c r="C2661" s="101">
        <v>548</v>
      </c>
      <c r="D2661" s="6">
        <f t="shared" si="521"/>
        <v>1.2956246660456494E-3</v>
      </c>
      <c r="E2661" s="7">
        <f t="shared" si="522"/>
        <v>-12</v>
      </c>
      <c r="F2661" s="6">
        <f t="shared" si="523"/>
        <v>-1.4610982588579083E-3</v>
      </c>
      <c r="G2661" s="101">
        <v>0</v>
      </c>
      <c r="H2661" s="7">
        <f t="shared" si="524"/>
        <v>0</v>
      </c>
      <c r="I2661" s="6">
        <f t="shared" si="525"/>
        <v>0</v>
      </c>
      <c r="J2661" s="10" t="str">
        <f>IF(B2661="Pending","",C2661/(VLOOKUP(B2661,Population!$A$2:$B$10,2,FALSE)/100000))</f>
        <v/>
      </c>
      <c r="K2661" s="10" t="str">
        <f>IF(B2661="Pending","",SUMIFS(E:E,A:A,"&lt;="&amp;A2661,A:A,"&gt;="&amp;A2661-13,B:B,B2661)/(VLOOKUP(B2661,Population!$A$2:$B$10,2,FALSE)/100000)/14)</f>
        <v/>
      </c>
      <c r="L2661" s="13" t="str">
        <f>IF(B2661="Pending","",(G2661/C2661)/(VLOOKUP(B2661,Population!$A$2:$B$10,2,FALSE)/100000))</f>
        <v/>
      </c>
    </row>
    <row r="2662" spans="1:12" x14ac:dyDescent="0.3">
      <c r="A2662" s="1">
        <v>44175</v>
      </c>
      <c r="B2662" s="11" t="s">
        <v>0</v>
      </c>
      <c r="C2662" s="101">
        <v>21516</v>
      </c>
      <c r="D2662" s="6">
        <f t="shared" ref="D2662:D2671" si="526">C2662/SUMIF(A:A,A2662,C:C)</f>
        <v>5.0157002888293667E-2</v>
      </c>
      <c r="E2662" s="7">
        <f t="shared" ref="E2662:E2671" si="527">C2662-SUMIFS(C:C,A:A,A2662-1,B:B,B2662)</f>
        <v>370</v>
      </c>
      <c r="F2662" s="6">
        <f t="shared" ref="F2662:F2671" si="528">E2662/SUMIF(A:A,A2662,E:E)</f>
        <v>6.1553818000332723E-2</v>
      </c>
      <c r="G2662" s="101">
        <v>4</v>
      </c>
      <c r="H2662" s="7">
        <f t="shared" ref="H2662:H2671" si="529">G2662-SUMIFS(G:G,A:A,A2662-1,B:B,B2662)</f>
        <v>0</v>
      </c>
      <c r="I2662" s="6">
        <f t="shared" ref="I2662:I2671" si="530">G2662/SUMIF(A:A,A2662,G:G)</f>
        <v>7.6335877862595419E-4</v>
      </c>
      <c r="J2662" s="10">
        <f>IF(B2662="Pending","",C2662/(VLOOKUP(B2662,Population!$A$2:$B$10,2,FALSE)/100000))</f>
        <v>2375.0074508739044</v>
      </c>
      <c r="K2662" s="10">
        <f>IF(B2662="Pending","",SUMIFS(E:E,A:A,"&lt;="&amp;A2662,A:A,"&gt;="&amp;A2662-13,B:B,B2662)/(VLOOKUP(B2662,Population!$A$2:$B$10,2,FALSE)/100000)/14)</f>
        <v>32.673461863667775</v>
      </c>
      <c r="L2662" s="13">
        <f>IF(B2662="Pending","",(G2662/C2662)/(VLOOKUP(B2662,Population!$A$2:$B$10,2,FALSE)/100000))</f>
        <v>2.0521159529091968E-5</v>
      </c>
    </row>
    <row r="2663" spans="1:12" x14ac:dyDescent="0.3">
      <c r="A2663" s="1">
        <v>44175</v>
      </c>
      <c r="B2663" s="101" t="s">
        <v>1</v>
      </c>
      <c r="C2663" s="101">
        <v>56292</v>
      </c>
      <c r="D2663" s="6">
        <f t="shared" si="526"/>
        <v>0.13122504213551903</v>
      </c>
      <c r="E2663" s="7">
        <f t="shared" si="527"/>
        <v>774</v>
      </c>
      <c r="F2663" s="6">
        <f t="shared" si="528"/>
        <v>0.12876393278988521</v>
      </c>
      <c r="G2663" s="101">
        <v>3</v>
      </c>
      <c r="H2663" s="7">
        <f t="shared" si="529"/>
        <v>1</v>
      </c>
      <c r="I2663" s="6">
        <f t="shared" si="530"/>
        <v>5.7251908396946567E-4</v>
      </c>
      <c r="J2663" s="10">
        <f>IF(B2663="Pending","",C2663/(VLOOKUP(B2663,Population!$A$2:$B$10,2,FALSE)/100000))</f>
        <v>6570.6031690449099</v>
      </c>
      <c r="K2663" s="10">
        <f>IF(B2663="Pending","",SUMIFS(E:E,A:A,"&lt;="&amp;A2663,A:A,"&gt;="&amp;A2663-13,B:B,B2663)/(VLOOKUP(B2663,Population!$A$2:$B$10,2,FALSE)/100000)/14)</f>
        <v>77.454425699195028</v>
      </c>
      <c r="L2663" s="13">
        <f>IF(B2663="Pending","",(G2663/C2663)/(VLOOKUP(B2663,Population!$A$2:$B$10,2,FALSE)/100000))</f>
        <v>6.2206123111677926E-6</v>
      </c>
    </row>
    <row r="2664" spans="1:12" x14ac:dyDescent="0.3">
      <c r="A2664" s="1">
        <v>44175</v>
      </c>
      <c r="B2664" s="101" t="s">
        <v>2</v>
      </c>
      <c r="C2664" s="101">
        <v>80949</v>
      </c>
      <c r="D2664" s="6">
        <f t="shared" si="526"/>
        <v>0.18870418417942389</v>
      </c>
      <c r="E2664" s="7">
        <f t="shared" si="527"/>
        <v>1014</v>
      </c>
      <c r="F2664" s="6">
        <f t="shared" si="528"/>
        <v>0.1686907336549659</v>
      </c>
      <c r="G2664" s="101">
        <v>31</v>
      </c>
      <c r="H2664" s="7">
        <f t="shared" si="529"/>
        <v>0</v>
      </c>
      <c r="I2664" s="6">
        <f t="shared" si="530"/>
        <v>5.916030534351145E-3</v>
      </c>
      <c r="J2664" s="10">
        <f>IF(B2664="Pending","",C2664/(VLOOKUP(B2664,Population!$A$2:$B$10,2,FALSE)/100000))</f>
        <v>8499.0466671146351</v>
      </c>
      <c r="K2664" s="10">
        <f>IF(B2664="Pending","",SUMIFS(E:E,A:A,"&lt;="&amp;A2664,A:A,"&gt;="&amp;A2664-13,B:B,B2664)/(VLOOKUP(B2664,Population!$A$2:$B$10,2,FALSE)/100000)/14)</f>
        <v>98.430570487837642</v>
      </c>
      <c r="L2664" s="13">
        <f>IF(B2664="Pending","",(G2664/C2664)/(VLOOKUP(B2664,Population!$A$2:$B$10,2,FALSE)/100000))</f>
        <v>4.0207672289109992E-5</v>
      </c>
    </row>
    <row r="2665" spans="1:12" x14ac:dyDescent="0.3">
      <c r="A2665" s="1">
        <v>44175</v>
      </c>
      <c r="B2665" s="101" t="s">
        <v>3</v>
      </c>
      <c r="C2665" s="101">
        <v>67256</v>
      </c>
      <c r="D2665" s="6">
        <f t="shared" si="526"/>
        <v>0.15678376028328123</v>
      </c>
      <c r="E2665" s="7">
        <f t="shared" si="527"/>
        <v>914</v>
      </c>
      <c r="F2665" s="6">
        <f t="shared" si="528"/>
        <v>0.15205456662784894</v>
      </c>
      <c r="G2665" s="101">
        <v>63</v>
      </c>
      <c r="H2665" s="7">
        <f t="shared" si="529"/>
        <v>0</v>
      </c>
      <c r="I2665" s="6">
        <f t="shared" si="530"/>
        <v>1.2022900763358779E-2</v>
      </c>
      <c r="J2665" s="10">
        <f>IF(B2665="Pending","",C2665/(VLOOKUP(B2665,Population!$A$2:$B$10,2,FALSE)/100000))</f>
        <v>7667.2799943455293</v>
      </c>
      <c r="K2665" s="10">
        <f>IF(B2665="Pending","",SUMIFS(E:E,A:A,"&lt;="&amp;A2665,A:A,"&gt;="&amp;A2665-13,B:B,B2665)/(VLOOKUP(B2665,Population!$A$2:$B$10,2,FALSE)/100000)/14)</f>
        <v>95.525053116522159</v>
      </c>
      <c r="L2665" s="13">
        <f>IF(B2665="Pending","",(G2665/C2665)/(VLOOKUP(B2665,Population!$A$2:$B$10,2,FALSE)/100000))</f>
        <v>1.0678734863455745E-4</v>
      </c>
    </row>
    <row r="2666" spans="1:12" x14ac:dyDescent="0.3">
      <c r="A2666" s="1">
        <v>44175</v>
      </c>
      <c r="B2666" s="101" t="s">
        <v>4</v>
      </c>
      <c r="C2666" s="101">
        <v>64113</v>
      </c>
      <c r="D2666" s="6">
        <f t="shared" si="526"/>
        <v>0.14945695882957669</v>
      </c>
      <c r="E2666" s="7">
        <f t="shared" si="527"/>
        <v>896</v>
      </c>
      <c r="F2666" s="6">
        <f t="shared" si="528"/>
        <v>0.14906005656296789</v>
      </c>
      <c r="G2666" s="101">
        <v>174</v>
      </c>
      <c r="H2666" s="7">
        <f t="shared" si="529"/>
        <v>4</v>
      </c>
      <c r="I2666" s="6">
        <f t="shared" si="530"/>
        <v>3.3206106870229006E-2</v>
      </c>
      <c r="J2666" s="10">
        <f>IF(B2666="Pending","",C2666/(VLOOKUP(B2666,Population!$A$2:$B$10,2,FALSE)/100000))</f>
        <v>7520.4100783559334</v>
      </c>
      <c r="K2666" s="10">
        <f>IF(B2666="Pending","",SUMIFS(E:E,A:A,"&lt;="&amp;A2666,A:A,"&gt;="&amp;A2666-13,B:B,B2666)/(VLOOKUP(B2666,Population!$A$2:$B$10,2,FALSE)/100000)/14)</f>
        <v>98.941960305916581</v>
      </c>
      <c r="L2666" s="13">
        <f>IF(B2666="Pending","",(G2666/C2666)/(VLOOKUP(B2666,Population!$A$2:$B$10,2,FALSE)/100000))</f>
        <v>3.1834539572213121E-4</v>
      </c>
    </row>
    <row r="2667" spans="1:12" x14ac:dyDescent="0.3">
      <c r="A2667" s="1">
        <v>44175</v>
      </c>
      <c r="B2667" s="101" t="s">
        <v>5</v>
      </c>
      <c r="C2667" s="101">
        <v>58533</v>
      </c>
      <c r="D2667" s="6">
        <f t="shared" si="526"/>
        <v>0.13644914714912126</v>
      </c>
      <c r="E2667" s="7">
        <f t="shared" si="527"/>
        <v>837</v>
      </c>
      <c r="F2667" s="6">
        <f t="shared" si="528"/>
        <v>0.13924471801696889</v>
      </c>
      <c r="G2667" s="101">
        <v>471</v>
      </c>
      <c r="H2667" s="7">
        <f t="shared" si="529"/>
        <v>0</v>
      </c>
      <c r="I2667" s="6">
        <f t="shared" si="530"/>
        <v>8.9885496183206112E-2</v>
      </c>
      <c r="J2667" s="10">
        <f>IF(B2667="Pending","",C2667/(VLOOKUP(B2667,Population!$A$2:$B$10,2,FALSE)/100000))</f>
        <v>6537.3631417942042</v>
      </c>
      <c r="K2667" s="10">
        <f>IF(B2667="Pending","",SUMIFS(E:E,A:A,"&lt;="&amp;A2667,A:A,"&gt;="&amp;A2667-13,B:B,B2667)/(VLOOKUP(B2667,Population!$A$2:$B$10,2,FALSE)/100000)/14)</f>
        <v>87.913462518789316</v>
      </c>
      <c r="L2667" s="13">
        <f>IF(B2667="Pending","",(G2667/C2667)/(VLOOKUP(B2667,Population!$A$2:$B$10,2,FALSE)/100000))</f>
        <v>8.9871491644156489E-4</v>
      </c>
    </row>
    <row r="2668" spans="1:12" x14ac:dyDescent="0.3">
      <c r="A2668" s="1">
        <v>44175</v>
      </c>
      <c r="B2668" s="101" t="s">
        <v>6</v>
      </c>
      <c r="C2668" s="101">
        <v>41570</v>
      </c>
      <c r="D2668" s="6">
        <f t="shared" si="526"/>
        <v>9.690586587034615E-2</v>
      </c>
      <c r="E2668" s="7">
        <f t="shared" si="527"/>
        <v>630</v>
      </c>
      <c r="F2668" s="6">
        <f t="shared" si="528"/>
        <v>0.1048078522708368</v>
      </c>
      <c r="G2668" s="101">
        <v>988</v>
      </c>
      <c r="H2668" s="7">
        <f t="shared" si="529"/>
        <v>13</v>
      </c>
      <c r="I2668" s="6">
        <f t="shared" si="530"/>
        <v>0.18854961832061068</v>
      </c>
      <c r="J2668" s="10">
        <f>IF(B2668="Pending","",C2668/(VLOOKUP(B2668,Population!$A$2:$B$10,2,FALSE)/100000))</f>
        <v>5275.1263263954279</v>
      </c>
      <c r="K2668" s="10">
        <f>IF(B2668="Pending","",SUMIFS(E:E,A:A,"&lt;="&amp;A2668,A:A,"&gt;="&amp;A2668-13,B:B,B2668)/(VLOOKUP(B2668,Population!$A$2:$B$10,2,FALSE)/100000)/14)</f>
        <v>73.799921903693544</v>
      </c>
      <c r="L2668" s="13">
        <f>IF(B2668="Pending","",(G2668/C2668)/(VLOOKUP(B2668,Population!$A$2:$B$10,2,FALSE)/100000))</f>
        <v>3.0159890467532108E-3</v>
      </c>
    </row>
    <row r="2669" spans="1:12" x14ac:dyDescent="0.3">
      <c r="A2669" s="1">
        <v>44175</v>
      </c>
      <c r="B2669" s="101" t="s">
        <v>7</v>
      </c>
      <c r="C2669" s="101">
        <v>24940</v>
      </c>
      <c r="D2669" s="6">
        <f t="shared" si="526"/>
        <v>5.813885722411434E-2</v>
      </c>
      <c r="E2669" s="7">
        <f t="shared" si="527"/>
        <v>380</v>
      </c>
      <c r="F2669" s="6">
        <f t="shared" si="528"/>
        <v>6.3217434703044417E-2</v>
      </c>
      <c r="G2669" s="101">
        <v>1587</v>
      </c>
      <c r="H2669" s="7">
        <f t="shared" si="529"/>
        <v>24</v>
      </c>
      <c r="I2669" s="6">
        <f t="shared" si="530"/>
        <v>0.30286259541984734</v>
      </c>
      <c r="J2669" s="10">
        <f>IF(B2669="Pending","",C2669/(VLOOKUP(B2669,Population!$A$2:$B$10,2,FALSE)/100000))</f>
        <v>5200.1993340241916</v>
      </c>
      <c r="K2669" s="10">
        <f>IF(B2669="Pending","",SUMIFS(E:E,A:A,"&lt;="&amp;A2669,A:A,"&gt;="&amp;A2669-13,B:B,B2669)/(VLOOKUP(B2669,Population!$A$2:$B$10,2,FALSE)/100000)/14)</f>
        <v>72.441773286440792</v>
      </c>
      <c r="L2669" s="13">
        <f>IF(B2669="Pending","",(G2669/C2669)/(VLOOKUP(B2669,Population!$A$2:$B$10,2,FALSE)/100000))</f>
        <v>1.3267955913914956E-2</v>
      </c>
    </row>
    <row r="2670" spans="1:12" x14ac:dyDescent="0.3">
      <c r="A2670" s="1">
        <v>44175</v>
      </c>
      <c r="B2670" s="101" t="s">
        <v>25</v>
      </c>
      <c r="C2670" s="101">
        <v>13263</v>
      </c>
      <c r="D2670" s="6">
        <f t="shared" si="526"/>
        <v>3.0918029806071713E-2</v>
      </c>
      <c r="E2670" s="7">
        <f t="shared" si="527"/>
        <v>203</v>
      </c>
      <c r="F2670" s="6">
        <f t="shared" si="528"/>
        <v>3.3771419065047416E-2</v>
      </c>
      <c r="G2670" s="101">
        <v>1919</v>
      </c>
      <c r="H2670" s="7">
        <f t="shared" si="529"/>
        <v>27</v>
      </c>
      <c r="I2670" s="6">
        <f t="shared" si="530"/>
        <v>0.36622137404580152</v>
      </c>
      <c r="J2670" s="10">
        <f>IF(B2670="Pending","",C2670/(VLOOKUP(B2670,Population!$A$2:$B$10,2,FALSE)/100000))</f>
        <v>5991.3538029263354</v>
      </c>
      <c r="K2670" s="10">
        <f>IF(B2670="Pending","",SUMIFS(E:E,A:A,"&lt;="&amp;A2670,A:A,"&gt;="&amp;A2670-13,B:B,B2670)/(VLOOKUP(B2670,Population!$A$2:$B$10,2,FALSE)/100000)/14)</f>
        <v>78.924459031881483</v>
      </c>
      <c r="L2670" s="13">
        <f>IF(B2670="Pending","",(G2670/C2670)/(VLOOKUP(B2670,Population!$A$2:$B$10,2,FALSE)/100000))</f>
        <v>6.5360655925374128E-2</v>
      </c>
    </row>
    <row r="2671" spans="1:12" x14ac:dyDescent="0.3">
      <c r="A2671" s="1">
        <v>44175</v>
      </c>
      <c r="B2671" s="101" t="s">
        <v>21</v>
      </c>
      <c r="C2671" s="101">
        <v>541</v>
      </c>
      <c r="D2671" s="6">
        <f t="shared" si="526"/>
        <v>1.2611516342520392E-3</v>
      </c>
      <c r="E2671" s="7">
        <f t="shared" si="527"/>
        <v>-7</v>
      </c>
      <c r="F2671" s="6">
        <f t="shared" si="528"/>
        <v>-1.1645316918981866E-3</v>
      </c>
      <c r="G2671" s="101">
        <v>0</v>
      </c>
      <c r="H2671" s="7">
        <f t="shared" si="529"/>
        <v>0</v>
      </c>
      <c r="I2671" s="6">
        <f t="shared" si="530"/>
        <v>0</v>
      </c>
      <c r="J2671" s="10" t="str">
        <f>IF(B2671="Pending","",C2671/(VLOOKUP(B2671,Population!$A$2:$B$10,2,FALSE)/100000))</f>
        <v/>
      </c>
      <c r="K2671" s="10" t="str">
        <f>IF(B2671="Pending","",SUMIFS(E:E,A:A,"&lt;="&amp;A2671,A:A,"&gt;="&amp;A2671-13,B:B,B2671)/(VLOOKUP(B2671,Population!$A$2:$B$10,2,FALSE)/100000)/14)</f>
        <v/>
      </c>
      <c r="L2671" s="13" t="str">
        <f>IF(B2671="Pending","",(G2671/C2671)/(VLOOKUP(B2671,Population!$A$2:$B$10,2,FALSE)/100000))</f>
        <v/>
      </c>
    </row>
    <row r="2672" spans="1:12" x14ac:dyDescent="0.3">
      <c r="A2672" s="1">
        <v>44176</v>
      </c>
      <c r="B2672" s="11" t="s">
        <v>0</v>
      </c>
      <c r="C2672" s="101">
        <v>21986</v>
      </c>
      <c r="D2672" s="6">
        <f t="shared" ref="D2672:D2681" si="531">C2672/SUMIF(A:A,A2672,C:C)</f>
        <v>5.0396321476543909E-2</v>
      </c>
      <c r="E2672" s="7">
        <f t="shared" ref="E2672:E2681" si="532">C2672-SUMIFS(C:C,A:A,A2672-1,B:B,B2672)</f>
        <v>470</v>
      </c>
      <c r="F2672" s="6">
        <f t="shared" ref="F2672:F2681" si="533">E2672/SUMIF(A:A,A2672,E:E)</f>
        <v>6.4480724379201534E-2</v>
      </c>
      <c r="G2672" s="101">
        <v>5</v>
      </c>
      <c r="H2672" s="7">
        <f t="shared" ref="H2672:H2681" si="534">G2672-SUMIFS(G:G,A:A,A2672-1,B:B,B2672)</f>
        <v>1</v>
      </c>
      <c r="I2672" s="6">
        <f t="shared" ref="I2672:I2681" si="535">G2672/SUMIF(A:A,A2672,G:G)</f>
        <v>9.3861460484325138E-4</v>
      </c>
      <c r="J2672" s="10">
        <f>IF(B2672="Pending","",C2672/(VLOOKUP(B2672,Population!$A$2:$B$10,2,FALSE)/100000))</f>
        <v>2426.887609914188</v>
      </c>
      <c r="K2672" s="10">
        <f>IF(B2672="Pending","",SUMIFS(E:E,A:A,"&lt;="&amp;A2672,A:A,"&gt;="&amp;A2672-13,B:B,B2672)/(VLOOKUP(B2672,Population!$A$2:$B$10,2,FALSE)/100000)/14)</f>
        <v>34.455363982680538</v>
      </c>
      <c r="L2672" s="13">
        <f>IF(B2672="Pending","",(G2672/C2672)/(VLOOKUP(B2672,Population!$A$2:$B$10,2,FALSE)/100000))</f>
        <v>2.5103092219363619E-5</v>
      </c>
    </row>
    <row r="2673" spans="1:12" x14ac:dyDescent="0.3">
      <c r="A2673" s="1">
        <v>44176</v>
      </c>
      <c r="B2673" s="101" t="s">
        <v>1</v>
      </c>
      <c r="C2673" s="101">
        <v>57228</v>
      </c>
      <c r="D2673" s="6">
        <f t="shared" si="531"/>
        <v>0.13117805355497383</v>
      </c>
      <c r="E2673" s="7">
        <f t="shared" si="532"/>
        <v>936</v>
      </c>
      <c r="F2673" s="6">
        <f t="shared" si="533"/>
        <v>0.1284126766360269</v>
      </c>
      <c r="G2673" s="101">
        <v>3</v>
      </c>
      <c r="H2673" s="7">
        <f t="shared" si="534"/>
        <v>0</v>
      </c>
      <c r="I2673" s="6">
        <f t="shared" si="535"/>
        <v>5.6316876290595083E-4</v>
      </c>
      <c r="J2673" s="10">
        <f>IF(B2673="Pending","",C2673/(VLOOKUP(B2673,Population!$A$2:$B$10,2,FALSE)/100000))</f>
        <v>6679.8564300096305</v>
      </c>
      <c r="K2673" s="10">
        <f>IF(B2673="Pending","",SUMIFS(E:E,A:A,"&lt;="&amp;A2673,A:A,"&gt;="&amp;A2673-13,B:B,B2673)/(VLOOKUP(B2673,Population!$A$2:$B$10,2,FALSE)/100000)/14)</f>
        <v>80.739360438213637</v>
      </c>
      <c r="L2673" s="13">
        <f>IF(B2673="Pending","",(G2673/C2673)/(VLOOKUP(B2673,Population!$A$2:$B$10,2,FALSE)/100000))</f>
        <v>6.1188702771415634E-6</v>
      </c>
    </row>
    <row r="2674" spans="1:12" x14ac:dyDescent="0.3">
      <c r="A2674" s="1">
        <v>44176</v>
      </c>
      <c r="B2674" s="101" t="s">
        <v>2</v>
      </c>
      <c r="C2674" s="101">
        <v>82089</v>
      </c>
      <c r="D2674" s="6">
        <f t="shared" si="531"/>
        <v>0.18816445163686041</v>
      </c>
      <c r="E2674" s="7">
        <f t="shared" si="532"/>
        <v>1140</v>
      </c>
      <c r="F2674" s="6">
        <f t="shared" si="533"/>
        <v>0.15640005487721223</v>
      </c>
      <c r="G2674" s="101">
        <v>31</v>
      </c>
      <c r="H2674" s="7">
        <f t="shared" si="534"/>
        <v>0</v>
      </c>
      <c r="I2674" s="6">
        <f t="shared" si="535"/>
        <v>5.8194105500281581E-3</v>
      </c>
      <c r="J2674" s="10">
        <f>IF(B2674="Pending","",C2674/(VLOOKUP(B2674,Population!$A$2:$B$10,2,FALSE)/100000))</f>
        <v>8618.7382408278445</v>
      </c>
      <c r="K2674" s="10">
        <f>IF(B2674="Pending","",SUMIFS(E:E,A:A,"&lt;="&amp;A2674,A:A,"&gt;="&amp;A2674-13,B:B,B2674)/(VLOOKUP(B2674,Population!$A$2:$B$10,2,FALSE)/100000)/14)</f>
        <v>100.92789467621479</v>
      </c>
      <c r="L2674" s="13">
        <f>IF(B2674="Pending","",(G2674/C2674)/(VLOOKUP(B2674,Population!$A$2:$B$10,2,FALSE)/100000))</f>
        <v>3.9649293621936741E-5</v>
      </c>
    </row>
    <row r="2675" spans="1:12" x14ac:dyDescent="0.3">
      <c r="A2675" s="1">
        <v>44176</v>
      </c>
      <c r="B2675" s="101" t="s">
        <v>3</v>
      </c>
      <c r="C2675" s="101">
        <v>68358</v>
      </c>
      <c r="D2675" s="6">
        <f t="shared" si="531"/>
        <v>0.15669024576974386</v>
      </c>
      <c r="E2675" s="7">
        <f t="shared" si="532"/>
        <v>1102</v>
      </c>
      <c r="F2675" s="6">
        <f t="shared" si="533"/>
        <v>0.15118671971463848</v>
      </c>
      <c r="G2675" s="101">
        <v>63</v>
      </c>
      <c r="H2675" s="7">
        <f t="shared" si="534"/>
        <v>0</v>
      </c>
      <c r="I2675" s="6">
        <f t="shared" si="535"/>
        <v>1.1826544021024968E-2</v>
      </c>
      <c r="J2675" s="10">
        <f>IF(B2675="Pending","",C2675/(VLOOKUP(B2675,Population!$A$2:$B$10,2,FALSE)/100000))</f>
        <v>7792.9095672277817</v>
      </c>
      <c r="K2675" s="10">
        <f>IF(B2675="Pending","",SUMIFS(E:E,A:A,"&lt;="&amp;A2675,A:A,"&gt;="&amp;A2675-13,B:B,B2675)/(VLOOKUP(B2675,Population!$A$2:$B$10,2,FALSE)/100000)/14)</f>
        <v>98.83109450816039</v>
      </c>
      <c r="L2675" s="13">
        <f>IF(B2675="Pending","",(G2675/C2675)/(VLOOKUP(B2675,Population!$A$2:$B$10,2,FALSE)/100000))</f>
        <v>1.050658287218145E-4</v>
      </c>
    </row>
    <row r="2676" spans="1:12" x14ac:dyDescent="0.3">
      <c r="A2676" s="1">
        <v>44176</v>
      </c>
      <c r="B2676" s="101" t="s">
        <v>4</v>
      </c>
      <c r="C2676" s="101">
        <v>65160</v>
      </c>
      <c r="D2676" s="6">
        <f t="shared" si="531"/>
        <v>0.14935978838404446</v>
      </c>
      <c r="E2676" s="7">
        <f t="shared" si="532"/>
        <v>1047</v>
      </c>
      <c r="F2676" s="6">
        <f t="shared" si="533"/>
        <v>0.14364110303196598</v>
      </c>
      <c r="G2676" s="101">
        <v>174</v>
      </c>
      <c r="H2676" s="7">
        <f t="shared" si="534"/>
        <v>0</v>
      </c>
      <c r="I2676" s="6">
        <f t="shared" si="535"/>
        <v>3.2663788248545149E-2</v>
      </c>
      <c r="J2676" s="10">
        <f>IF(B2676="Pending","",C2676/(VLOOKUP(B2676,Population!$A$2:$B$10,2,FALSE)/100000))</f>
        <v>7643.2224463942193</v>
      </c>
      <c r="K2676" s="10">
        <f>IF(B2676="Pending","",SUMIFS(E:E,A:A,"&lt;="&amp;A2676,A:A,"&gt;="&amp;A2676-13,B:B,B2676)/(VLOOKUP(B2676,Population!$A$2:$B$10,2,FALSE)/100000)/14)</f>
        <v>102.28499038145732</v>
      </c>
      <c r="L2676" s="13">
        <f>IF(B2676="Pending","",(G2676/C2676)/(VLOOKUP(B2676,Population!$A$2:$B$10,2,FALSE)/100000))</f>
        <v>3.1323017734703805E-4</v>
      </c>
    </row>
    <row r="2677" spans="1:12" x14ac:dyDescent="0.3">
      <c r="A2677" s="1">
        <v>44176</v>
      </c>
      <c r="B2677" s="101" t="s">
        <v>5</v>
      </c>
      <c r="C2677" s="101">
        <v>59591</v>
      </c>
      <c r="D2677" s="6">
        <f t="shared" si="531"/>
        <v>0.13659452347442591</v>
      </c>
      <c r="E2677" s="7">
        <f t="shared" si="532"/>
        <v>1058</v>
      </c>
      <c r="F2677" s="6">
        <f t="shared" si="533"/>
        <v>0.14515022636850047</v>
      </c>
      <c r="G2677" s="101">
        <v>477</v>
      </c>
      <c r="H2677" s="7">
        <f t="shared" si="534"/>
        <v>6</v>
      </c>
      <c r="I2677" s="6">
        <f t="shared" si="535"/>
        <v>8.9543833302046183E-2</v>
      </c>
      <c r="J2677" s="10">
        <f>IF(B2677="Pending","",C2677/(VLOOKUP(B2677,Population!$A$2:$B$10,2,FALSE)/100000))</f>
        <v>6655.5277703630163</v>
      </c>
      <c r="K2677" s="10">
        <f>IF(B2677="Pending","",SUMIFS(E:E,A:A,"&lt;="&amp;A2677,A:A,"&gt;="&amp;A2677-13,B:B,B2677)/(VLOOKUP(B2677,Population!$A$2:$B$10,2,FALSE)/100000)/14)</f>
        <v>91.639014877797891</v>
      </c>
      <c r="L2677" s="13">
        <f>IF(B2677="Pending","",(G2677/C2677)/(VLOOKUP(B2677,Population!$A$2:$B$10,2,FALSE)/100000))</f>
        <v>8.940041444346461E-4</v>
      </c>
    </row>
    <row r="2678" spans="1:12" x14ac:dyDescent="0.3">
      <c r="A2678" s="1">
        <v>44176</v>
      </c>
      <c r="B2678" s="101" t="s">
        <v>6</v>
      </c>
      <c r="C2678" s="101">
        <v>42389</v>
      </c>
      <c r="D2678" s="6">
        <f t="shared" si="531"/>
        <v>9.7164089469172196E-2</v>
      </c>
      <c r="E2678" s="7">
        <f t="shared" si="532"/>
        <v>819</v>
      </c>
      <c r="F2678" s="6">
        <f t="shared" si="533"/>
        <v>0.11236109205652353</v>
      </c>
      <c r="G2678" s="101">
        <v>1000</v>
      </c>
      <c r="H2678" s="7">
        <f t="shared" si="534"/>
        <v>12</v>
      </c>
      <c r="I2678" s="6">
        <f t="shared" si="535"/>
        <v>0.18772292096865026</v>
      </c>
      <c r="J2678" s="10">
        <f>IF(B2678="Pending","",C2678/(VLOOKUP(B2678,Population!$A$2:$B$10,2,FALSE)/100000))</f>
        <v>5379.0553247432235</v>
      </c>
      <c r="K2678" s="10">
        <f>IF(B2678="Pending","",SUMIFS(E:E,A:A,"&lt;="&amp;A2678,A:A,"&gt;="&amp;A2678-13,B:B,B2678)/(VLOOKUP(B2678,Population!$A$2:$B$10,2,FALSE)/100000)/14)</f>
        <v>77.026742365215895</v>
      </c>
      <c r="L2678" s="13">
        <f>IF(B2678="Pending","",(G2678/C2678)/(VLOOKUP(B2678,Population!$A$2:$B$10,2,FALSE)/100000))</f>
        <v>2.9936406586636172E-3</v>
      </c>
    </row>
    <row r="2679" spans="1:12" x14ac:dyDescent="0.3">
      <c r="A2679" s="1">
        <v>44176</v>
      </c>
      <c r="B2679" s="101" t="s">
        <v>7</v>
      </c>
      <c r="C2679" s="101">
        <v>25433</v>
      </c>
      <c r="D2679" s="6">
        <f t="shared" si="531"/>
        <v>5.8297536801279963E-2</v>
      </c>
      <c r="E2679" s="7">
        <f t="shared" si="532"/>
        <v>493</v>
      </c>
      <c r="F2679" s="6">
        <f t="shared" si="533"/>
        <v>6.7636164082864589E-2</v>
      </c>
      <c r="G2679" s="101">
        <v>1615</v>
      </c>
      <c r="H2679" s="7">
        <f t="shared" si="534"/>
        <v>28</v>
      </c>
      <c r="I2679" s="6">
        <f t="shared" si="535"/>
        <v>0.30317251736437018</v>
      </c>
      <c r="J2679" s="10">
        <f>IF(B2679="Pending","",C2679/(VLOOKUP(B2679,Population!$A$2:$B$10,2,FALSE)/100000))</f>
        <v>5302.9939720223438</v>
      </c>
      <c r="K2679" s="10">
        <f>IF(B2679="Pending","",SUMIFS(E:E,A:A,"&lt;="&amp;A2679,A:A,"&gt;="&amp;A2679-13,B:B,B2679)/(VLOOKUP(B2679,Population!$A$2:$B$10,2,FALSE)/100000)/14)</f>
        <v>76.239604739574503</v>
      </c>
      <c r="L2679" s="13">
        <f>IF(B2679="Pending","",(G2679/C2679)/(VLOOKUP(B2679,Population!$A$2:$B$10,2,FALSE)/100000))</f>
        <v>1.3240319880123841E-2</v>
      </c>
    </row>
    <row r="2680" spans="1:12" x14ac:dyDescent="0.3">
      <c r="A2680" s="1">
        <v>44176</v>
      </c>
      <c r="B2680" s="101" t="s">
        <v>25</v>
      </c>
      <c r="C2680" s="101">
        <v>13487</v>
      </c>
      <c r="D2680" s="6">
        <f t="shared" si="531"/>
        <v>3.0914908930871815E-2</v>
      </c>
      <c r="E2680" s="7">
        <f t="shared" si="532"/>
        <v>224</v>
      </c>
      <c r="F2680" s="6">
        <f t="shared" si="533"/>
        <v>3.0731238853066264E-2</v>
      </c>
      <c r="G2680" s="101">
        <v>1959</v>
      </c>
      <c r="H2680" s="7">
        <f t="shared" si="534"/>
        <v>40</v>
      </c>
      <c r="I2680" s="6">
        <f t="shared" si="535"/>
        <v>0.36774920217758589</v>
      </c>
      <c r="J2680" s="10">
        <f>IF(B2680="Pending","",C2680/(VLOOKUP(B2680,Population!$A$2:$B$10,2,FALSE)/100000))</f>
        <v>6092.5423162231382</v>
      </c>
      <c r="K2680" s="10">
        <f>IF(B2680="Pending","",SUMIFS(E:E,A:A,"&lt;="&amp;A2680,A:A,"&gt;="&amp;A2680-13,B:B,B2680)/(VLOOKUP(B2680,Population!$A$2:$B$10,2,FALSE)/100000)/14)</f>
        <v>82.699668233324701</v>
      </c>
      <c r="L2680" s="13">
        <f>IF(B2680="Pending","",(G2680/C2680)/(VLOOKUP(B2680,Population!$A$2:$B$10,2,FALSE)/100000))</f>
        <v>6.5614870387237054E-2</v>
      </c>
    </row>
    <row r="2681" spans="1:12" x14ac:dyDescent="0.3">
      <c r="A2681" s="1">
        <v>44176</v>
      </c>
      <c r="B2681" s="101" t="s">
        <v>21</v>
      </c>
      <c r="C2681" s="101">
        <v>541</v>
      </c>
      <c r="D2681" s="6">
        <f t="shared" si="531"/>
        <v>1.2400805020836103E-3</v>
      </c>
      <c r="E2681" s="7">
        <f t="shared" si="532"/>
        <v>0</v>
      </c>
      <c r="F2681" s="6">
        <f t="shared" si="533"/>
        <v>0</v>
      </c>
      <c r="G2681" s="101">
        <v>0</v>
      </c>
      <c r="H2681" s="7">
        <f t="shared" si="534"/>
        <v>0</v>
      </c>
      <c r="I2681" s="6">
        <f t="shared" si="535"/>
        <v>0</v>
      </c>
      <c r="J2681" s="10" t="str">
        <f>IF(B2681="Pending","",C2681/(VLOOKUP(B2681,Population!$A$2:$B$10,2,FALSE)/100000))</f>
        <v/>
      </c>
      <c r="K2681" s="10" t="str">
        <f>IF(B2681="Pending","",SUMIFS(E:E,A:A,"&lt;="&amp;A2681,A:A,"&gt;="&amp;A2681-13,B:B,B2681)/(VLOOKUP(B2681,Population!$A$2:$B$10,2,FALSE)/100000)/14)</f>
        <v/>
      </c>
      <c r="L2681" s="13" t="str">
        <f>IF(B2681="Pending","",(G2681/C2681)/(VLOOKUP(B2681,Population!$A$2:$B$10,2,FALSE)/100000))</f>
        <v/>
      </c>
    </row>
    <row r="2682" spans="1:12" x14ac:dyDescent="0.3">
      <c r="A2682" s="1">
        <v>44177</v>
      </c>
      <c r="B2682" s="11" t="s">
        <v>0</v>
      </c>
      <c r="C2682" s="101">
        <v>22375</v>
      </c>
      <c r="D2682" s="6">
        <f t="shared" ref="D2682:D2691" si="536">C2682/SUMIF(A:A,A2682,C:C)</f>
        <v>5.051325987181484E-2</v>
      </c>
      <c r="E2682" s="7">
        <f t="shared" ref="E2682:E2691" si="537">C2682-SUMIFS(C:C,A:A,A2682-1,B:B,B2682)</f>
        <v>389</v>
      </c>
      <c r="F2682" s="6">
        <f t="shared" ref="F2682:F2691" si="538">E2682/SUMIF(A:A,A2682,E:E)</f>
        <v>5.8137797040801076E-2</v>
      </c>
      <c r="G2682" s="101">
        <v>6</v>
      </c>
      <c r="H2682" s="7">
        <f t="shared" ref="H2682:H2691" si="539">G2682-SUMIFS(G:G,A:A,A2682-1,B:B,B2682)</f>
        <v>1</v>
      </c>
      <c r="I2682" s="6">
        <f t="shared" ref="I2682:I2691" si="540">G2682/SUMIF(A:A,A2682,G:G)</f>
        <v>1.1111111111111111E-3</v>
      </c>
      <c r="J2682" s="10">
        <f>IF(B2682="Pending","",C2682/(VLOOKUP(B2682,Population!$A$2:$B$10,2,FALSE)/100000))</f>
        <v>2469.8267202688053</v>
      </c>
      <c r="K2682" s="10">
        <f>IF(B2682="Pending","",SUMIFS(E:E,A:A,"&lt;="&amp;A2682,A:A,"&gt;="&amp;A2682-13,B:B,B2682)/(VLOOKUP(B2682,Population!$A$2:$B$10,2,FALSE)/100000)/14)</f>
        <v>34.983627000263972</v>
      </c>
      <c r="L2682" s="13">
        <f>IF(B2682="Pending","",(G2682/C2682)/(VLOOKUP(B2682,Population!$A$2:$B$10,2,FALSE)/100000))</f>
        <v>2.9599995648800638E-5</v>
      </c>
    </row>
    <row r="2683" spans="1:12" x14ac:dyDescent="0.3">
      <c r="A2683" s="1">
        <v>44177</v>
      </c>
      <c r="B2683" s="101" t="s">
        <v>1</v>
      </c>
      <c r="C2683" s="101">
        <v>58021</v>
      </c>
      <c r="D2683" s="6">
        <f t="shared" si="536"/>
        <v>0.13098680898424889</v>
      </c>
      <c r="E2683" s="7">
        <f t="shared" si="537"/>
        <v>793</v>
      </c>
      <c r="F2683" s="6">
        <f t="shared" si="538"/>
        <v>0.11851741144821402</v>
      </c>
      <c r="G2683" s="101">
        <v>3</v>
      </c>
      <c r="H2683" s="7">
        <f t="shared" si="539"/>
        <v>0</v>
      </c>
      <c r="I2683" s="6">
        <f t="shared" si="540"/>
        <v>5.5555555555555556E-4</v>
      </c>
      <c r="J2683" s="10">
        <f>IF(B2683="Pending","",C2683/(VLOOKUP(B2683,Population!$A$2:$B$10,2,FALSE)/100000))</f>
        <v>6772.4182205491843</v>
      </c>
      <c r="K2683" s="10">
        <f>IF(B2683="Pending","",SUMIFS(E:E,A:A,"&lt;="&amp;A2683,A:A,"&gt;="&amp;A2683-13,B:B,B2683)/(VLOOKUP(B2683,Population!$A$2:$B$10,2,FALSE)/100000)/14)</f>
        <v>80.139067795550332</v>
      </c>
      <c r="L2683" s="13">
        <f>IF(B2683="Pending","",(G2683/C2683)/(VLOOKUP(B2683,Population!$A$2:$B$10,2,FALSE)/100000))</f>
        <v>6.0352408303934336E-6</v>
      </c>
    </row>
    <row r="2684" spans="1:12" x14ac:dyDescent="0.3">
      <c r="A2684" s="1">
        <v>44177</v>
      </c>
      <c r="B2684" s="101" t="s">
        <v>2</v>
      </c>
      <c r="C2684" s="101">
        <v>83218</v>
      </c>
      <c r="D2684" s="6">
        <f t="shared" si="536"/>
        <v>0.18787094793352793</v>
      </c>
      <c r="E2684" s="7">
        <f t="shared" si="537"/>
        <v>1129</v>
      </c>
      <c r="F2684" s="6">
        <f t="shared" si="538"/>
        <v>0.16873412046031983</v>
      </c>
      <c r="G2684" s="101">
        <v>31</v>
      </c>
      <c r="H2684" s="7">
        <f t="shared" si="539"/>
        <v>0</v>
      </c>
      <c r="I2684" s="6">
        <f t="shared" si="540"/>
        <v>5.7407407407407407E-3</v>
      </c>
      <c r="J2684" s="10">
        <f>IF(B2684="Pending","",C2684/(VLOOKUP(B2684,Population!$A$2:$B$10,2,FALSE)/100000))</f>
        <v>8737.2748958473312</v>
      </c>
      <c r="K2684" s="10">
        <f>IF(B2684="Pending","",SUMIFS(E:E,A:A,"&lt;="&amp;A2684,A:A,"&gt;="&amp;A2684-13,B:B,B2684)/(VLOOKUP(B2684,Population!$A$2:$B$10,2,FALSE)/100000)/14)</f>
        <v>100.82290206769444</v>
      </c>
      <c r="L2684" s="13">
        <f>IF(B2684="Pending","",(G2684/C2684)/(VLOOKUP(B2684,Population!$A$2:$B$10,2,FALSE)/100000))</f>
        <v>3.9111380520213956E-5</v>
      </c>
    </row>
    <row r="2685" spans="1:12" x14ac:dyDescent="0.3">
      <c r="A2685" s="1">
        <v>44177</v>
      </c>
      <c r="B2685" s="101" t="s">
        <v>3</v>
      </c>
      <c r="C2685" s="101">
        <v>69450</v>
      </c>
      <c r="D2685" s="6">
        <f t="shared" si="536"/>
        <v>0.1567886434903929</v>
      </c>
      <c r="E2685" s="7">
        <f t="shared" si="537"/>
        <v>1092</v>
      </c>
      <c r="F2685" s="6">
        <f t="shared" si="538"/>
        <v>0.1632043042893439</v>
      </c>
      <c r="G2685" s="101">
        <v>63</v>
      </c>
      <c r="H2685" s="7">
        <f t="shared" si="539"/>
        <v>0</v>
      </c>
      <c r="I2685" s="6">
        <f t="shared" si="540"/>
        <v>1.1666666666666667E-2</v>
      </c>
      <c r="J2685" s="10">
        <f>IF(B2685="Pending","",C2685/(VLOOKUP(B2685,Population!$A$2:$B$10,2,FALSE)/100000))</f>
        <v>7917.3991258370552</v>
      </c>
      <c r="K2685" s="10">
        <f>IF(B2685="Pending","",SUMIFS(E:E,A:A,"&lt;="&amp;A2685,A:A,"&gt;="&amp;A2685-13,B:B,B2685)/(VLOOKUP(B2685,Population!$A$2:$B$10,2,FALSE)/100000)/14)</f>
        <v>99.620961540152763</v>
      </c>
      <c r="L2685" s="13">
        <f>IF(B2685="Pending","",(G2685/C2685)/(VLOOKUP(B2685,Population!$A$2:$B$10,2,FALSE)/100000))</f>
        <v>1.0341382173888834E-4</v>
      </c>
    </row>
    <row r="2686" spans="1:12" x14ac:dyDescent="0.3">
      <c r="A2686" s="1">
        <v>44177</v>
      </c>
      <c r="B2686" s="101" t="s">
        <v>4</v>
      </c>
      <c r="C2686" s="101">
        <v>66148</v>
      </c>
      <c r="D2686" s="6">
        <f t="shared" si="536"/>
        <v>0.14933412800003612</v>
      </c>
      <c r="E2686" s="7">
        <f t="shared" si="537"/>
        <v>988</v>
      </c>
      <c r="F2686" s="6">
        <f t="shared" si="538"/>
        <v>0.14766103721416829</v>
      </c>
      <c r="G2686" s="101">
        <v>175</v>
      </c>
      <c r="H2686" s="7">
        <f t="shared" si="539"/>
        <v>1</v>
      </c>
      <c r="I2686" s="6">
        <f t="shared" si="540"/>
        <v>3.2407407407407406E-2</v>
      </c>
      <c r="J2686" s="10">
        <f>IF(B2686="Pending","",C2686/(VLOOKUP(B2686,Population!$A$2:$B$10,2,FALSE)/100000))</f>
        <v>7759.1141556796319</v>
      </c>
      <c r="K2686" s="10">
        <f>IF(B2686="Pending","",SUMIFS(E:E,A:A,"&lt;="&amp;A2686,A:A,"&gt;="&amp;A2686-13,B:B,B2686)/(VLOOKUP(B2686,Population!$A$2:$B$10,2,FALSE)/100000)/14)</f>
        <v>102.09228438712792</v>
      </c>
      <c r="L2686" s="13">
        <f>IF(B2686="Pending","",(G2686/C2686)/(VLOOKUP(B2686,Population!$A$2:$B$10,2,FALSE)/100000))</f>
        <v>3.1032499330031391E-4</v>
      </c>
    </row>
    <row r="2687" spans="1:12" x14ac:dyDescent="0.3">
      <c r="A2687" s="1">
        <v>44177</v>
      </c>
      <c r="B2687" s="101" t="s">
        <v>5</v>
      </c>
      <c r="C2687" s="101">
        <v>60555</v>
      </c>
      <c r="D2687" s="6">
        <f t="shared" si="536"/>
        <v>0.13670750621397756</v>
      </c>
      <c r="E2687" s="7">
        <f t="shared" si="537"/>
        <v>964</v>
      </c>
      <c r="F2687" s="6">
        <f t="shared" si="538"/>
        <v>0.14407412942758929</v>
      </c>
      <c r="G2687" s="101">
        <v>479</v>
      </c>
      <c r="H2687" s="7">
        <f t="shared" si="539"/>
        <v>2</v>
      </c>
      <c r="I2687" s="6">
        <f t="shared" si="540"/>
        <v>8.8703703703703701E-2</v>
      </c>
      <c r="J2687" s="10">
        <f>IF(B2687="Pending","",C2687/(VLOOKUP(B2687,Population!$A$2:$B$10,2,FALSE)/100000))</f>
        <v>6763.1938402499109</v>
      </c>
      <c r="K2687" s="10">
        <f>IF(B2687="Pending","",SUMIFS(E:E,A:A,"&lt;="&amp;A2687,A:A,"&gt;="&amp;A2687-13,B:B,B2687)/(VLOOKUP(B2687,Population!$A$2:$B$10,2,FALSE)/100000)/14)</f>
        <v>91.742724044108627</v>
      </c>
      <c r="L2687" s="13">
        <f>IF(B2687="Pending","",(G2687/C2687)/(VLOOKUP(B2687,Population!$A$2:$B$10,2,FALSE)/100000))</f>
        <v>8.8346089604461977E-4</v>
      </c>
    </row>
    <row r="2688" spans="1:12" x14ac:dyDescent="0.3">
      <c r="A2688" s="1">
        <v>44177</v>
      </c>
      <c r="B2688" s="101" t="s">
        <v>6</v>
      </c>
      <c r="C2688" s="101">
        <v>43075</v>
      </c>
      <c r="D2688" s="6">
        <f t="shared" si="536"/>
        <v>9.724508017780667E-2</v>
      </c>
      <c r="E2688" s="7">
        <f t="shared" si="537"/>
        <v>686</v>
      </c>
      <c r="F2688" s="6">
        <f t="shared" si="538"/>
        <v>0.10252578089971603</v>
      </c>
      <c r="G2688" s="101">
        <v>1015</v>
      </c>
      <c r="H2688" s="7">
        <f t="shared" si="539"/>
        <v>15</v>
      </c>
      <c r="I2688" s="6">
        <f t="shared" si="540"/>
        <v>0.18796296296296297</v>
      </c>
      <c r="J2688" s="10">
        <f>IF(B2688="Pending","",C2688/(VLOOKUP(B2688,Population!$A$2:$B$10,2,FALSE)/100000))</f>
        <v>5466.106964384966</v>
      </c>
      <c r="K2688" s="10">
        <f>IF(B2688="Pending","",SUMIFS(E:E,A:A,"&lt;="&amp;A2688,A:A,"&gt;="&amp;A2688-13,B:B,B2688)/(VLOOKUP(B2688,Population!$A$2:$B$10,2,FALSE)/100000)/14)</f>
        <v>76.473832117595492</v>
      </c>
      <c r="L2688" s="13">
        <f>IF(B2688="Pending","",(G2688/C2688)/(VLOOKUP(B2688,Population!$A$2:$B$10,2,FALSE)/100000))</f>
        <v>2.9901542748297961E-3</v>
      </c>
    </row>
    <row r="2689" spans="1:12" x14ac:dyDescent="0.3">
      <c r="A2689" s="1">
        <v>44177</v>
      </c>
      <c r="B2689" s="101" t="s">
        <v>7</v>
      </c>
      <c r="C2689" s="101">
        <v>25823</v>
      </c>
      <c r="D2689" s="6">
        <f t="shared" si="536"/>
        <v>5.8297381437759761E-2</v>
      </c>
      <c r="E2689" s="7">
        <f t="shared" si="537"/>
        <v>390</v>
      </c>
      <c r="F2689" s="6">
        <f t="shared" si="538"/>
        <v>5.8287251531908536E-2</v>
      </c>
      <c r="G2689" s="101">
        <v>1640</v>
      </c>
      <c r="H2689" s="7">
        <f t="shared" si="539"/>
        <v>25</v>
      </c>
      <c r="I2689" s="6">
        <f t="shared" si="540"/>
        <v>0.3037037037037037</v>
      </c>
      <c r="J2689" s="10">
        <f>IF(B2689="Pending","",C2689/(VLOOKUP(B2689,Population!$A$2:$B$10,2,FALSE)/100000))</f>
        <v>5384.3122454894428</v>
      </c>
      <c r="K2689" s="10">
        <f>IF(B2689="Pending","",SUMIFS(E:E,A:A,"&lt;="&amp;A2689,A:A,"&gt;="&amp;A2689-13,B:B,B2689)/(VLOOKUP(B2689,Population!$A$2:$B$10,2,FALSE)/100000)/14)</f>
        <v>75.390677708874037</v>
      </c>
      <c r="L2689" s="13">
        <f>IF(B2689="Pending","",(G2689/C2689)/(VLOOKUP(B2689,Population!$A$2:$B$10,2,FALSE)/100000))</f>
        <v>1.324221683572103E-2</v>
      </c>
    </row>
    <row r="2690" spans="1:12" x14ac:dyDescent="0.3">
      <c r="A2690" s="1">
        <v>44177</v>
      </c>
      <c r="B2690" s="101" t="s">
        <v>25</v>
      </c>
      <c r="C2690" s="101">
        <v>13734</v>
      </c>
      <c r="D2690" s="6">
        <f t="shared" si="536"/>
        <v>3.1005546863888494E-2</v>
      </c>
      <c r="E2690" s="7">
        <f t="shared" si="537"/>
        <v>247</v>
      </c>
      <c r="F2690" s="6">
        <f t="shared" si="538"/>
        <v>3.6915259303542072E-2</v>
      </c>
      <c r="G2690" s="101">
        <v>1988</v>
      </c>
      <c r="H2690" s="7">
        <f t="shared" si="539"/>
        <v>29</v>
      </c>
      <c r="I2690" s="6">
        <f t="shared" si="540"/>
        <v>0.36814814814814817</v>
      </c>
      <c r="J2690" s="10">
        <f>IF(B2690="Pending","",C2690/(VLOOKUP(B2690,Population!$A$2:$B$10,2,FALSE)/100000))</f>
        <v>6204.1207215102377</v>
      </c>
      <c r="K2690" s="10">
        <f>IF(B2690="Pending","",SUMIFS(E:E,A:A,"&lt;="&amp;A2690,A:A,"&gt;="&amp;A2690-13,B:B,B2690)/(VLOOKUP(B2690,Population!$A$2:$B$10,2,FALSE)/100000)/14)</f>
        <v>82.473801016144336</v>
      </c>
      <c r="L2690" s="13">
        <f>IF(B2690="Pending","",(G2690/C2690)/(VLOOKUP(B2690,Population!$A$2:$B$10,2,FALSE)/100000))</f>
        <v>6.5388674494621185E-2</v>
      </c>
    </row>
    <row r="2691" spans="1:12" x14ac:dyDescent="0.3">
      <c r="A2691" s="1">
        <v>44177</v>
      </c>
      <c r="B2691" s="101" t="s">
        <v>21</v>
      </c>
      <c r="C2691" s="101">
        <v>554</v>
      </c>
      <c r="D2691" s="6">
        <f t="shared" si="536"/>
        <v>1.2506970265468344E-3</v>
      </c>
      <c r="E2691" s="7">
        <f t="shared" si="537"/>
        <v>13</v>
      </c>
      <c r="F2691" s="6">
        <f t="shared" si="538"/>
        <v>1.942908384396951E-3</v>
      </c>
      <c r="G2691" s="101">
        <v>0</v>
      </c>
      <c r="H2691" s="7">
        <f t="shared" si="539"/>
        <v>0</v>
      </c>
      <c r="I2691" s="6">
        <f t="shared" si="540"/>
        <v>0</v>
      </c>
      <c r="J2691" s="10" t="str">
        <f>IF(B2691="Pending","",C2691/(VLOOKUP(B2691,Population!$A$2:$B$10,2,FALSE)/100000))</f>
        <v/>
      </c>
      <c r="K2691" s="10" t="str">
        <f>IF(B2691="Pending","",SUMIFS(E:E,A:A,"&lt;="&amp;A2691,A:A,"&gt;="&amp;A2691-13,B:B,B2691)/(VLOOKUP(B2691,Population!$A$2:$B$10,2,FALSE)/100000)/14)</f>
        <v/>
      </c>
      <c r="L2691" s="13" t="str">
        <f>IF(B2691="Pending","",(G2691/C2691)/(VLOOKUP(B2691,Population!$A$2:$B$10,2,FALSE)/100000))</f>
        <v/>
      </c>
    </row>
    <row r="2692" spans="1:12" x14ac:dyDescent="0.3">
      <c r="A2692" s="1">
        <v>44178</v>
      </c>
      <c r="B2692" s="11" t="s">
        <v>0</v>
      </c>
      <c r="C2692" s="101">
        <v>22982</v>
      </c>
      <c r="D2692" s="6">
        <f t="shared" ref="D2692:D2701" si="541">C2692/SUMIF(A:A,A2692,C:C)</f>
        <v>5.0587160607961611E-2</v>
      </c>
      <c r="E2692" s="7">
        <f t="shared" ref="E2692:E2701" si="542">C2692-SUMIFS(C:C,A:A,A2692-1,B:B,B2692)</f>
        <v>607</v>
      </c>
      <c r="F2692" s="6">
        <f t="shared" ref="F2692:F2701" si="543">E2692/SUMIF(A:A,A2692,E:E)</f>
        <v>5.3470754052149398E-2</v>
      </c>
      <c r="G2692" s="101">
        <v>4</v>
      </c>
      <c r="H2692" s="7">
        <f t="shared" ref="H2692:H2701" si="544">G2692-SUMIFS(G:G,A:A,A2692-1,B:B,B2692)</f>
        <v>-2</v>
      </c>
      <c r="I2692" s="6">
        <f t="shared" ref="I2692:I2701" si="545">G2692/SUMIF(A:A,A2692,G:G)</f>
        <v>7.3233247894544118E-4</v>
      </c>
      <c r="J2692" s="10">
        <f>IF(B2692="Pending","",C2692/(VLOOKUP(B2692,Population!$A$2:$B$10,2,FALSE)/100000))</f>
        <v>2536.8293937527455</v>
      </c>
      <c r="K2692" s="10">
        <f>IF(B2692="Pending","",SUMIFS(E:E,A:A,"&lt;="&amp;A2692,A:A,"&gt;="&amp;A2692-13,B:B,B2692)/(VLOOKUP(B2692,Population!$A$2:$B$10,2,FALSE)/100000)/14)</f>
        <v>38.405509830580527</v>
      </c>
      <c r="L2692" s="13">
        <f>IF(B2692="Pending","",(G2692/C2692)/(VLOOKUP(B2692,Population!$A$2:$B$10,2,FALSE)/100000))</f>
        <v>1.9212134210597112E-5</v>
      </c>
    </row>
    <row r="2693" spans="1:12" x14ac:dyDescent="0.3">
      <c r="A2693" s="1">
        <v>44178</v>
      </c>
      <c r="B2693" s="101" t="s">
        <v>1</v>
      </c>
      <c r="C2693" s="101">
        <v>59451</v>
      </c>
      <c r="D2693" s="6">
        <f t="shared" si="541"/>
        <v>0.13086142569419223</v>
      </c>
      <c r="E2693" s="7">
        <f t="shared" si="542"/>
        <v>1430</v>
      </c>
      <c r="F2693" s="6">
        <f t="shared" si="543"/>
        <v>0.12596899224806202</v>
      </c>
      <c r="G2693" s="101">
        <v>3</v>
      </c>
      <c r="H2693" s="7">
        <f t="shared" si="544"/>
        <v>0</v>
      </c>
      <c r="I2693" s="6">
        <f t="shared" si="545"/>
        <v>5.4924935920908091E-4</v>
      </c>
      <c r="J2693" s="10">
        <f>IF(B2693="Pending","",C2693/(VLOOKUP(B2693,Population!$A$2:$B$10,2,FALSE)/100000))</f>
        <v>6939.3329248008404</v>
      </c>
      <c r="K2693" s="10">
        <f>IF(B2693="Pending","",SUMIFS(E:E,A:A,"&lt;="&amp;A2693,A:A,"&gt;="&amp;A2693-13,B:B,B2693)/(VLOOKUP(B2693,Population!$A$2:$B$10,2,FALSE)/100000)/14)</f>
        <v>88.943359887945377</v>
      </c>
      <c r="L2693" s="13">
        <f>IF(B2693="Pending","",(G2693/C2693)/(VLOOKUP(B2693,Population!$A$2:$B$10,2,FALSE)/100000))</f>
        <v>5.8900726349473922E-6</v>
      </c>
    </row>
    <row r="2694" spans="1:12" x14ac:dyDescent="0.3">
      <c r="A2694" s="1">
        <v>44178</v>
      </c>
      <c r="B2694" s="101" t="s">
        <v>2</v>
      </c>
      <c r="C2694" s="101">
        <v>85216</v>
      </c>
      <c r="D2694" s="6">
        <f t="shared" si="541"/>
        <v>0.18757442687181519</v>
      </c>
      <c r="E2694" s="7">
        <f t="shared" si="542"/>
        <v>1998</v>
      </c>
      <c r="F2694" s="6">
        <f t="shared" si="543"/>
        <v>0.17600422832980972</v>
      </c>
      <c r="G2694" s="101">
        <v>31</v>
      </c>
      <c r="H2694" s="7">
        <f t="shared" si="544"/>
        <v>0</v>
      </c>
      <c r="I2694" s="6">
        <f t="shared" si="545"/>
        <v>5.6755767118271691E-3</v>
      </c>
      <c r="J2694" s="10">
        <f>IF(B2694="Pending","",C2694/(VLOOKUP(B2694,Population!$A$2:$B$10,2,FALSE)/100000))</f>
        <v>8947.0501276710111</v>
      </c>
      <c r="K2694" s="10">
        <f>IF(B2694="Pending","",SUMIFS(E:E,A:A,"&lt;="&amp;A2694,A:A,"&gt;="&amp;A2694-13,B:B,B2694)/(VLOOKUP(B2694,Population!$A$2:$B$10,2,FALSE)/100000)/14)</f>
        <v>111.98961593103844</v>
      </c>
      <c r="L2694" s="13">
        <f>IF(B2694="Pending","",(G2694/C2694)/(VLOOKUP(B2694,Population!$A$2:$B$10,2,FALSE)/100000))</f>
        <v>3.8194363313593281E-5</v>
      </c>
    </row>
    <row r="2695" spans="1:12" x14ac:dyDescent="0.3">
      <c r="A2695" s="1">
        <v>44178</v>
      </c>
      <c r="B2695" s="101" t="s">
        <v>3</v>
      </c>
      <c r="C2695" s="101">
        <v>71183</v>
      </c>
      <c r="D2695" s="6">
        <f t="shared" si="541"/>
        <v>0.15668548662242326</v>
      </c>
      <c r="E2695" s="7">
        <f t="shared" si="542"/>
        <v>1733</v>
      </c>
      <c r="F2695" s="6">
        <f t="shared" si="543"/>
        <v>0.15266032417195208</v>
      </c>
      <c r="G2695" s="101">
        <v>64</v>
      </c>
      <c r="H2695" s="7">
        <f t="shared" si="544"/>
        <v>1</v>
      </c>
      <c r="I2695" s="6">
        <f t="shared" si="545"/>
        <v>1.1717319663127059E-2</v>
      </c>
      <c r="J2695" s="10">
        <f>IF(B2695="Pending","",C2695/(VLOOKUP(B2695,Population!$A$2:$B$10,2,FALSE)/100000))</f>
        <v>8114.9635993442635</v>
      </c>
      <c r="K2695" s="10">
        <f>IF(B2695="Pending","",SUMIFS(E:E,A:A,"&lt;="&amp;A2695,A:A,"&gt;="&amp;A2695-13,B:B,B2695)/(VLOOKUP(B2695,Population!$A$2:$B$10,2,FALSE)/100000)/14)</f>
        <v>109.97880550607351</v>
      </c>
      <c r="L2695" s="13">
        <f>IF(B2695="Pending","",(G2695/C2695)/(VLOOKUP(B2695,Population!$A$2:$B$10,2,FALSE)/100000))</f>
        <v>1.024976658340287E-4</v>
      </c>
    </row>
    <row r="2696" spans="1:12" x14ac:dyDescent="0.3">
      <c r="A2696" s="1">
        <v>44178</v>
      </c>
      <c r="B2696" s="101" t="s">
        <v>4</v>
      </c>
      <c r="C2696" s="101">
        <v>67838</v>
      </c>
      <c r="D2696" s="6">
        <f t="shared" si="541"/>
        <v>0.14932259165098338</v>
      </c>
      <c r="E2696" s="7">
        <f t="shared" si="542"/>
        <v>1690</v>
      </c>
      <c r="F2696" s="6">
        <f t="shared" si="543"/>
        <v>0.14887244538407329</v>
      </c>
      <c r="G2696" s="101">
        <v>176</v>
      </c>
      <c r="H2696" s="7">
        <f t="shared" si="544"/>
        <v>1</v>
      </c>
      <c r="I2696" s="6">
        <f t="shared" si="545"/>
        <v>3.2222629073599414E-2</v>
      </c>
      <c r="J2696" s="10">
        <f>IF(B2696="Pending","",C2696/(VLOOKUP(B2696,Population!$A$2:$B$10,2,FALSE)/100000))</f>
        <v>7957.3499741941541</v>
      </c>
      <c r="K2696" s="10">
        <f>IF(B2696="Pending","",SUMIFS(E:E,A:A,"&lt;="&amp;A2696,A:A,"&gt;="&amp;A2696-13,B:B,B2696)/(VLOOKUP(B2696,Population!$A$2:$B$10,2,FALSE)/100000)/14)</f>
        <v>112.31408060807958</v>
      </c>
      <c r="L2696" s="13">
        <f>IF(B2696="Pending","",(G2696/C2696)/(VLOOKUP(B2696,Population!$A$2:$B$10,2,FALSE)/100000))</f>
        <v>3.0432319581540334E-4</v>
      </c>
    </row>
    <row r="2697" spans="1:12" x14ac:dyDescent="0.3">
      <c r="A2697" s="1">
        <v>44178</v>
      </c>
      <c r="B2697" s="101" t="s">
        <v>5</v>
      </c>
      <c r="C2697" s="101">
        <v>62228</v>
      </c>
      <c r="D2697" s="6">
        <f t="shared" si="541"/>
        <v>0.13697405927735773</v>
      </c>
      <c r="E2697" s="7">
        <f t="shared" si="542"/>
        <v>1673</v>
      </c>
      <c r="F2697" s="6">
        <f t="shared" si="543"/>
        <v>0.14737491190979563</v>
      </c>
      <c r="G2697" s="101">
        <v>483</v>
      </c>
      <c r="H2697" s="7">
        <f t="shared" si="544"/>
        <v>4</v>
      </c>
      <c r="I2697" s="6">
        <f t="shared" si="545"/>
        <v>8.8429146832662023E-2</v>
      </c>
      <c r="J2697" s="10">
        <f>IF(B2697="Pending","",C2697/(VLOOKUP(B2697,Population!$A$2:$B$10,2,FALSE)/100000))</f>
        <v>6950.0458474291381</v>
      </c>
      <c r="K2697" s="10">
        <f>IF(B2697="Pending","",SUMIFS(E:E,A:A,"&lt;="&amp;A2697,A:A,"&gt;="&amp;A2697-13,B:B,B2697)/(VLOOKUP(B2697,Population!$A$2:$B$10,2,FALSE)/100000)/14)</f>
        <v>101.30790022922918</v>
      </c>
      <c r="L2697" s="13">
        <f>IF(B2697="Pending","",(G2697/C2697)/(VLOOKUP(B2697,Population!$A$2:$B$10,2,FALSE)/100000))</f>
        <v>8.6688824545117752E-4</v>
      </c>
    </row>
    <row r="2698" spans="1:12" x14ac:dyDescent="0.3">
      <c r="A2698" s="1">
        <v>44178</v>
      </c>
      <c r="B2698" s="101" t="s">
        <v>6</v>
      </c>
      <c r="C2698" s="101">
        <v>44264</v>
      </c>
      <c r="D2698" s="6">
        <f t="shared" si="541"/>
        <v>9.7432341708763942E-2</v>
      </c>
      <c r="E2698" s="7">
        <f t="shared" si="542"/>
        <v>1189</v>
      </c>
      <c r="F2698" s="6">
        <f t="shared" si="543"/>
        <v>0.10473925299506695</v>
      </c>
      <c r="G2698" s="101">
        <v>1024</v>
      </c>
      <c r="H2698" s="7">
        <f t="shared" si="544"/>
        <v>9</v>
      </c>
      <c r="I2698" s="6">
        <f t="shared" si="545"/>
        <v>0.18747711461003294</v>
      </c>
      <c r="J2698" s="10">
        <f>IF(B2698="Pending","",C2698/(VLOOKUP(B2698,Population!$A$2:$B$10,2,FALSE)/100000))</f>
        <v>5616.9880132683957</v>
      </c>
      <c r="K2698" s="10">
        <f>IF(B2698="Pending","",SUMIFS(E:E,A:A,"&lt;="&amp;A2698,A:A,"&gt;="&amp;A2698-13,B:B,B2698)/(VLOOKUP(B2698,Population!$A$2:$B$10,2,FALSE)/100000)/14)</f>
        <v>84.486498656881309</v>
      </c>
      <c r="L2698" s="13">
        <f>IF(B2698="Pending","",(G2698/C2698)/(VLOOKUP(B2698,Population!$A$2:$B$10,2,FALSE)/100000))</f>
        <v>2.9356355569585733E-3</v>
      </c>
    </row>
    <row r="2699" spans="1:12" x14ac:dyDescent="0.3">
      <c r="A2699" s="1">
        <v>44178</v>
      </c>
      <c r="B2699" s="101" t="s">
        <v>7</v>
      </c>
      <c r="C2699" s="101">
        <v>26480</v>
      </c>
      <c r="D2699" s="6">
        <f t="shared" si="541"/>
        <v>5.828683373504584E-2</v>
      </c>
      <c r="E2699" s="7">
        <f t="shared" si="542"/>
        <v>657</v>
      </c>
      <c r="F2699" s="6">
        <f t="shared" si="543"/>
        <v>5.7875264270613111E-2</v>
      </c>
      <c r="G2699" s="101">
        <v>1659</v>
      </c>
      <c r="H2699" s="7">
        <f t="shared" si="544"/>
        <v>19</v>
      </c>
      <c r="I2699" s="6">
        <f t="shared" si="545"/>
        <v>0.30373489564262174</v>
      </c>
      <c r="J2699" s="10">
        <f>IF(B2699="Pending","",C2699/(VLOOKUP(B2699,Population!$A$2:$B$10,2,FALSE)/100000))</f>
        <v>5521.3022600224776</v>
      </c>
      <c r="K2699" s="10">
        <f>IF(B2699="Pending","",SUMIFS(E:E,A:A,"&lt;="&amp;A2699,A:A,"&gt;="&amp;A2699-13,B:B,B2699)/(VLOOKUP(B2699,Population!$A$2:$B$10,2,FALSE)/100000)/14)</f>
        <v>81.973585560972467</v>
      </c>
      <c r="L2699" s="13">
        <f>IF(B2699="Pending","",(G2699/C2699)/(VLOOKUP(B2699,Population!$A$2:$B$10,2,FALSE)/100000))</f>
        <v>1.3063271330265348E-2</v>
      </c>
    </row>
    <row r="2700" spans="1:12" x14ac:dyDescent="0.3">
      <c r="A2700" s="1">
        <v>44178</v>
      </c>
      <c r="B2700" s="101" t="s">
        <v>25</v>
      </c>
      <c r="C2700" s="101">
        <v>14103</v>
      </c>
      <c r="D2700" s="6">
        <f t="shared" si="541"/>
        <v>3.1043021758510252E-2</v>
      </c>
      <c r="E2700" s="7">
        <f t="shared" si="542"/>
        <v>369</v>
      </c>
      <c r="F2700" s="6">
        <f t="shared" si="543"/>
        <v>3.2505285412262157E-2</v>
      </c>
      <c r="G2700" s="101">
        <v>2018</v>
      </c>
      <c r="H2700" s="7">
        <f t="shared" si="544"/>
        <v>30</v>
      </c>
      <c r="I2700" s="6">
        <f t="shared" si="545"/>
        <v>0.36946173562797507</v>
      </c>
      <c r="J2700" s="10">
        <f>IF(B2700="Pending","",C2700/(VLOOKUP(B2700,Population!$A$2:$B$10,2,FALSE)/100000))</f>
        <v>6370.8107277893469</v>
      </c>
      <c r="K2700" s="10">
        <f>IF(B2700="Pending","",SUMIFS(E:E,A:A,"&lt;="&amp;A2700,A:A,"&gt;="&amp;A2700-13,B:B,B2700)/(VLOOKUP(B2700,Population!$A$2:$B$10,2,FALSE)/100000)/14)</f>
        <v>92.315158336145913</v>
      </c>
      <c r="L2700" s="13">
        <f>IF(B2700="Pending","",(G2700/C2700)/(VLOOKUP(B2700,Population!$A$2:$B$10,2,FALSE)/100000))</f>
        <v>6.4638735626458846E-2</v>
      </c>
    </row>
    <row r="2701" spans="1:12" x14ac:dyDescent="0.3">
      <c r="A2701" s="1">
        <v>44178</v>
      </c>
      <c r="B2701" s="101" t="s">
        <v>21</v>
      </c>
      <c r="C2701" s="101">
        <v>560</v>
      </c>
      <c r="D2701" s="6">
        <f t="shared" si="541"/>
        <v>1.2326520729465888E-3</v>
      </c>
      <c r="E2701" s="7">
        <f t="shared" si="542"/>
        <v>6</v>
      </c>
      <c r="F2701" s="6">
        <f t="shared" si="543"/>
        <v>5.2854122621564484E-4</v>
      </c>
      <c r="G2701" s="101">
        <v>0</v>
      </c>
      <c r="H2701" s="7">
        <f t="shared" si="544"/>
        <v>0</v>
      </c>
      <c r="I2701" s="6">
        <f t="shared" si="545"/>
        <v>0</v>
      </c>
      <c r="J2701" s="10" t="str">
        <f>IF(B2701="Pending","",C2701/(VLOOKUP(B2701,Population!$A$2:$B$10,2,FALSE)/100000))</f>
        <v/>
      </c>
      <c r="K2701" s="10" t="str">
        <f>IF(B2701="Pending","",SUMIFS(E:E,A:A,"&lt;="&amp;A2701,A:A,"&gt;="&amp;A2701-13,B:B,B2701)/(VLOOKUP(B2701,Population!$A$2:$B$10,2,FALSE)/100000)/14)</f>
        <v/>
      </c>
      <c r="L2701" s="13" t="str">
        <f>IF(B2701="Pending","",(G2701/C2701)/(VLOOKUP(B2701,Population!$A$2:$B$10,2,FALSE)/100000))</f>
        <v/>
      </c>
    </row>
    <row r="2702" spans="1:12" x14ac:dyDescent="0.3">
      <c r="A2702" s="1">
        <v>44179</v>
      </c>
      <c r="B2702" s="11" t="s">
        <v>0</v>
      </c>
      <c r="C2702" s="101">
        <v>23562</v>
      </c>
      <c r="D2702" s="6">
        <f t="shared" ref="D2702:D2711" si="546">C2702/SUMIF(A:A,A2702,C:C)</f>
        <v>5.0711973552808293E-2</v>
      </c>
      <c r="E2702" s="7">
        <f t="shared" ref="E2702:E2711" si="547">C2702-SUMIFS(C:C,A:A,A2702-1,B:B,B2702)</f>
        <v>580</v>
      </c>
      <c r="F2702" s="6">
        <f t="shared" ref="F2702:F2711" si="548">E2702/SUMIF(A:A,A2702,E:E)</f>
        <v>5.6206996802015699E-2</v>
      </c>
      <c r="G2702" s="101">
        <v>4</v>
      </c>
      <c r="H2702" s="7">
        <f t="shared" ref="H2702:H2711" si="549">G2702-SUMIFS(G:G,A:A,A2702-1,B:B,B2702)</f>
        <v>0</v>
      </c>
      <c r="I2702" s="6">
        <f t="shared" ref="I2702:I2711" si="550">G2702/SUMIF(A:A,A2702,G:G)</f>
        <v>7.2189135535101966E-4</v>
      </c>
      <c r="J2702" s="10">
        <f>IF(B2702="Pending","",C2702/(VLOOKUP(B2702,Population!$A$2:$B$10,2,FALSE)/100000))</f>
        <v>2600.8517176747973</v>
      </c>
      <c r="K2702" s="10">
        <f>IF(B2702="Pending","",SUMIFS(E:E,A:A,"&lt;="&amp;A2702,A:A,"&gt;="&amp;A2702-13,B:B,B2702)/(VLOOKUP(B2702,Population!$A$2:$B$10,2,FALSE)/100000)/14)</f>
        <v>39.643379886708871</v>
      </c>
      <c r="L2702" s="13">
        <f>IF(B2702="Pending","",(G2702/C2702)/(VLOOKUP(B2702,Population!$A$2:$B$10,2,FALSE)/100000))</f>
        <v>1.8739210102196029E-5</v>
      </c>
    </row>
    <row r="2703" spans="1:12" x14ac:dyDescent="0.3">
      <c r="A2703" s="1">
        <v>44179</v>
      </c>
      <c r="B2703" s="101" t="s">
        <v>1</v>
      </c>
      <c r="C2703" s="101">
        <v>60811</v>
      </c>
      <c r="D2703" s="6">
        <f t="shared" si="546"/>
        <v>0.13088217569475533</v>
      </c>
      <c r="E2703" s="7">
        <f t="shared" si="547"/>
        <v>1360</v>
      </c>
      <c r="F2703" s="6">
        <f t="shared" si="548"/>
        <v>0.13179571663920922</v>
      </c>
      <c r="G2703" s="101">
        <v>3</v>
      </c>
      <c r="H2703" s="7">
        <f t="shared" si="549"/>
        <v>0</v>
      </c>
      <c r="I2703" s="6">
        <f t="shared" si="550"/>
        <v>5.4141851651326478E-4</v>
      </c>
      <c r="J2703" s="10">
        <f>IF(B2703="Pending","",C2703/(VLOOKUP(B2703,Population!$A$2:$B$10,2,FALSE)/100000))</f>
        <v>7098.0769791940238</v>
      </c>
      <c r="K2703" s="10">
        <f>IF(B2703="Pending","",SUMIFS(E:E,A:A,"&lt;="&amp;A2703,A:A,"&gt;="&amp;A2703-13,B:B,B2703)/(VLOOKUP(B2703,Population!$A$2:$B$10,2,FALSE)/100000)/14)</f>
        <v>91.911473510002793</v>
      </c>
      <c r="L2703" s="13">
        <f>IF(B2703="Pending","",(G2703/C2703)/(VLOOKUP(B2703,Population!$A$2:$B$10,2,FALSE)/100000))</f>
        <v>5.7583448425491673E-6</v>
      </c>
    </row>
    <row r="2704" spans="1:12" x14ac:dyDescent="0.3">
      <c r="A2704" s="1">
        <v>44179</v>
      </c>
      <c r="B2704" s="101" t="s">
        <v>2</v>
      </c>
      <c r="C2704" s="101">
        <v>87015</v>
      </c>
      <c r="D2704" s="6">
        <f t="shared" si="546"/>
        <v>0.18728046764695755</v>
      </c>
      <c r="E2704" s="7">
        <f t="shared" si="547"/>
        <v>1799</v>
      </c>
      <c r="F2704" s="6">
        <f t="shared" si="548"/>
        <v>0.17433859870142457</v>
      </c>
      <c r="G2704" s="101">
        <v>31</v>
      </c>
      <c r="H2704" s="7">
        <f t="shared" si="549"/>
        <v>0</v>
      </c>
      <c r="I2704" s="6">
        <f t="shared" si="550"/>
        <v>5.5946580039704027E-3</v>
      </c>
      <c r="J2704" s="10">
        <f>IF(B2704="Pending","",C2704/(VLOOKUP(B2704,Population!$A$2:$B$10,2,FALSE)/100000))</f>
        <v>9135.9318303991386</v>
      </c>
      <c r="K2704" s="10">
        <f>IF(B2704="Pending","",SUMIFS(E:E,A:A,"&lt;="&amp;A2704,A:A,"&gt;="&amp;A2704-13,B:B,B2704)/(VLOOKUP(B2704,Population!$A$2:$B$10,2,FALSE)/100000)/14)</f>
        <v>115.10189682646342</v>
      </c>
      <c r="L2704" s="13">
        <f>IF(B2704="Pending","",(G2704/C2704)/(VLOOKUP(B2704,Population!$A$2:$B$10,2,FALSE)/100000))</f>
        <v>3.7404710269851922E-5</v>
      </c>
    </row>
    <row r="2705" spans="1:12" x14ac:dyDescent="0.3">
      <c r="A2705" s="1">
        <v>44179</v>
      </c>
      <c r="B2705" s="101" t="s">
        <v>3</v>
      </c>
      <c r="C2705" s="101">
        <v>72787</v>
      </c>
      <c r="D2705" s="6">
        <f t="shared" si="546"/>
        <v>0.15665785667550536</v>
      </c>
      <c r="E2705" s="7">
        <f t="shared" si="547"/>
        <v>1604</v>
      </c>
      <c r="F2705" s="6">
        <f t="shared" si="548"/>
        <v>0.15544141874212616</v>
      </c>
      <c r="G2705" s="101">
        <v>64</v>
      </c>
      <c r="H2705" s="7">
        <f t="shared" si="549"/>
        <v>0</v>
      </c>
      <c r="I2705" s="6">
        <f t="shared" si="550"/>
        <v>1.1550261685616315E-2</v>
      </c>
      <c r="J2705" s="10">
        <f>IF(B2705="Pending","",C2705/(VLOOKUP(B2705,Population!$A$2:$B$10,2,FALSE)/100000))</f>
        <v>8297.8218887300463</v>
      </c>
      <c r="K2705" s="10">
        <f>IF(B2705="Pending","",SUMIFS(E:E,A:A,"&lt;="&amp;A2705,A:A,"&gt;="&amp;A2705-13,B:B,B2705)/(VLOOKUP(B2705,Population!$A$2:$B$10,2,FALSE)/100000)/14)</f>
        <v>113.00798628855976</v>
      </c>
      <c r="L2705" s="13">
        <f>IF(B2705="Pending","",(G2705/C2705)/(VLOOKUP(B2705,Population!$A$2:$B$10,2,FALSE)/100000))</f>
        <v>1.0023893479692342E-4</v>
      </c>
    </row>
    <row r="2706" spans="1:12" x14ac:dyDescent="0.3">
      <c r="A2706" s="1">
        <v>44179</v>
      </c>
      <c r="B2706" s="101" t="s">
        <v>4</v>
      </c>
      <c r="C2706" s="101">
        <v>69344</v>
      </c>
      <c r="D2706" s="6">
        <f t="shared" si="546"/>
        <v>0.14924756362133682</v>
      </c>
      <c r="E2706" s="7">
        <f t="shared" si="547"/>
        <v>1506</v>
      </c>
      <c r="F2706" s="6">
        <f t="shared" si="548"/>
        <v>0.14594437445488903</v>
      </c>
      <c r="G2706" s="101">
        <v>176</v>
      </c>
      <c r="H2706" s="7">
        <f t="shared" si="549"/>
        <v>0</v>
      </c>
      <c r="I2706" s="6">
        <f t="shared" si="550"/>
        <v>3.1763219635444866E-2</v>
      </c>
      <c r="J2706" s="10">
        <f>IF(B2706="Pending","",C2706/(VLOOKUP(B2706,Population!$A$2:$B$10,2,FALSE)/100000))</f>
        <v>8134.0027213437806</v>
      </c>
      <c r="K2706" s="10">
        <f>IF(B2706="Pending","",SUMIFS(E:E,A:A,"&lt;="&amp;A2706,A:A,"&gt;="&amp;A2706-13,B:B,B2706)/(VLOOKUP(B2706,Population!$A$2:$B$10,2,FALSE)/100000)/14)</f>
        <v>114.20762646540342</v>
      </c>
      <c r="L2706" s="13">
        <f>IF(B2706="Pending","",(G2706/C2706)/(VLOOKUP(B2706,Population!$A$2:$B$10,2,FALSE)/100000))</f>
        <v>2.9771396166539761E-4</v>
      </c>
    </row>
    <row r="2707" spans="1:12" x14ac:dyDescent="0.3">
      <c r="A2707" s="1">
        <v>44179</v>
      </c>
      <c r="B2707" s="101" t="s">
        <v>5</v>
      </c>
      <c r="C2707" s="101">
        <v>63694</v>
      </c>
      <c r="D2707" s="6">
        <f t="shared" si="546"/>
        <v>0.13708719308516135</v>
      </c>
      <c r="E2707" s="7">
        <f t="shared" si="547"/>
        <v>1466</v>
      </c>
      <c r="F2707" s="6">
        <f t="shared" si="548"/>
        <v>0.14206802984785347</v>
      </c>
      <c r="G2707" s="101">
        <v>487</v>
      </c>
      <c r="H2707" s="7">
        <f t="shared" si="549"/>
        <v>4</v>
      </c>
      <c r="I2707" s="6">
        <f t="shared" si="550"/>
        <v>8.789027251398665E-2</v>
      </c>
      <c r="J2707" s="10">
        <f>IF(B2707="Pending","",C2707/(VLOOKUP(B2707,Population!$A$2:$B$10,2,FALSE)/100000))</f>
        <v>7113.7786881492493</v>
      </c>
      <c r="K2707" s="10">
        <f>IF(B2707="Pending","",SUMIFS(E:E,A:A,"&lt;="&amp;A2707,A:A,"&gt;="&amp;A2707-13,B:B,B2707)/(VLOOKUP(B2707,Population!$A$2:$B$10,2,FALSE)/100000)/14)</f>
        <v>103.89265175881971</v>
      </c>
      <c r="L2707" s="13">
        <f>IF(B2707="Pending","",(G2707/C2707)/(VLOOKUP(B2707,Population!$A$2:$B$10,2,FALSE)/100000))</f>
        <v>8.539496485679937E-4</v>
      </c>
    </row>
    <row r="2708" spans="1:12" x14ac:dyDescent="0.3">
      <c r="A2708" s="1">
        <v>44179</v>
      </c>
      <c r="B2708" s="101" t="s">
        <v>6</v>
      </c>
      <c r="C2708" s="101">
        <v>45319</v>
      </c>
      <c r="D2708" s="6">
        <f t="shared" si="546"/>
        <v>9.7539085367953443E-2</v>
      </c>
      <c r="E2708" s="7">
        <f t="shared" si="547"/>
        <v>1055</v>
      </c>
      <c r="F2708" s="6">
        <f t="shared" si="548"/>
        <v>0.10223858901056304</v>
      </c>
      <c r="G2708" s="101">
        <v>1036</v>
      </c>
      <c r="H2708" s="7">
        <f t="shared" si="549"/>
        <v>12</v>
      </c>
      <c r="I2708" s="6">
        <f t="shared" si="550"/>
        <v>0.18696986103591409</v>
      </c>
      <c r="J2708" s="10">
        <f>IF(B2708="Pending","",C2708/(VLOOKUP(B2708,Population!$A$2:$B$10,2,FALSE)/100000))</f>
        <v>5750.8648060118931</v>
      </c>
      <c r="K2708" s="10">
        <f>IF(B2708="Pending","",SUMIFS(E:E,A:A,"&lt;="&amp;A2708,A:A,"&gt;="&amp;A2708-13,B:B,B2708)/(VLOOKUP(B2708,Population!$A$2:$B$10,2,FALSE)/100000)/14)</f>
        <v>86.761588364302952</v>
      </c>
      <c r="L2708" s="13">
        <f>IF(B2708="Pending","",(G2708/C2708)/(VLOOKUP(B2708,Population!$A$2:$B$10,2,FALSE)/100000))</f>
        <v>2.9008967872145323E-3</v>
      </c>
    </row>
    <row r="2709" spans="1:12" x14ac:dyDescent="0.3">
      <c r="A2709" s="1">
        <v>44179</v>
      </c>
      <c r="B2709" s="101" t="s">
        <v>7</v>
      </c>
      <c r="C2709" s="101">
        <v>27119</v>
      </c>
      <c r="D2709" s="6">
        <f t="shared" si="546"/>
        <v>5.836762629567134E-2</v>
      </c>
      <c r="E2709" s="7">
        <f t="shared" si="547"/>
        <v>639</v>
      </c>
      <c r="F2709" s="6">
        <f t="shared" si="548"/>
        <v>6.1924605097393157E-2</v>
      </c>
      <c r="G2709" s="101">
        <v>1681</v>
      </c>
      <c r="H2709" s="7">
        <f t="shared" si="549"/>
        <v>22</v>
      </c>
      <c r="I2709" s="6">
        <f t="shared" si="550"/>
        <v>0.30337484208626603</v>
      </c>
      <c r="J2709" s="10">
        <f>IF(B2709="Pending","",C2709/(VLOOKUP(B2709,Population!$A$2:$B$10,2,FALSE)/100000))</f>
        <v>5654.5391234724157</v>
      </c>
      <c r="K2709" s="10">
        <f>IF(B2709="Pending","",SUMIFS(E:E,A:A,"&lt;="&amp;A2709,A:A,"&gt;="&amp;A2709-13,B:B,B2709)/(VLOOKUP(B2709,Population!$A$2:$B$10,2,FALSE)/100000)/14)</f>
        <v>84.133136779421065</v>
      </c>
      <c r="L2709" s="13">
        <f>IF(B2709="Pending","",(G2709/C2709)/(VLOOKUP(B2709,Population!$A$2:$B$10,2,FALSE)/100000))</f>
        <v>1.2924614089108917E-2</v>
      </c>
    </row>
    <row r="2710" spans="1:12" x14ac:dyDescent="0.3">
      <c r="A2710" s="1">
        <v>44179</v>
      </c>
      <c r="B2710" s="101" t="s">
        <v>25</v>
      </c>
      <c r="C2710" s="101">
        <v>14406</v>
      </c>
      <c r="D2710" s="6">
        <f t="shared" si="546"/>
        <v>3.1005716450290988E-2</v>
      </c>
      <c r="E2710" s="7">
        <f t="shared" si="547"/>
        <v>303</v>
      </c>
      <c r="F2710" s="6">
        <f t="shared" si="548"/>
        <v>2.9363310398294408E-2</v>
      </c>
      <c r="G2710" s="101">
        <v>2059</v>
      </c>
      <c r="H2710" s="7">
        <f t="shared" si="549"/>
        <v>41</v>
      </c>
      <c r="I2710" s="6">
        <f t="shared" si="550"/>
        <v>0.37159357516693736</v>
      </c>
      <c r="J2710" s="10">
        <f>IF(B2710="Pending","",C2710/(VLOOKUP(B2710,Population!$A$2:$B$10,2,FALSE)/100000))</f>
        <v>6507.6862614006477</v>
      </c>
      <c r="K2710" s="10">
        <f>IF(B2710="Pending","",SUMIFS(E:E,A:A,"&lt;="&amp;A2710,A:A,"&gt;="&amp;A2710-13,B:B,B2710)/(VLOOKUP(B2710,Population!$A$2:$B$10,2,FALSE)/100000)/14)</f>
        <v>95.380499140736561</v>
      </c>
      <c r="L2710" s="13">
        <f>IF(B2710="Pending","",(G2710/C2710)/(VLOOKUP(B2710,Population!$A$2:$B$10,2,FALSE)/100000))</f>
        <v>6.4564848004216219E-2</v>
      </c>
    </row>
    <row r="2711" spans="1:12" x14ac:dyDescent="0.3">
      <c r="A2711" s="1">
        <v>44179</v>
      </c>
      <c r="B2711" s="101" t="s">
        <v>21</v>
      </c>
      <c r="C2711" s="101">
        <v>567</v>
      </c>
      <c r="D2711" s="6">
        <f t="shared" si="546"/>
        <v>1.2203416095595578E-3</v>
      </c>
      <c r="E2711" s="7">
        <f t="shared" si="547"/>
        <v>7</v>
      </c>
      <c r="F2711" s="6">
        <f t="shared" si="548"/>
        <v>6.78360306231224E-4</v>
      </c>
      <c r="G2711" s="101">
        <v>0</v>
      </c>
      <c r="H2711" s="7">
        <f t="shared" si="549"/>
        <v>0</v>
      </c>
      <c r="I2711" s="6">
        <f t="shared" si="550"/>
        <v>0</v>
      </c>
      <c r="J2711" s="10" t="str">
        <f>IF(B2711="Pending","",C2711/(VLOOKUP(B2711,Population!$A$2:$B$10,2,FALSE)/100000))</f>
        <v/>
      </c>
      <c r="K2711" s="10" t="str">
        <f>IF(B2711="Pending","",SUMIFS(E:E,A:A,"&lt;="&amp;A2711,A:A,"&gt;="&amp;A2711-13,B:B,B2711)/(VLOOKUP(B2711,Population!$A$2:$B$10,2,FALSE)/100000)/14)</f>
        <v/>
      </c>
      <c r="L2711" s="13" t="str">
        <f>IF(B2711="Pending","",(G2711/C2711)/(VLOOKUP(B2711,Population!$A$2:$B$10,2,FALSE)/100000))</f>
        <v/>
      </c>
    </row>
    <row r="2712" spans="1:12" x14ac:dyDescent="0.3">
      <c r="A2712" s="1">
        <v>44180</v>
      </c>
      <c r="B2712" s="11" t="s">
        <v>0</v>
      </c>
      <c r="C2712" s="101">
        <v>24077</v>
      </c>
      <c r="D2712" s="6">
        <f t="shared" ref="D2712:D2721" si="551">C2712/SUMIF(A:A,A2712,C:C)</f>
        <v>5.0916204070843248E-2</v>
      </c>
      <c r="E2712" s="7">
        <f t="shared" ref="E2712:E2721" si="552">C2712-SUMIFS(C:C,A:A,A2712-1,B:B,B2712)</f>
        <v>515</v>
      </c>
      <c r="F2712" s="6">
        <f t="shared" ref="F2712:F2721" si="553">E2712/SUMIF(A:A,A2712,E:E)</f>
        <v>6.2416676766452552E-2</v>
      </c>
      <c r="G2712" s="101">
        <v>4</v>
      </c>
      <c r="H2712" s="7">
        <f t="shared" ref="H2712:H2721" si="554">G2712-SUMIFS(G:G,A:A,A2712-1,B:B,B2712)</f>
        <v>0</v>
      </c>
      <c r="I2712" s="6">
        <f t="shared" ref="I2712:I2721" si="555">G2712/SUMIF(A:A,A2712,G:G)</f>
        <v>7.1237756010685666E-4</v>
      </c>
      <c r="J2712" s="10">
        <f>IF(B2712="Pending","",C2712/(VLOOKUP(B2712,Population!$A$2:$B$10,2,FALSE)/100000))</f>
        <v>2657.6991259848951</v>
      </c>
      <c r="K2712" s="10">
        <f>IF(B2712="Pending","",SUMIFS(E:E,A:A,"&lt;="&amp;A2712,A:A,"&gt;="&amp;A2712-13,B:B,B2712)/(VLOOKUP(B2712,Population!$A$2:$B$10,2,FALSE)/100000)/14)</f>
        <v>41.007402305245193</v>
      </c>
      <c r="L2712" s="13">
        <f>IF(B2712="Pending","",(G2712/C2712)/(VLOOKUP(B2712,Population!$A$2:$B$10,2,FALSE)/100000))</f>
        <v>1.8338383869582706E-5</v>
      </c>
    </row>
    <row r="2713" spans="1:12" x14ac:dyDescent="0.3">
      <c r="A2713" s="1">
        <v>44180</v>
      </c>
      <c r="B2713" s="101" t="s">
        <v>1</v>
      </c>
      <c r="C2713" s="101">
        <v>61932</v>
      </c>
      <c r="D2713" s="6">
        <f t="shared" si="551"/>
        <v>0.13096907216494846</v>
      </c>
      <c r="E2713" s="7">
        <f t="shared" si="552"/>
        <v>1121</v>
      </c>
      <c r="F2713" s="6">
        <f t="shared" si="553"/>
        <v>0.13586231971882196</v>
      </c>
      <c r="G2713" s="101">
        <v>3</v>
      </c>
      <c r="H2713" s="7">
        <f t="shared" si="554"/>
        <v>0</v>
      </c>
      <c r="I2713" s="6">
        <f t="shared" si="555"/>
        <v>5.3428317008014244E-4</v>
      </c>
      <c r="J2713" s="10">
        <f>IF(B2713="Pending","",C2713/(VLOOKUP(B2713,Population!$A$2:$B$10,2,FALSE)/100000))</f>
        <v>7228.9241004989935</v>
      </c>
      <c r="K2713" s="10">
        <f>IF(B2713="Pending","",SUMIFS(E:E,A:A,"&lt;="&amp;A2713,A:A,"&gt;="&amp;A2713-13,B:B,B2713)/(VLOOKUP(B2713,Population!$A$2:$B$10,2,FALSE)/100000)/14)</f>
        <v>96.180221191164037</v>
      </c>
      <c r="L2713" s="13">
        <f>IF(B2713="Pending","",(G2713/C2713)/(VLOOKUP(B2713,Population!$A$2:$B$10,2,FALSE)/100000))</f>
        <v>5.6541159371610374E-6</v>
      </c>
    </row>
    <row r="2714" spans="1:12" x14ac:dyDescent="0.3">
      <c r="A2714" s="1">
        <v>44180</v>
      </c>
      <c r="B2714" s="101" t="s">
        <v>2</v>
      </c>
      <c r="C2714" s="101">
        <v>88470</v>
      </c>
      <c r="D2714" s="6">
        <f t="shared" si="551"/>
        <v>0.18708961141950833</v>
      </c>
      <c r="E2714" s="7">
        <f t="shared" si="552"/>
        <v>1455</v>
      </c>
      <c r="F2714" s="6">
        <f t="shared" si="553"/>
        <v>0.17634226154405527</v>
      </c>
      <c r="G2714" s="101">
        <v>31</v>
      </c>
      <c r="H2714" s="7">
        <f t="shared" si="554"/>
        <v>0</v>
      </c>
      <c r="I2714" s="6">
        <f t="shared" si="555"/>
        <v>5.5209260908281391E-3</v>
      </c>
      <c r="J2714" s="10">
        <f>IF(B2714="Pending","",C2714/(VLOOKUP(B2714,Population!$A$2:$B$10,2,FALSE)/100000))</f>
        <v>9288.6960757962643</v>
      </c>
      <c r="K2714" s="10">
        <f>IF(B2714="Pending","",SUMIFS(E:E,A:A,"&lt;="&amp;A2714,A:A,"&gt;="&amp;A2714-13,B:B,B2714)/(VLOOKUP(B2714,Population!$A$2:$B$10,2,FALSE)/100000)/14)</f>
        <v>118.84413337301054</v>
      </c>
      <c r="L2714" s="13">
        <f>IF(B2714="Pending","",(G2714/C2714)/(VLOOKUP(B2714,Population!$A$2:$B$10,2,FALSE)/100000))</f>
        <v>3.6789542942592574E-5</v>
      </c>
    </row>
    <row r="2715" spans="1:12" x14ac:dyDescent="0.3">
      <c r="A2715" s="1">
        <v>44180</v>
      </c>
      <c r="B2715" s="101" t="s">
        <v>3</v>
      </c>
      <c r="C2715" s="101">
        <v>73976</v>
      </c>
      <c r="D2715" s="6">
        <f t="shared" si="551"/>
        <v>0.15643880518107323</v>
      </c>
      <c r="E2715" s="7">
        <f t="shared" si="552"/>
        <v>1189</v>
      </c>
      <c r="F2715" s="6">
        <f t="shared" si="553"/>
        <v>0.14410374500060599</v>
      </c>
      <c r="G2715" s="101">
        <v>64</v>
      </c>
      <c r="H2715" s="7">
        <f t="shared" si="554"/>
        <v>0</v>
      </c>
      <c r="I2715" s="6">
        <f t="shared" si="555"/>
        <v>1.1398040961709707E-2</v>
      </c>
      <c r="J2715" s="10">
        <f>IF(B2715="Pending","",C2715/(VLOOKUP(B2715,Population!$A$2:$B$10,2,FALSE)/100000))</f>
        <v>8433.3695857872135</v>
      </c>
      <c r="K2715" s="10">
        <f>IF(B2715="Pending","",SUMIFS(E:E,A:A,"&lt;="&amp;A2715,A:A,"&gt;="&amp;A2715-13,B:B,B2715)/(VLOOKUP(B2715,Population!$A$2:$B$10,2,FALSE)/100000)/14)</f>
        <v>115.56487544366914</v>
      </c>
      <c r="L2715" s="13">
        <f>IF(B2715="Pending","",(G2715/C2715)/(VLOOKUP(B2715,Population!$A$2:$B$10,2,FALSE)/100000))</f>
        <v>9.8627816414292009E-5</v>
      </c>
    </row>
    <row r="2716" spans="1:12" x14ac:dyDescent="0.3">
      <c r="A2716" s="1">
        <v>44180</v>
      </c>
      <c r="B2716" s="101" t="s">
        <v>4</v>
      </c>
      <c r="C2716" s="101">
        <v>70487</v>
      </c>
      <c r="D2716" s="6">
        <f t="shared" si="551"/>
        <v>0.14906053396775046</v>
      </c>
      <c r="E2716" s="7">
        <f t="shared" si="552"/>
        <v>1143</v>
      </c>
      <c r="F2716" s="6">
        <f t="shared" si="553"/>
        <v>0.13852866319234033</v>
      </c>
      <c r="G2716" s="101">
        <v>179</v>
      </c>
      <c r="H2716" s="7">
        <f t="shared" si="554"/>
        <v>3</v>
      </c>
      <c r="I2716" s="6">
        <f t="shared" si="555"/>
        <v>3.1878895814781837E-2</v>
      </c>
      <c r="J2716" s="10">
        <f>IF(B2716="Pending","",C2716/(VLOOKUP(B2716,Population!$A$2:$B$10,2,FALSE)/100000))</f>
        <v>8268.0758222680997</v>
      </c>
      <c r="K2716" s="10">
        <f>IF(B2716="Pending","",SUMIFS(E:E,A:A,"&lt;="&amp;A2716,A:A,"&gt;="&amp;A2716-13,B:B,B2716)/(VLOOKUP(B2716,Population!$A$2:$B$10,2,FALSE)/100000)/14)</f>
        <v>116.4195561394454</v>
      </c>
      <c r="L2716" s="13">
        <f>IF(B2716="Pending","",(G2716/C2716)/(VLOOKUP(B2716,Population!$A$2:$B$10,2,FALSE)/100000))</f>
        <v>2.9787868486974664E-4</v>
      </c>
    </row>
    <row r="2717" spans="1:12" x14ac:dyDescent="0.3">
      <c r="A2717" s="1">
        <v>44180</v>
      </c>
      <c r="B2717" s="101" t="s">
        <v>5</v>
      </c>
      <c r="C2717" s="101">
        <v>64902</v>
      </c>
      <c r="D2717" s="6">
        <f t="shared" si="551"/>
        <v>0.1372498017446471</v>
      </c>
      <c r="E2717" s="7">
        <f t="shared" si="552"/>
        <v>1208</v>
      </c>
      <c r="F2717" s="6">
        <f t="shared" si="553"/>
        <v>0.14640649618228094</v>
      </c>
      <c r="G2717" s="101">
        <v>497</v>
      </c>
      <c r="H2717" s="7">
        <f t="shared" si="554"/>
        <v>10</v>
      </c>
      <c r="I2717" s="6">
        <f t="shared" si="555"/>
        <v>8.8512911843276934E-2</v>
      </c>
      <c r="J2717" s="10">
        <f>IF(B2717="Pending","",C2717/(VLOOKUP(B2717,Population!$A$2:$B$10,2,FALSE)/100000))</f>
        <v>7248.6963358913335</v>
      </c>
      <c r="K2717" s="10">
        <f>IF(B2717="Pending","",SUMIFS(E:E,A:A,"&lt;="&amp;A2717,A:A,"&gt;="&amp;A2717-13,B:B,B2717)/(VLOOKUP(B2717,Population!$A$2:$B$10,2,FALSE)/100000)/14)</f>
        <v>106.71673213374272</v>
      </c>
      <c r="L2717" s="13">
        <f>IF(B2717="Pending","",(G2717/C2717)/(VLOOKUP(B2717,Population!$A$2:$B$10,2,FALSE)/100000))</f>
        <v>8.5526388802771255E-4</v>
      </c>
    </row>
    <row r="2718" spans="1:12" x14ac:dyDescent="0.3">
      <c r="A2718" s="1">
        <v>44180</v>
      </c>
      <c r="B2718" s="101" t="s">
        <v>6</v>
      </c>
      <c r="C2718" s="101">
        <v>46118</v>
      </c>
      <c r="D2718" s="6">
        <f t="shared" si="551"/>
        <v>9.752683055775839E-2</v>
      </c>
      <c r="E2718" s="7">
        <f t="shared" si="552"/>
        <v>799</v>
      </c>
      <c r="F2718" s="6">
        <f t="shared" si="553"/>
        <v>9.6836747060962305E-2</v>
      </c>
      <c r="G2718" s="101">
        <v>1042</v>
      </c>
      <c r="H2718" s="7">
        <f t="shared" si="554"/>
        <v>6</v>
      </c>
      <c r="I2718" s="6">
        <f t="shared" si="555"/>
        <v>0.18557435440783615</v>
      </c>
      <c r="J2718" s="10">
        <f>IF(B2718="Pending","",C2718/(VLOOKUP(B2718,Population!$A$2:$B$10,2,FALSE)/100000))</f>
        <v>5852.2558556820868</v>
      </c>
      <c r="K2718" s="10">
        <f>IF(B2718="Pending","",SUMIFS(E:E,A:A,"&lt;="&amp;A2718,A:A,"&gt;="&amp;A2718-13,B:B,B2718)/(VLOOKUP(B2718,Population!$A$2:$B$10,2,FALSE)/100000)/14)</f>
        <v>88.311549878124083</v>
      </c>
      <c r="L2718" s="13">
        <f>IF(B2718="Pending","",(G2718/C2718)/(VLOOKUP(B2718,Population!$A$2:$B$10,2,FALSE)/100000))</f>
        <v>2.8671478837559291E-3</v>
      </c>
    </row>
    <row r="2719" spans="1:12" x14ac:dyDescent="0.3">
      <c r="A2719" s="1">
        <v>44180</v>
      </c>
      <c r="B2719" s="101" t="s">
        <v>7</v>
      </c>
      <c r="C2719" s="101">
        <v>27645</v>
      </c>
      <c r="D2719" s="6">
        <f t="shared" si="551"/>
        <v>5.8461538461538461E-2</v>
      </c>
      <c r="E2719" s="7">
        <f t="shared" si="552"/>
        <v>526</v>
      </c>
      <c r="F2719" s="6">
        <f t="shared" si="553"/>
        <v>6.3749848503211734E-2</v>
      </c>
      <c r="G2719" s="101">
        <v>1703</v>
      </c>
      <c r="H2719" s="7">
        <f t="shared" si="554"/>
        <v>22</v>
      </c>
      <c r="I2719" s="6">
        <f t="shared" si="555"/>
        <v>0.30329474621549424</v>
      </c>
      <c r="J2719" s="10">
        <f>IF(B2719="Pending","",C2719/(VLOOKUP(B2719,Population!$A$2:$B$10,2,FALSE)/100000))</f>
        <v>5764.2145384562464</v>
      </c>
      <c r="K2719" s="10">
        <f>IF(B2719="Pending","",SUMIFS(E:E,A:A,"&lt;="&amp;A2719,A:A,"&gt;="&amp;A2719-13,B:B,B2719)/(VLOOKUP(B2719,Population!$A$2:$B$10,2,FALSE)/100000)/14)</f>
        <v>86.42672910798025</v>
      </c>
      <c r="L2719" s="13">
        <f>IF(B2719="Pending","",(G2719/C2719)/(VLOOKUP(B2719,Population!$A$2:$B$10,2,FALSE)/100000))</f>
        <v>1.284462992004569E-2</v>
      </c>
    </row>
    <row r="2720" spans="1:12" x14ac:dyDescent="0.3">
      <c r="A2720" s="1">
        <v>44180</v>
      </c>
      <c r="B2720" s="101" t="s">
        <v>25</v>
      </c>
      <c r="C2720" s="101">
        <v>14701</v>
      </c>
      <c r="D2720" s="6">
        <f t="shared" si="551"/>
        <v>3.1088554057626224E-2</v>
      </c>
      <c r="E2720" s="7">
        <f t="shared" si="552"/>
        <v>295</v>
      </c>
      <c r="F2720" s="6">
        <f t="shared" si="553"/>
        <v>3.5753242031268936E-2</v>
      </c>
      <c r="G2720" s="101">
        <v>2092</v>
      </c>
      <c r="H2720" s="7">
        <f t="shared" si="554"/>
        <v>33</v>
      </c>
      <c r="I2720" s="6">
        <f t="shared" si="555"/>
        <v>0.37257346393588603</v>
      </c>
      <c r="J2720" s="10">
        <f>IF(B2720="Pending","",C2720/(VLOOKUP(B2720,Population!$A$2:$B$10,2,FALSE)/100000))</f>
        <v>6640.9479195370623</v>
      </c>
      <c r="K2720" s="10">
        <f>IF(B2720="Pending","",SUMIFS(E:E,A:A,"&lt;="&amp;A2720,A:A,"&gt;="&amp;A2720-13,B:B,B2720)/(VLOOKUP(B2720,Population!$A$2:$B$10,2,FALSE)/100000)/14)</f>
        <v>99.123441596868318</v>
      </c>
      <c r="L2720" s="13">
        <f>IF(B2720="Pending","",(G2720/C2720)/(VLOOKUP(B2720,Population!$A$2:$B$10,2,FALSE)/100000))</f>
        <v>6.4283275741966059E-2</v>
      </c>
    </row>
    <row r="2721" spans="1:12" x14ac:dyDescent="0.3">
      <c r="A2721" s="1">
        <v>44180</v>
      </c>
      <c r="B2721" s="101" t="s">
        <v>21</v>
      </c>
      <c r="C2721" s="101">
        <v>567</v>
      </c>
      <c r="D2721" s="6">
        <f t="shared" si="551"/>
        <v>1.1990483743061062E-3</v>
      </c>
      <c r="E2721" s="7">
        <f t="shared" si="552"/>
        <v>0</v>
      </c>
      <c r="F2721" s="6">
        <f t="shared" si="553"/>
        <v>0</v>
      </c>
      <c r="G2721" s="101">
        <v>0</v>
      </c>
      <c r="H2721" s="7">
        <f t="shared" si="554"/>
        <v>0</v>
      </c>
      <c r="I2721" s="6">
        <f t="shared" si="555"/>
        <v>0</v>
      </c>
      <c r="J2721" s="10" t="str">
        <f>IF(B2721="Pending","",C2721/(VLOOKUP(B2721,Population!$A$2:$B$10,2,FALSE)/100000))</f>
        <v/>
      </c>
      <c r="K2721" s="10" t="str">
        <f>IF(B2721="Pending","",SUMIFS(E:E,A:A,"&lt;="&amp;A2721,A:A,"&gt;="&amp;A2721-13,B:B,B2721)/(VLOOKUP(B2721,Population!$A$2:$B$10,2,FALSE)/100000)/14)</f>
        <v/>
      </c>
      <c r="L2721" s="13" t="str">
        <f>IF(B2721="Pending","",(G2721/C2721)/(VLOOKUP(B2721,Population!$A$2:$B$10,2,FALSE)/100000))</f>
        <v/>
      </c>
    </row>
    <row r="2722" spans="1:12" x14ac:dyDescent="0.3">
      <c r="A2722" s="1">
        <v>44181</v>
      </c>
      <c r="B2722" s="11" t="s">
        <v>0</v>
      </c>
      <c r="C2722" s="101">
        <v>24695</v>
      </c>
      <c r="D2722" s="6">
        <f t="shared" ref="D2722:D2731" si="556">C2722/SUMIF(A:A,A2722,C:C)</f>
        <v>5.0992700579204395E-2</v>
      </c>
      <c r="E2722" s="7">
        <f t="shared" ref="E2722:E2731" si="557">C2722-SUMIFS(C:C,A:A,A2722-1,B:B,B2722)</f>
        <v>618</v>
      </c>
      <c r="F2722" s="6">
        <f t="shared" ref="F2722:F2731" si="558">E2722/SUMIF(A:A,A2722,E:E)</f>
        <v>5.4163014899211215E-2</v>
      </c>
      <c r="G2722" s="101">
        <v>4</v>
      </c>
      <c r="H2722" s="7">
        <f t="shared" ref="H2722:H2731" si="559">G2722-SUMIFS(G:G,A:A,A2722-1,B:B,B2722)</f>
        <v>0</v>
      </c>
      <c r="I2722" s="6">
        <f t="shared" ref="I2722:I2731" si="560">G2722/SUMIF(A:A,A2722,G:G)</f>
        <v>7.0571630204657732E-4</v>
      </c>
      <c r="J2722" s="10">
        <f>IF(B2722="Pending","",C2722/(VLOOKUP(B2722,Population!$A$2:$B$10,2,FALSE)/100000))</f>
        <v>2725.916015957012</v>
      </c>
      <c r="K2722" s="10">
        <f>IF(B2722="Pending","",SUMIFS(E:E,A:A,"&lt;="&amp;A2722,A:A,"&gt;="&amp;A2722-13,B:B,B2722)/(VLOOKUP(B2722,Population!$A$2:$B$10,2,FALSE)/100000)/14)</f>
        <v>44.232172069299274</v>
      </c>
      <c r="L2722" s="13">
        <f>IF(B2722="Pending","",(G2722/C2722)/(VLOOKUP(B2722,Population!$A$2:$B$10,2,FALSE)/100000))</f>
        <v>1.7879460150959416E-5</v>
      </c>
    </row>
    <row r="2723" spans="1:12" x14ac:dyDescent="0.3">
      <c r="A2723" s="1">
        <v>44181</v>
      </c>
      <c r="B2723" s="101" t="s">
        <v>1</v>
      </c>
      <c r="C2723" s="101">
        <v>63328</v>
      </c>
      <c r="D2723" s="6">
        <f t="shared" si="556"/>
        <v>0.13076597458108347</v>
      </c>
      <c r="E2723" s="7">
        <f t="shared" si="557"/>
        <v>1396</v>
      </c>
      <c r="F2723" s="6">
        <f t="shared" si="558"/>
        <v>0.12234881682734443</v>
      </c>
      <c r="G2723" s="101">
        <v>3</v>
      </c>
      <c r="H2723" s="7">
        <f t="shared" si="559"/>
        <v>0</v>
      </c>
      <c r="I2723" s="6">
        <f t="shared" si="560"/>
        <v>5.2928722653493299E-4</v>
      </c>
      <c r="J2723" s="10">
        <f>IF(B2723="Pending","",C2723/(VLOOKUP(B2723,Population!$A$2:$B$10,2,FALSE)/100000))</f>
        <v>7391.8702033908203</v>
      </c>
      <c r="K2723" s="10">
        <f>IF(B2723="Pending","",SUMIFS(E:E,A:A,"&lt;="&amp;A2723,A:A,"&gt;="&amp;A2723-13,B:B,B2723)/(VLOOKUP(B2723,Population!$A$2:$B$10,2,FALSE)/100000)/14)</f>
        <v>104.04238733049029</v>
      </c>
      <c r="L2723" s="13">
        <f>IF(B2723="Pending","",(G2723/C2723)/(VLOOKUP(B2723,Population!$A$2:$B$10,2,FALSE)/100000))</f>
        <v>5.5294768225785974E-6</v>
      </c>
    </row>
    <row r="2724" spans="1:12" x14ac:dyDescent="0.3">
      <c r="A2724" s="1">
        <v>44181</v>
      </c>
      <c r="B2724" s="101" t="s">
        <v>2</v>
      </c>
      <c r="C2724" s="101">
        <v>90258</v>
      </c>
      <c r="D2724" s="6">
        <f t="shared" si="556"/>
        <v>0.18637372621493542</v>
      </c>
      <c r="E2724" s="7">
        <f t="shared" si="557"/>
        <v>1788</v>
      </c>
      <c r="F2724" s="6">
        <f t="shared" si="558"/>
        <v>0.15670464504820333</v>
      </c>
      <c r="G2724" s="101">
        <v>31</v>
      </c>
      <c r="H2724" s="7">
        <f t="shared" si="559"/>
        <v>0</v>
      </c>
      <c r="I2724" s="6">
        <f t="shared" si="560"/>
        <v>5.4693013408609742E-3</v>
      </c>
      <c r="J2724" s="10">
        <f>IF(B2724="Pending","",C2724/(VLOOKUP(B2724,Population!$A$2:$B$10,2,FALSE)/100000))</f>
        <v>9476.4228598306672</v>
      </c>
      <c r="K2724" s="10">
        <f>IF(B2724="Pending","",SUMIFS(E:E,A:A,"&lt;="&amp;A2724,A:A,"&gt;="&amp;A2724-13,B:B,B2724)/(VLOOKUP(B2724,Population!$A$2:$B$10,2,FALSE)/100000)/14)</f>
        <v>126.89856634092959</v>
      </c>
      <c r="L2724" s="13">
        <f>IF(B2724="Pending","",(G2724/C2724)/(VLOOKUP(B2724,Population!$A$2:$B$10,2,FALSE)/100000))</f>
        <v>3.6060746572394302E-5</v>
      </c>
    </row>
    <row r="2725" spans="1:12" x14ac:dyDescent="0.3">
      <c r="A2725" s="1">
        <v>44181</v>
      </c>
      <c r="B2725" s="101" t="s">
        <v>3</v>
      </c>
      <c r="C2725" s="101">
        <v>75682</v>
      </c>
      <c r="D2725" s="6">
        <f t="shared" si="556"/>
        <v>0.15627574671939043</v>
      </c>
      <c r="E2725" s="7">
        <f t="shared" si="557"/>
        <v>1706</v>
      </c>
      <c r="F2725" s="6">
        <f t="shared" si="558"/>
        <v>0.1495179666958808</v>
      </c>
      <c r="G2725" s="101">
        <v>64</v>
      </c>
      <c r="H2725" s="7">
        <f t="shared" si="559"/>
        <v>0</v>
      </c>
      <c r="I2725" s="6">
        <f t="shared" si="560"/>
        <v>1.1291460832745237E-2</v>
      </c>
      <c r="J2725" s="10">
        <f>IF(B2725="Pending","",C2725/(VLOOKUP(B2725,Population!$A$2:$B$10,2,FALSE)/100000))</f>
        <v>8627.8560207573792</v>
      </c>
      <c r="K2725" s="10">
        <f>IF(B2725="Pending","",SUMIFS(E:E,A:A,"&lt;="&amp;A2725,A:A,"&gt;="&amp;A2725-13,B:B,B2725)/(VLOOKUP(B2725,Population!$A$2:$B$10,2,FALSE)/100000)/14)</f>
        <v>124.1964120819364</v>
      </c>
      <c r="L2725" s="13">
        <f>IF(B2725="Pending","",(G2725/C2725)/(VLOOKUP(B2725,Population!$A$2:$B$10,2,FALSE)/100000))</f>
        <v>9.640457898924005E-5</v>
      </c>
    </row>
    <row r="2726" spans="1:12" x14ac:dyDescent="0.3">
      <c r="A2726" s="1">
        <v>44181</v>
      </c>
      <c r="B2726" s="101" t="s">
        <v>4</v>
      </c>
      <c r="C2726" s="101">
        <v>72271</v>
      </c>
      <c r="D2726" s="6">
        <f t="shared" si="556"/>
        <v>0.14923237349907595</v>
      </c>
      <c r="E2726" s="7">
        <f t="shared" si="557"/>
        <v>1784</v>
      </c>
      <c r="F2726" s="6">
        <f t="shared" si="558"/>
        <v>0.15635407537248028</v>
      </c>
      <c r="G2726" s="101">
        <v>179</v>
      </c>
      <c r="H2726" s="7">
        <f t="shared" si="559"/>
        <v>0</v>
      </c>
      <c r="I2726" s="6">
        <f t="shared" si="560"/>
        <v>3.1580804516584335E-2</v>
      </c>
      <c r="J2726" s="10">
        <f>IF(B2726="Pending","",C2726/(VLOOKUP(B2726,Population!$A$2:$B$10,2,FALSE)/100000))</f>
        <v>8477.3377750668606</v>
      </c>
      <c r="K2726" s="10">
        <f>IF(B2726="Pending","",SUMIFS(E:E,A:A,"&lt;="&amp;A2726,A:A,"&gt;="&amp;A2726-13,B:B,B2726)/(VLOOKUP(B2726,Population!$A$2:$B$10,2,FALSE)/100000)/14)</f>
        <v>126.29783297920116</v>
      </c>
      <c r="L2726" s="13">
        <f>IF(B2726="Pending","",(G2726/C2726)/(VLOOKUP(B2726,Population!$A$2:$B$10,2,FALSE)/100000))</f>
        <v>2.9052558924622367E-4</v>
      </c>
    </row>
    <row r="2727" spans="1:12" x14ac:dyDescent="0.3">
      <c r="A2727" s="1">
        <v>44181</v>
      </c>
      <c r="B2727" s="101" t="s">
        <v>5</v>
      </c>
      <c r="C2727" s="101">
        <v>66557</v>
      </c>
      <c r="D2727" s="6">
        <f t="shared" si="556"/>
        <v>0.13743353603766378</v>
      </c>
      <c r="E2727" s="7">
        <f t="shared" si="557"/>
        <v>1655</v>
      </c>
      <c r="F2727" s="6">
        <f t="shared" si="558"/>
        <v>0.14504820333041191</v>
      </c>
      <c r="G2727" s="101">
        <v>501</v>
      </c>
      <c r="H2727" s="7">
        <f t="shared" si="559"/>
        <v>4</v>
      </c>
      <c r="I2727" s="6">
        <f t="shared" si="560"/>
        <v>8.8390966831333809E-2</v>
      </c>
      <c r="J2727" s="10">
        <f>IF(B2727="Pending","",C2727/(VLOOKUP(B2727,Population!$A$2:$B$10,2,FALSE)/100000))</f>
        <v>7433.5379807697682</v>
      </c>
      <c r="K2727" s="10">
        <f>IF(B2727="Pending","",SUMIFS(E:E,A:A,"&lt;="&amp;A2727,A:A,"&gt;="&amp;A2727-13,B:B,B2727)/(VLOOKUP(B2727,Population!$A$2:$B$10,2,FALSE)/100000)/14)</f>
        <v>115.34054819388892</v>
      </c>
      <c r="L2727" s="13">
        <f>IF(B2727="Pending","",(G2727/C2727)/(VLOOKUP(B2727,Population!$A$2:$B$10,2,FALSE)/100000))</f>
        <v>8.4070922725977006E-4</v>
      </c>
    </row>
    <row r="2728" spans="1:12" x14ac:dyDescent="0.3">
      <c r="A2728" s="1">
        <v>44181</v>
      </c>
      <c r="B2728" s="101" t="s">
        <v>6</v>
      </c>
      <c r="C2728" s="101">
        <v>47309</v>
      </c>
      <c r="D2728" s="6">
        <f t="shared" si="556"/>
        <v>9.7688344673074745E-2</v>
      </c>
      <c r="E2728" s="7">
        <f t="shared" si="557"/>
        <v>1191</v>
      </c>
      <c r="F2728" s="6">
        <f t="shared" si="558"/>
        <v>0.10438212094653812</v>
      </c>
      <c r="G2728" s="101">
        <v>1049</v>
      </c>
      <c r="H2728" s="7">
        <f t="shared" si="559"/>
        <v>7</v>
      </c>
      <c r="I2728" s="6">
        <f t="shared" si="560"/>
        <v>0.18507410021171489</v>
      </c>
      <c r="J2728" s="10">
        <f>IF(B2728="Pending","",C2728/(VLOOKUP(B2728,Population!$A$2:$B$10,2,FALSE)/100000))</f>
        <v>6003.3906994332765</v>
      </c>
      <c r="K2728" s="10">
        <f>IF(B2728="Pending","",SUMIFS(E:E,A:A,"&lt;="&amp;A2728,A:A,"&gt;="&amp;A2728-13,B:B,B2728)/(VLOOKUP(B2728,Population!$A$2:$B$10,2,FALSE)/100000)/14)</f>
        <v>95.055242078608984</v>
      </c>
      <c r="L2728" s="13">
        <f>IF(B2728="Pending","",(G2728/C2728)/(VLOOKUP(B2728,Population!$A$2:$B$10,2,FALSE)/100000))</f>
        <v>2.8137438571987699E-3</v>
      </c>
    </row>
    <row r="2729" spans="1:12" x14ac:dyDescent="0.3">
      <c r="A2729" s="1">
        <v>44181</v>
      </c>
      <c r="B2729" s="101" t="s">
        <v>7</v>
      </c>
      <c r="C2729" s="101">
        <v>28440</v>
      </c>
      <c r="D2729" s="6">
        <f t="shared" si="556"/>
        <v>5.8725750332965093E-2</v>
      </c>
      <c r="E2729" s="7">
        <f t="shared" si="557"/>
        <v>795</v>
      </c>
      <c r="F2729" s="6">
        <f t="shared" si="558"/>
        <v>6.9675723049956173E-2</v>
      </c>
      <c r="G2729" s="101">
        <v>1720</v>
      </c>
      <c r="H2729" s="7">
        <f t="shared" si="559"/>
        <v>17</v>
      </c>
      <c r="I2729" s="6">
        <f t="shared" si="560"/>
        <v>0.30345800988002825</v>
      </c>
      <c r="J2729" s="10">
        <f>IF(B2729="Pending","",C2729/(VLOOKUP(B2729,Population!$A$2:$B$10,2,FALSE)/100000))</f>
        <v>5929.9787112930235</v>
      </c>
      <c r="K2729" s="10">
        <f>IF(B2729="Pending","",SUMIFS(E:E,A:A,"&lt;="&amp;A2729,A:A,"&gt;="&amp;A2729-13,B:B,B2729)/(VLOOKUP(B2729,Population!$A$2:$B$10,2,FALSE)/100000)/14)</f>
        <v>93.590481770557972</v>
      </c>
      <c r="L2729" s="13">
        <f>IF(B2729="Pending","",(G2729/C2729)/(VLOOKUP(B2729,Population!$A$2:$B$10,2,FALSE)/100000))</f>
        <v>1.2610212265444959E-2</v>
      </c>
    </row>
    <row r="2730" spans="1:12" x14ac:dyDescent="0.3">
      <c r="A2730" s="1">
        <v>44181</v>
      </c>
      <c r="B2730" s="101" t="s">
        <v>25</v>
      </c>
      <c r="C2730" s="101">
        <v>15184</v>
      </c>
      <c r="D2730" s="6">
        <f t="shared" si="556"/>
        <v>3.1353438574393176E-2</v>
      </c>
      <c r="E2730" s="7">
        <f t="shared" si="557"/>
        <v>483</v>
      </c>
      <c r="F2730" s="6">
        <f t="shared" si="558"/>
        <v>4.2331288343558281E-2</v>
      </c>
      <c r="G2730" s="101">
        <v>2117</v>
      </c>
      <c r="H2730" s="7">
        <f t="shared" si="559"/>
        <v>25</v>
      </c>
      <c r="I2730" s="6">
        <f t="shared" si="560"/>
        <v>0.37350035285815103</v>
      </c>
      <c r="J2730" s="10">
        <f>IF(B2730="Pending","",C2730/(VLOOKUP(B2730,Population!$A$2:$B$10,2,FALSE)/100000))</f>
        <v>6859.1356513332939</v>
      </c>
      <c r="K2730" s="10">
        <f>IF(B2730="Pending","",SUMIFS(E:E,A:A,"&lt;="&amp;A2730,A:A,"&gt;="&amp;A2730-13,B:B,B2730)/(VLOOKUP(B2730,Population!$A$2:$B$10,2,FALSE)/100000)/14)</f>
        <v>110.22320198401762</v>
      </c>
      <c r="L2730" s="13">
        <f>IF(B2730="Pending","",(G2730/C2730)/(VLOOKUP(B2730,Population!$A$2:$B$10,2,FALSE)/100000))</f>
        <v>6.2982204790678425E-2</v>
      </c>
    </row>
    <row r="2731" spans="1:12" x14ac:dyDescent="0.3">
      <c r="A2731" s="1">
        <v>44181</v>
      </c>
      <c r="B2731" s="101" t="s">
        <v>21</v>
      </c>
      <c r="C2731" s="101">
        <v>561</v>
      </c>
      <c r="D2731" s="6">
        <f t="shared" si="556"/>
        <v>1.158408788213552E-3</v>
      </c>
      <c r="E2731" s="7">
        <f t="shared" si="557"/>
        <v>-6</v>
      </c>
      <c r="F2731" s="6">
        <f t="shared" si="558"/>
        <v>-5.258545135845749E-4</v>
      </c>
      <c r="G2731" s="101">
        <v>0</v>
      </c>
      <c r="H2731" s="7">
        <f t="shared" si="559"/>
        <v>0</v>
      </c>
      <c r="I2731" s="6">
        <f t="shared" si="560"/>
        <v>0</v>
      </c>
      <c r="J2731" s="10" t="str">
        <f>IF(B2731="Pending","",C2731/(VLOOKUP(B2731,Population!$A$2:$B$10,2,FALSE)/100000))</f>
        <v/>
      </c>
      <c r="K2731" s="10" t="str">
        <f>IF(B2731="Pending","",SUMIFS(E:E,A:A,"&lt;="&amp;A2731,A:A,"&gt;="&amp;A2731-13,B:B,B2731)/(VLOOKUP(B2731,Population!$A$2:$B$10,2,FALSE)/100000)/14)</f>
        <v/>
      </c>
      <c r="L2731" s="13" t="str">
        <f>IF(B2731="Pending","",(G2731/C2731)/(VLOOKUP(B2731,Population!$A$2:$B$10,2,FALSE)/100000))</f>
        <v/>
      </c>
    </row>
    <row r="2732" spans="1:12" x14ac:dyDescent="0.3">
      <c r="A2732" s="1">
        <v>44182</v>
      </c>
      <c r="B2732" s="11" t="s">
        <v>0</v>
      </c>
      <c r="C2732" s="101">
        <v>25176</v>
      </c>
      <c r="D2732" s="6">
        <f t="shared" ref="D2732:D2741" si="561">C2732/SUMIF(A:A,A2732,C:C)</f>
        <v>5.1043123897573144E-2</v>
      </c>
      <c r="E2732" s="7">
        <f t="shared" ref="E2732:E2741" si="562">C2732-SUMIFS(C:C,A:A,A2732-1,B:B,B2732)</f>
        <v>481</v>
      </c>
      <c r="F2732" s="6">
        <f t="shared" ref="F2732:F2741" si="563">E2732/SUMIF(A:A,A2732,E:E)</f>
        <v>5.3773057574063726E-2</v>
      </c>
      <c r="G2732" s="101">
        <v>4</v>
      </c>
      <c r="H2732" s="7">
        <f t="shared" ref="H2732:H2741" si="564">G2732-SUMIFS(G:G,A:A,A2732-1,B:B,B2732)</f>
        <v>0</v>
      </c>
      <c r="I2732" s="6">
        <f t="shared" ref="I2732:I2741" si="565">G2732/SUMIF(A:A,A2732,G:G)</f>
        <v>6.843455945252353E-4</v>
      </c>
      <c r="J2732" s="10">
        <f>IF(B2732="Pending","",C2732/(VLOOKUP(B2732,Population!$A$2:$B$10,2,FALSE)/100000))</f>
        <v>2779.0103914854722</v>
      </c>
      <c r="K2732" s="10">
        <f>IF(B2732="Pending","",SUMIFS(E:E,A:A,"&lt;="&amp;A2732,A:A,"&gt;="&amp;A2732-13,B:B,B2732)/(VLOOKUP(B2732,Population!$A$2:$B$10,2,FALSE)/100000)/14)</f>
        <v>46.07715036951604</v>
      </c>
      <c r="L2732" s="13">
        <f>IF(B2732="Pending","",(G2732/C2732)/(VLOOKUP(B2732,Population!$A$2:$B$10,2,FALSE)/100000))</f>
        <v>1.753786417333742E-5</v>
      </c>
    </row>
    <row r="2733" spans="1:12" x14ac:dyDescent="0.3">
      <c r="A2733" s="1">
        <v>44182</v>
      </c>
      <c r="B2733" s="101" t="s">
        <v>1</v>
      </c>
      <c r="C2733" s="101">
        <v>64447</v>
      </c>
      <c r="D2733" s="6">
        <f t="shared" si="561"/>
        <v>0.13066317944974962</v>
      </c>
      <c r="E2733" s="7">
        <f t="shared" si="562"/>
        <v>1119</v>
      </c>
      <c r="F2733" s="6">
        <f t="shared" si="563"/>
        <v>0.12509782001117942</v>
      </c>
      <c r="G2733" s="101">
        <v>4</v>
      </c>
      <c r="H2733" s="7">
        <f t="shared" si="564"/>
        <v>1</v>
      </c>
      <c r="I2733" s="6">
        <f t="shared" si="565"/>
        <v>6.843455945252353E-4</v>
      </c>
      <c r="J2733" s="10">
        <f>IF(B2733="Pending","",C2733/(VLOOKUP(B2733,Population!$A$2:$B$10,2,FALSE)/100000))</f>
        <v>7522.483877556976</v>
      </c>
      <c r="K2733" s="10">
        <f>IF(B2733="Pending","",SUMIFS(E:E,A:A,"&lt;="&amp;A2733,A:A,"&gt;="&amp;A2733-13,B:B,B2733)/(VLOOKUP(B2733,Population!$A$2:$B$10,2,FALSE)/100000)/14)</f>
        <v>109.36164713631229</v>
      </c>
      <c r="L2733" s="13">
        <f>IF(B2733="Pending","",(G2733/C2733)/(VLOOKUP(B2733,Population!$A$2:$B$10,2,FALSE)/100000))</f>
        <v>7.2446239177465184E-6</v>
      </c>
    </row>
    <row r="2734" spans="1:12" x14ac:dyDescent="0.3">
      <c r="A2734" s="1">
        <v>44182</v>
      </c>
      <c r="B2734" s="101" t="s">
        <v>2</v>
      </c>
      <c r="C2734" s="101">
        <v>91850</v>
      </c>
      <c r="D2734" s="6">
        <f t="shared" si="561"/>
        <v>0.18622143827423313</v>
      </c>
      <c r="E2734" s="7">
        <f t="shared" si="562"/>
        <v>1592</v>
      </c>
      <c r="F2734" s="6">
        <f t="shared" si="563"/>
        <v>0.17797652319731694</v>
      </c>
      <c r="G2734" s="101">
        <v>31</v>
      </c>
      <c r="H2734" s="7">
        <f t="shared" si="564"/>
        <v>0</v>
      </c>
      <c r="I2734" s="6">
        <f t="shared" si="565"/>
        <v>5.303678357570573E-3</v>
      </c>
      <c r="J2734" s="10">
        <f>IF(B2734="Pending","",C2734/(VLOOKUP(B2734,Population!$A$2:$B$10,2,FALSE)/100000))</f>
        <v>9643.5710925950807</v>
      </c>
      <c r="K2734" s="10">
        <f>IF(B2734="Pending","",SUMIFS(E:E,A:A,"&lt;="&amp;A2734,A:A,"&gt;="&amp;A2734-13,B:B,B2734)/(VLOOKUP(B2734,Population!$A$2:$B$10,2,FALSE)/100000)/14)</f>
        <v>133.66309011845564</v>
      </c>
      <c r="L2734" s="13">
        <f>IF(B2734="Pending","",(G2734/C2734)/(VLOOKUP(B2734,Population!$A$2:$B$10,2,FALSE)/100000))</f>
        <v>3.5435719805456337E-5</v>
      </c>
    </row>
    <row r="2735" spans="1:12" x14ac:dyDescent="0.3">
      <c r="A2735" s="1">
        <v>44182</v>
      </c>
      <c r="B2735" s="101" t="s">
        <v>3</v>
      </c>
      <c r="C2735" s="101">
        <v>77121</v>
      </c>
      <c r="D2735" s="6">
        <f t="shared" si="561"/>
        <v>0.15635910224438904</v>
      </c>
      <c r="E2735" s="7">
        <f t="shared" si="562"/>
        <v>1439</v>
      </c>
      <c r="F2735" s="6">
        <f t="shared" si="563"/>
        <v>0.16087199552822806</v>
      </c>
      <c r="G2735" s="101">
        <v>66</v>
      </c>
      <c r="H2735" s="7">
        <f t="shared" si="564"/>
        <v>2</v>
      </c>
      <c r="I2735" s="6">
        <f t="shared" si="565"/>
        <v>1.1291702309666382E-2</v>
      </c>
      <c r="J2735" s="10">
        <f>IF(B2735="Pending","",C2735/(VLOOKUP(B2735,Population!$A$2:$B$10,2,FALSE)/100000))</f>
        <v>8791.9040746390147</v>
      </c>
      <c r="K2735" s="10">
        <f>IF(B2735="Pending","",SUMIFS(E:E,A:A,"&lt;="&amp;A2735,A:A,"&gt;="&amp;A2735-13,B:B,B2735)/(VLOOKUP(B2735,Population!$A$2:$B$10,2,FALSE)/100000)/14)</f>
        <v>131.15049914710647</v>
      </c>
      <c r="L2735" s="13">
        <f>IF(B2735="Pending","",(G2735/C2735)/(VLOOKUP(B2735,Population!$A$2:$B$10,2,FALSE)/100000))</f>
        <v>9.7562197088463644E-5</v>
      </c>
    </row>
    <row r="2736" spans="1:12" x14ac:dyDescent="0.3">
      <c r="A2736" s="1">
        <v>44182</v>
      </c>
      <c r="B2736" s="101" t="s">
        <v>4</v>
      </c>
      <c r="C2736" s="101">
        <v>73709</v>
      </c>
      <c r="D2736" s="6">
        <f t="shared" si="561"/>
        <v>0.14944143705776211</v>
      </c>
      <c r="E2736" s="7">
        <f t="shared" si="562"/>
        <v>1438</v>
      </c>
      <c r="F2736" s="6">
        <f t="shared" si="563"/>
        <v>0.16076020122973728</v>
      </c>
      <c r="G2736" s="101">
        <v>183</v>
      </c>
      <c r="H2736" s="7">
        <f t="shared" si="564"/>
        <v>4</v>
      </c>
      <c r="I2736" s="6">
        <f t="shared" si="565"/>
        <v>3.130881094952951E-2</v>
      </c>
      <c r="J2736" s="10">
        <f>IF(B2736="Pending","",C2736/(VLOOKUP(B2736,Population!$A$2:$B$10,2,FALSE)/100000))</f>
        <v>8646.0141697555482</v>
      </c>
      <c r="K2736" s="10">
        <f>IF(B2736="Pending","",SUMIFS(E:E,A:A,"&lt;="&amp;A2736,A:A,"&gt;="&amp;A2736-13,B:B,B2736)/(VLOOKUP(B2736,Population!$A$2:$B$10,2,FALSE)/100000)/14)</f>
        <v>133.11794947416399</v>
      </c>
      <c r="L2736" s="13">
        <f>IF(B2736="Pending","",(G2736/C2736)/(VLOOKUP(B2736,Population!$A$2:$B$10,2,FALSE)/100000))</f>
        <v>2.9122321648643312E-4</v>
      </c>
    </row>
    <row r="2737" spans="1:12" x14ac:dyDescent="0.3">
      <c r="A2737" s="1">
        <v>44182</v>
      </c>
      <c r="B2737" s="101" t="s">
        <v>5</v>
      </c>
      <c r="C2737" s="101">
        <v>67839</v>
      </c>
      <c r="D2737" s="6">
        <f t="shared" si="561"/>
        <v>0.13754029560245726</v>
      </c>
      <c r="E2737" s="7">
        <f t="shared" si="562"/>
        <v>1282</v>
      </c>
      <c r="F2737" s="6">
        <f t="shared" si="563"/>
        <v>0.14332029066517607</v>
      </c>
      <c r="G2737" s="101">
        <v>507</v>
      </c>
      <c r="H2737" s="7">
        <f t="shared" si="564"/>
        <v>6</v>
      </c>
      <c r="I2737" s="6">
        <f t="shared" si="565"/>
        <v>8.6740804106073571E-2</v>
      </c>
      <c r="J2737" s="10">
        <f>IF(B2737="Pending","",C2737/(VLOOKUP(B2737,Population!$A$2:$B$10,2,FALSE)/100000))</f>
        <v>7576.7204513039997</v>
      </c>
      <c r="K2737" s="10">
        <f>IF(B2737="Pending","",SUMIFS(E:E,A:A,"&lt;="&amp;A2737,A:A,"&gt;="&amp;A2737-13,B:B,B2737)/(VLOOKUP(B2737,Population!$A$2:$B$10,2,FALSE)/100000)/14)</f>
        <v>121.05252996915691</v>
      </c>
      <c r="L2737" s="13">
        <f>IF(B2737="Pending","",(G2737/C2737)/(VLOOKUP(B2737,Population!$A$2:$B$10,2,FALSE)/100000))</f>
        <v>8.3469987478676565E-4</v>
      </c>
    </row>
    <row r="2738" spans="1:12" x14ac:dyDescent="0.3">
      <c r="A2738" s="1">
        <v>44182</v>
      </c>
      <c r="B2738" s="101" t="s">
        <v>6</v>
      </c>
      <c r="C2738" s="101">
        <v>48210</v>
      </c>
      <c r="D2738" s="6">
        <f t="shared" si="561"/>
        <v>9.77434462623928E-2</v>
      </c>
      <c r="E2738" s="7">
        <f t="shared" si="562"/>
        <v>901</v>
      </c>
      <c r="F2738" s="6">
        <f t="shared" si="563"/>
        <v>0.10072666294019005</v>
      </c>
      <c r="G2738" s="101">
        <v>1079</v>
      </c>
      <c r="H2738" s="7">
        <f t="shared" si="564"/>
        <v>30</v>
      </c>
      <c r="I2738" s="6">
        <f t="shared" si="565"/>
        <v>0.1846022241231822</v>
      </c>
      <c r="J2738" s="10">
        <f>IF(B2738="Pending","",C2738/(VLOOKUP(B2738,Population!$A$2:$B$10,2,FALSE)/100000))</f>
        <v>6117.7252873592388</v>
      </c>
      <c r="K2738" s="10">
        <f>IF(B2738="Pending","",SUMIFS(E:E,A:A,"&lt;="&amp;A2738,A:A,"&gt;="&amp;A2738-13,B:B,B2738)/(VLOOKUP(B2738,Population!$A$2:$B$10,2,FALSE)/100000)/14)</f>
        <v>99.469459957152168</v>
      </c>
      <c r="L2738" s="13">
        <f>IF(B2738="Pending","",(G2738/C2738)/(VLOOKUP(B2738,Population!$A$2:$B$10,2,FALSE)/100000))</f>
        <v>2.8401230275175143E-3</v>
      </c>
    </row>
    <row r="2739" spans="1:12" x14ac:dyDescent="0.3">
      <c r="A2739" s="1">
        <v>44182</v>
      </c>
      <c r="B2739" s="101" t="s">
        <v>7</v>
      </c>
      <c r="C2739" s="101">
        <v>28941</v>
      </c>
      <c r="D2739" s="6">
        <f t="shared" si="561"/>
        <v>5.867647953287513E-2</v>
      </c>
      <c r="E2739" s="7">
        <f t="shared" si="562"/>
        <v>501</v>
      </c>
      <c r="F2739" s="6">
        <f t="shared" si="563"/>
        <v>5.600894354387926E-2</v>
      </c>
      <c r="G2739" s="101">
        <v>1769</v>
      </c>
      <c r="H2739" s="7">
        <f t="shared" si="564"/>
        <v>49</v>
      </c>
      <c r="I2739" s="6">
        <f t="shared" si="565"/>
        <v>0.3026518391787853</v>
      </c>
      <c r="J2739" s="10">
        <f>IF(B2739="Pending","",C2739/(VLOOKUP(B2739,Population!$A$2:$B$10,2,FALSE)/100000))</f>
        <v>6034.4414164392192</v>
      </c>
      <c r="K2739" s="10">
        <f>IF(B2739="Pending","",SUMIFS(E:E,A:A,"&lt;="&amp;A2739,A:A,"&gt;="&amp;A2739-13,B:B,B2739)/(VLOOKUP(B2739,Population!$A$2:$B$10,2,FALSE)/100000)/14)</f>
        <v>97.567034703839155</v>
      </c>
      <c r="L2739" s="13">
        <f>IF(B2739="Pending","",(G2739/C2739)/(VLOOKUP(B2739,Population!$A$2:$B$10,2,FALSE)/100000))</f>
        <v>1.2744941367299617E-2</v>
      </c>
    </row>
    <row r="2740" spans="1:12" x14ac:dyDescent="0.3">
      <c r="A2740" s="1">
        <v>44182</v>
      </c>
      <c r="B2740" s="101" t="s">
        <v>25</v>
      </c>
      <c r="C2740" s="101">
        <v>15388</v>
      </c>
      <c r="D2740" s="6">
        <f t="shared" si="561"/>
        <v>3.1198426697483933E-2</v>
      </c>
      <c r="E2740" s="7">
        <f t="shared" si="562"/>
        <v>204</v>
      </c>
      <c r="F2740" s="6">
        <f t="shared" si="563"/>
        <v>2.2806036892118502E-2</v>
      </c>
      <c r="G2740" s="101">
        <v>2202</v>
      </c>
      <c r="H2740" s="7">
        <f t="shared" si="564"/>
        <v>85</v>
      </c>
      <c r="I2740" s="6">
        <f t="shared" si="565"/>
        <v>0.376732249786142</v>
      </c>
      <c r="J2740" s="10">
        <f>IF(B2740="Pending","",C2740/(VLOOKUP(B2740,Population!$A$2:$B$10,2,FALSE)/100000))</f>
        <v>6951.2894759428818</v>
      </c>
      <c r="K2740" s="10">
        <f>IF(B2740="Pending","",SUMIFS(E:E,A:A,"&lt;="&amp;A2740,A:A,"&gt;="&amp;A2740-13,B:B,B2740)/(VLOOKUP(B2740,Population!$A$2:$B$10,2,FALSE)/100000)/14)</f>
        <v>112.90134184487052</v>
      </c>
      <c r="L2740" s="13">
        <f>IF(B2740="Pending","",(G2740/C2740)/(VLOOKUP(B2740,Population!$A$2:$B$10,2,FALSE)/100000))</f>
        <v>6.464252823383955E-2</v>
      </c>
    </row>
    <row r="2741" spans="1:12" x14ac:dyDescent="0.3">
      <c r="A2741" s="1">
        <v>44182</v>
      </c>
      <c r="B2741" s="101" t="s">
        <v>21</v>
      </c>
      <c r="C2741" s="101">
        <v>549</v>
      </c>
      <c r="D2741" s="6">
        <f t="shared" si="561"/>
        <v>1.1130709810838757E-3</v>
      </c>
      <c r="E2741" s="7">
        <f t="shared" si="562"/>
        <v>-12</v>
      </c>
      <c r="F2741" s="6">
        <f t="shared" si="563"/>
        <v>-1.3415315818893236E-3</v>
      </c>
      <c r="G2741" s="101">
        <v>0</v>
      </c>
      <c r="H2741" s="7">
        <f t="shared" si="564"/>
        <v>0</v>
      </c>
      <c r="I2741" s="6">
        <f t="shared" si="565"/>
        <v>0</v>
      </c>
      <c r="J2741" s="10" t="str">
        <f>IF(B2741="Pending","",C2741/(VLOOKUP(B2741,Population!$A$2:$B$10,2,FALSE)/100000))</f>
        <v/>
      </c>
      <c r="K2741" s="10" t="str">
        <f>IF(B2741="Pending","",SUMIFS(E:E,A:A,"&lt;="&amp;A2741,A:A,"&gt;="&amp;A2741-13,B:B,B2741)/(VLOOKUP(B2741,Population!$A$2:$B$10,2,FALSE)/100000)/14)</f>
        <v/>
      </c>
      <c r="L2741" s="13" t="str">
        <f>IF(B2741="Pending","",(G2741/C2741)/(VLOOKUP(B2741,Population!$A$2:$B$10,2,FALSE)/100000))</f>
        <v/>
      </c>
    </row>
    <row r="2742" spans="1:12" x14ac:dyDescent="0.3">
      <c r="A2742" s="1">
        <v>44183</v>
      </c>
      <c r="B2742" s="11" t="s">
        <v>0</v>
      </c>
      <c r="C2742" s="101">
        <v>25751</v>
      </c>
      <c r="D2742" s="6">
        <f t="shared" ref="D2742:D2751" si="566">C2742/SUMIF(A:A,A2742,C:C)</f>
        <v>5.1128658535374696E-2</v>
      </c>
      <c r="E2742" s="7">
        <f t="shared" ref="E2742:E2751" si="567">C2742-SUMIFS(C:C,A:A,A2742-1,B:B,B2742)</f>
        <v>575</v>
      </c>
      <c r="F2742" s="6">
        <f t="shared" ref="F2742:F2751" si="568">E2742/SUMIF(A:A,A2742,E:E)</f>
        <v>5.5177046348718936E-2</v>
      </c>
      <c r="G2742" s="101">
        <v>4</v>
      </c>
      <c r="H2742" s="7">
        <f t="shared" ref="H2742:H2751" si="569">G2742-SUMIFS(G:G,A:A,A2742-1,B:B,B2742)</f>
        <v>0</v>
      </c>
      <c r="I2742" s="6">
        <f t="shared" ref="I2742:I2751" si="570">G2742/SUMIF(A:A,A2742,G:G)</f>
        <v>6.711409395973154E-4</v>
      </c>
      <c r="J2742" s="10">
        <f>IF(B2742="Pending","",C2742/(VLOOKUP(B2742,Population!$A$2:$B$10,2,FALSE)/100000))</f>
        <v>2842.4807988219891</v>
      </c>
      <c r="K2742" s="10">
        <f>IF(B2742="Pending","",SUMIFS(E:E,A:A,"&lt;="&amp;A2742,A:A,"&gt;="&amp;A2742-13,B:B,B2742)/(VLOOKUP(B2742,Population!$A$2:$B$10,2,FALSE)/100000)/14)</f>
        <v>48.947116614297663</v>
      </c>
      <c r="L2742" s="13">
        <f>IF(B2742="Pending","",(G2742/C2742)/(VLOOKUP(B2742,Population!$A$2:$B$10,2,FALSE)/100000))</f>
        <v>1.7146257171680434E-5</v>
      </c>
    </row>
    <row r="2743" spans="1:12" x14ac:dyDescent="0.3">
      <c r="A2743" s="1">
        <v>44183</v>
      </c>
      <c r="B2743" s="101" t="s">
        <v>1</v>
      </c>
      <c r="C2743" s="101">
        <v>65822</v>
      </c>
      <c r="D2743" s="6">
        <f t="shared" si="566"/>
        <v>0.1306897037829767</v>
      </c>
      <c r="E2743" s="7">
        <f t="shared" si="567"/>
        <v>1375</v>
      </c>
      <c r="F2743" s="6">
        <f t="shared" si="568"/>
        <v>0.1319451108338931</v>
      </c>
      <c r="G2743" s="101">
        <v>3</v>
      </c>
      <c r="H2743" s="7">
        <f t="shared" si="569"/>
        <v>-1</v>
      </c>
      <c r="I2743" s="6">
        <f t="shared" si="570"/>
        <v>5.0335570469798663E-4</v>
      </c>
      <c r="J2743" s="10">
        <f>IF(B2743="Pending","",C2743/(VLOOKUP(B2743,Population!$A$2:$B$10,2,FALSE)/100000))</f>
        <v>7682.9787854912611</v>
      </c>
      <c r="K2743" s="10">
        <f>IF(B2743="Pending","",SUMIFS(E:E,A:A,"&lt;="&amp;A2743,A:A,"&gt;="&amp;A2743-13,B:B,B2743)/(VLOOKUP(B2743,Population!$A$2:$B$10,2,FALSE)/100000)/14)</f>
        <v>116.86530516960352</v>
      </c>
      <c r="L2743" s="13">
        <f>IF(B2743="Pending","",(G2743/C2743)/(VLOOKUP(B2743,Population!$A$2:$B$10,2,FALSE)/100000))</f>
        <v>5.3199645744622982E-6</v>
      </c>
    </row>
    <row r="2744" spans="1:12" x14ac:dyDescent="0.3">
      <c r="A2744" s="1">
        <v>44183</v>
      </c>
      <c r="B2744" s="101" t="s">
        <v>2</v>
      </c>
      <c r="C2744" s="101">
        <v>93708</v>
      </c>
      <c r="D2744" s="6">
        <f t="shared" si="566"/>
        <v>0.18605740880093558</v>
      </c>
      <c r="E2744" s="7">
        <f t="shared" si="567"/>
        <v>1858</v>
      </c>
      <c r="F2744" s="6">
        <f t="shared" si="568"/>
        <v>0.17829382976681701</v>
      </c>
      <c r="G2744" s="101">
        <v>31</v>
      </c>
      <c r="H2744" s="7">
        <f t="shared" si="569"/>
        <v>0</v>
      </c>
      <c r="I2744" s="6">
        <f t="shared" si="570"/>
        <v>5.2013422818791948E-3</v>
      </c>
      <c r="J2744" s="10">
        <f>IF(B2744="Pending","",C2744/(VLOOKUP(B2744,Population!$A$2:$B$10,2,FALSE)/100000))</f>
        <v>9838.6473592259099</v>
      </c>
      <c r="K2744" s="10">
        <f>IF(B2744="Pending","",SUMIFS(E:E,A:A,"&lt;="&amp;A2744,A:A,"&gt;="&amp;A2744-13,B:B,B2744)/(VLOOKUP(B2744,Population!$A$2:$B$10,2,FALSE)/100000)/14)</f>
        <v>142.04749985601012</v>
      </c>
      <c r="L2744" s="13">
        <f>IF(B2744="Pending","",(G2744/C2744)/(VLOOKUP(B2744,Population!$A$2:$B$10,2,FALSE)/100000))</f>
        <v>3.4733116320177199E-5</v>
      </c>
    </row>
    <row r="2745" spans="1:12" x14ac:dyDescent="0.3">
      <c r="A2745" s="1">
        <v>44183</v>
      </c>
      <c r="B2745" s="101" t="s">
        <v>3</v>
      </c>
      <c r="C2745" s="101">
        <v>78755</v>
      </c>
      <c r="D2745" s="6">
        <f t="shared" si="566"/>
        <v>0.15636819940792335</v>
      </c>
      <c r="E2745" s="7">
        <f t="shared" si="567"/>
        <v>1634</v>
      </c>
      <c r="F2745" s="6">
        <f t="shared" si="568"/>
        <v>0.15679877171096823</v>
      </c>
      <c r="G2745" s="101">
        <v>66</v>
      </c>
      <c r="H2745" s="7">
        <f t="shared" si="569"/>
        <v>0</v>
      </c>
      <c r="I2745" s="6">
        <f t="shared" si="570"/>
        <v>1.1073825503355705E-2</v>
      </c>
      <c r="J2745" s="10">
        <f>IF(B2745="Pending","",C2745/(VLOOKUP(B2745,Population!$A$2:$B$10,2,FALSE)/100000))</f>
        <v>8978.1824068437345</v>
      </c>
      <c r="K2745" s="10">
        <f>IF(B2745="Pending","",SUMIFS(E:E,A:A,"&lt;="&amp;A2745,A:A,"&gt;="&amp;A2745-13,B:B,B2745)/(VLOOKUP(B2745,Population!$A$2:$B$10,2,FALSE)/100000)/14)</f>
        <v>138.75602293969294</v>
      </c>
      <c r="L2745" s="13">
        <f>IF(B2745="Pending","",(G2745/C2745)/(VLOOKUP(B2745,Population!$A$2:$B$10,2,FALSE)/100000))</f>
        <v>9.5537987450440036E-5</v>
      </c>
    </row>
    <row r="2746" spans="1:12" x14ac:dyDescent="0.3">
      <c r="A2746" s="1">
        <v>44183</v>
      </c>
      <c r="B2746" s="101" t="s">
        <v>4</v>
      </c>
      <c r="C2746" s="101">
        <v>75369</v>
      </c>
      <c r="D2746" s="6">
        <f t="shared" si="566"/>
        <v>0.14964529009175004</v>
      </c>
      <c r="E2746" s="7">
        <f t="shared" si="567"/>
        <v>1660</v>
      </c>
      <c r="F2746" s="6">
        <f t="shared" si="568"/>
        <v>0.15929373380673639</v>
      </c>
      <c r="G2746" s="101">
        <v>188</v>
      </c>
      <c r="H2746" s="7">
        <f t="shared" si="569"/>
        <v>5</v>
      </c>
      <c r="I2746" s="6">
        <f t="shared" si="570"/>
        <v>3.1543624161073827E-2</v>
      </c>
      <c r="J2746" s="10">
        <f>IF(B2746="Pending","",C2746/(VLOOKUP(B2746,Population!$A$2:$B$10,2,FALSE)/100000))</f>
        <v>8840.7310092431853</v>
      </c>
      <c r="K2746" s="10">
        <f>IF(B2746="Pending","",SUMIFS(E:E,A:A,"&lt;="&amp;A2746,A:A,"&gt;="&amp;A2746-13,B:B,B2746)/(VLOOKUP(B2746,Population!$A$2:$B$10,2,FALSE)/100000)/14)</f>
        <v>141.16133010704399</v>
      </c>
      <c r="L2746" s="13">
        <f>IF(B2746="Pending","",(G2746/C2746)/(VLOOKUP(B2746,Population!$A$2:$B$10,2,FALSE)/100000))</f>
        <v>2.9259070132918485E-4</v>
      </c>
    </row>
    <row r="2747" spans="1:12" x14ac:dyDescent="0.3">
      <c r="A2747" s="1">
        <v>44183</v>
      </c>
      <c r="B2747" s="101" t="s">
        <v>5</v>
      </c>
      <c r="C2747" s="101">
        <v>69357</v>
      </c>
      <c r="D2747" s="6">
        <f t="shared" si="566"/>
        <v>0.13770845287709149</v>
      </c>
      <c r="E2747" s="7">
        <f t="shared" si="567"/>
        <v>1518</v>
      </c>
      <c r="F2747" s="6">
        <f t="shared" si="568"/>
        <v>0.14566740236061798</v>
      </c>
      <c r="G2747" s="101">
        <v>517</v>
      </c>
      <c r="H2747" s="7">
        <f t="shared" si="569"/>
        <v>10</v>
      </c>
      <c r="I2747" s="6">
        <f t="shared" si="570"/>
        <v>8.6744966442953014E-2</v>
      </c>
      <c r="J2747" s="10">
        <f>IF(B2747="Pending","",C2747/(VLOOKUP(B2747,Population!$A$2:$B$10,2,FALSE)/100000))</f>
        <v>7746.2610053375129</v>
      </c>
      <c r="K2747" s="10">
        <f>IF(B2747="Pending","",SUMIFS(E:E,A:A,"&lt;="&amp;A2747,A:A,"&gt;="&amp;A2747-13,B:B,B2747)/(VLOOKUP(B2747,Population!$A$2:$B$10,2,FALSE)/100000)/14)</f>
        <v>127.85744680477644</v>
      </c>
      <c r="L2747" s="13">
        <f>IF(B2747="Pending","",(G2747/C2747)/(VLOOKUP(B2747,Population!$A$2:$B$10,2,FALSE)/100000))</f>
        <v>8.3253417464054379E-4</v>
      </c>
    </row>
    <row r="2748" spans="1:12" x14ac:dyDescent="0.3">
      <c r="A2748" s="1">
        <v>44183</v>
      </c>
      <c r="B2748" s="101" t="s">
        <v>6</v>
      </c>
      <c r="C2748" s="101">
        <v>49275</v>
      </c>
      <c r="D2748" s="6">
        <f t="shared" si="566"/>
        <v>9.7835604416550342E-2</v>
      </c>
      <c r="E2748" s="7">
        <f t="shared" si="567"/>
        <v>1065</v>
      </c>
      <c r="F2748" s="6">
        <f t="shared" si="568"/>
        <v>0.10219748584588811</v>
      </c>
      <c r="G2748" s="101">
        <v>1088</v>
      </c>
      <c r="H2748" s="7">
        <f t="shared" si="569"/>
        <v>9</v>
      </c>
      <c r="I2748" s="6">
        <f t="shared" si="570"/>
        <v>0.18255033557046979</v>
      </c>
      <c r="J2748" s="10">
        <f>IF(B2748="Pending","",C2748/(VLOOKUP(B2748,Population!$A$2:$B$10,2,FALSE)/100000))</f>
        <v>6252.8710544415371</v>
      </c>
      <c r="K2748" s="10">
        <f>IF(B2748="Pending","",SUMIFS(E:E,A:A,"&lt;="&amp;A2748,A:A,"&gt;="&amp;A2748-13,B:B,B2748)/(VLOOKUP(B2748,Population!$A$2:$B$10,2,FALSE)/100000)/14)</f>
        <v>104.93511371641614</v>
      </c>
      <c r="L2748" s="13">
        <f>IF(B2748="Pending","",(G2748/C2748)/(VLOOKUP(B2748,Population!$A$2:$B$10,2,FALSE)/100000))</f>
        <v>2.8019159423955391E-3</v>
      </c>
    </row>
    <row r="2749" spans="1:12" x14ac:dyDescent="0.3">
      <c r="A2749" s="1">
        <v>44183</v>
      </c>
      <c r="B2749" s="101" t="s">
        <v>7</v>
      </c>
      <c r="C2749" s="101">
        <v>29448</v>
      </c>
      <c r="D2749" s="6">
        <f t="shared" si="566"/>
        <v>5.8469058931680869E-2</v>
      </c>
      <c r="E2749" s="7">
        <f t="shared" si="567"/>
        <v>507</v>
      </c>
      <c r="F2749" s="6">
        <f t="shared" si="568"/>
        <v>4.8651760867479125E-2</v>
      </c>
      <c r="G2749" s="101">
        <v>1798</v>
      </c>
      <c r="H2749" s="7">
        <f t="shared" si="569"/>
        <v>29</v>
      </c>
      <c r="I2749" s="6">
        <f t="shared" si="570"/>
        <v>0.3016778523489933</v>
      </c>
      <c r="J2749" s="10">
        <f>IF(B2749="Pending","",C2749/(VLOOKUP(B2749,Population!$A$2:$B$10,2,FALSE)/100000))</f>
        <v>6140.1551719464469</v>
      </c>
      <c r="K2749" s="10">
        <f>IF(B2749="Pending","",SUMIFS(E:E,A:A,"&lt;="&amp;A2749,A:A,"&gt;="&amp;A2749-13,B:B,B2749)/(VLOOKUP(B2749,Population!$A$2:$B$10,2,FALSE)/100000)/14)</f>
        <v>101.12657085010959</v>
      </c>
      <c r="L2749" s="13">
        <f>IF(B2749="Pending","",(G2749/C2749)/(VLOOKUP(B2749,Population!$A$2:$B$10,2,FALSE)/100000))</f>
        <v>1.2730850703703962E-2</v>
      </c>
    </row>
    <row r="2750" spans="1:12" x14ac:dyDescent="0.3">
      <c r="A2750" s="1">
        <v>44183</v>
      </c>
      <c r="B2750" s="101" t="s">
        <v>25</v>
      </c>
      <c r="C2750" s="101">
        <v>15610</v>
      </c>
      <c r="D2750" s="6">
        <f t="shared" si="566"/>
        <v>3.099368411856623E-2</v>
      </c>
      <c r="E2750" s="7">
        <f t="shared" si="567"/>
        <v>222</v>
      </c>
      <c r="F2750" s="6">
        <f t="shared" si="568"/>
        <v>2.130313789463583E-2</v>
      </c>
      <c r="G2750" s="101">
        <v>2263</v>
      </c>
      <c r="H2750" s="7">
        <f t="shared" si="569"/>
        <v>61</v>
      </c>
      <c r="I2750" s="6">
        <f t="shared" si="570"/>
        <v>0.37969798657718123</v>
      </c>
      <c r="J2750" s="10">
        <f>IF(B2750="Pending","",C2750/(VLOOKUP(B2750,Population!$A$2:$B$10,2,FALSE)/100000))</f>
        <v>7051.5745203709639</v>
      </c>
      <c r="K2750" s="10">
        <f>IF(B2750="Pending","",SUMIFS(E:E,A:A,"&lt;="&amp;A2750,A:A,"&gt;="&amp;A2750-13,B:B,B2750)/(VLOOKUP(B2750,Population!$A$2:$B$10,2,FALSE)/100000)/14)</f>
        <v>115.28908099792008</v>
      </c>
      <c r="L2750" s="13">
        <f>IF(B2750="Pending","",(G2750/C2750)/(VLOOKUP(B2750,Population!$A$2:$B$10,2,FALSE)/100000))</f>
        <v>6.5488470529040832E-2</v>
      </c>
    </row>
    <row r="2751" spans="1:12" x14ac:dyDescent="0.3">
      <c r="A2751" s="1">
        <v>44183</v>
      </c>
      <c r="B2751" s="101" t="s">
        <v>21</v>
      </c>
      <c r="C2751" s="101">
        <v>556</v>
      </c>
      <c r="D2751" s="6">
        <f t="shared" si="566"/>
        <v>1.1039390371507254E-3</v>
      </c>
      <c r="E2751" s="7">
        <f t="shared" si="567"/>
        <v>7</v>
      </c>
      <c r="F2751" s="6">
        <f t="shared" si="568"/>
        <v>6.7172056424527398E-4</v>
      </c>
      <c r="G2751" s="101">
        <v>2</v>
      </c>
      <c r="H2751" s="7">
        <f t="shared" si="569"/>
        <v>2</v>
      </c>
      <c r="I2751" s="6">
        <f t="shared" si="570"/>
        <v>3.355704697986577E-4</v>
      </c>
      <c r="J2751" s="10" t="str">
        <f>IF(B2751="Pending","",C2751/(VLOOKUP(B2751,Population!$A$2:$B$10,2,FALSE)/100000))</f>
        <v/>
      </c>
      <c r="K2751" s="10" t="str">
        <f>IF(B2751="Pending","",SUMIFS(E:E,A:A,"&lt;="&amp;A2751,A:A,"&gt;="&amp;A2751-13,B:B,B2751)/(VLOOKUP(B2751,Population!$A$2:$B$10,2,FALSE)/100000)/14)</f>
        <v/>
      </c>
      <c r="L2751" s="13" t="str">
        <f>IF(B2751="Pending","",(G2751/C2751)/(VLOOKUP(B2751,Population!$A$2:$B$10,2,FALSE)/100000))</f>
        <v/>
      </c>
    </row>
    <row r="2752" spans="1:12" x14ac:dyDescent="0.3">
      <c r="A2752" s="1">
        <v>44184</v>
      </c>
      <c r="B2752" s="11" t="s">
        <v>0</v>
      </c>
      <c r="C2752" s="101">
        <v>26079</v>
      </c>
      <c r="D2752" s="6">
        <f t="shared" ref="D2752:D2761" si="571">C2752/SUMIF(A:A,A2752,C:C)</f>
        <v>5.1135494648998622E-2</v>
      </c>
      <c r="E2752" s="7">
        <f t="shared" ref="E2752:E2761" si="572">C2752-SUMIFS(C:C,A:A,A2752-1,B:B,B2752)</f>
        <v>328</v>
      </c>
      <c r="F2752" s="6">
        <f t="shared" ref="F2752:F2761" si="573">E2752/SUMIF(A:A,A2752,E:E)</f>
        <v>5.1677958090436425E-2</v>
      </c>
      <c r="G2752" s="101">
        <v>4</v>
      </c>
      <c r="H2752" s="7">
        <f t="shared" ref="H2752:H2761" si="574">G2752-SUMIFS(G:G,A:A,A2752-1,B:B,B2752)</f>
        <v>0</v>
      </c>
      <c r="I2752" s="6">
        <f t="shared" ref="I2752:I2761" si="575">G2752/SUMIF(A:A,A2752,G:G)</f>
        <v>6.6478311450889147E-4</v>
      </c>
      <c r="J2752" s="10">
        <f>IF(B2752="Pending","",C2752/(VLOOKUP(B2752,Population!$A$2:$B$10,2,FALSE)/100000))</f>
        <v>2878.6865268330803</v>
      </c>
      <c r="K2752" s="10">
        <f>IF(B2752="Pending","",SUMIFS(E:E,A:A,"&lt;="&amp;A2752,A:A,"&gt;="&amp;A2752-13,B:B,B2752)/(VLOOKUP(B2752,Population!$A$2:$B$10,2,FALSE)/100000)/14)</f>
        <v>49.719799834046562</v>
      </c>
      <c r="L2752" s="13">
        <f>IF(B2752="Pending","",(G2752/C2752)/(VLOOKUP(B2752,Population!$A$2:$B$10,2,FALSE)/100000))</f>
        <v>1.6930605791170783E-5</v>
      </c>
    </row>
    <row r="2753" spans="1:12" x14ac:dyDescent="0.3">
      <c r="A2753" s="1">
        <v>44184</v>
      </c>
      <c r="B2753" s="101" t="s">
        <v>1</v>
      </c>
      <c r="C2753" s="101">
        <v>66603</v>
      </c>
      <c r="D2753" s="6">
        <f t="shared" si="571"/>
        <v>0.1305946297828619</v>
      </c>
      <c r="E2753" s="7">
        <f t="shared" si="572"/>
        <v>781</v>
      </c>
      <c r="F2753" s="6">
        <f t="shared" si="573"/>
        <v>0.12305025996533796</v>
      </c>
      <c r="G2753" s="101">
        <v>4</v>
      </c>
      <c r="H2753" s="7">
        <f t="shared" si="574"/>
        <v>1</v>
      </c>
      <c r="I2753" s="6">
        <f t="shared" si="575"/>
        <v>6.6478311450889147E-4</v>
      </c>
      <c r="J2753" s="10">
        <f>IF(B2753="Pending","",C2753/(VLOOKUP(B2753,Population!$A$2:$B$10,2,FALSE)/100000))</f>
        <v>7774.1398931979347</v>
      </c>
      <c r="K2753" s="10">
        <f>IF(B2753="Pending","",SUMIFS(E:E,A:A,"&lt;="&amp;A2753,A:A,"&gt;="&amp;A2753-13,B:B,B2753)/(VLOOKUP(B2753,Population!$A$2:$B$10,2,FALSE)/100000)/14)</f>
        <v>118.5411221303719</v>
      </c>
      <c r="L2753" s="13">
        <f>IF(B2753="Pending","",(G2753/C2753)/(VLOOKUP(B2753,Population!$A$2:$B$10,2,FALSE)/100000))</f>
        <v>7.0101088183266502E-6</v>
      </c>
    </row>
    <row r="2754" spans="1:12" x14ac:dyDescent="0.3">
      <c r="A2754" s="1">
        <v>44184</v>
      </c>
      <c r="B2754" s="101" t="s">
        <v>2</v>
      </c>
      <c r="C2754" s="101">
        <v>94716</v>
      </c>
      <c r="D2754" s="6">
        <f t="shared" si="571"/>
        <v>0.18571837536617791</v>
      </c>
      <c r="E2754" s="7">
        <f t="shared" si="572"/>
        <v>1008</v>
      </c>
      <c r="F2754" s="6">
        <f t="shared" si="573"/>
        <v>0.15881518827792657</v>
      </c>
      <c r="G2754" s="101">
        <v>34</v>
      </c>
      <c r="H2754" s="7">
        <f t="shared" si="574"/>
        <v>3</v>
      </c>
      <c r="I2754" s="6">
        <f t="shared" si="575"/>
        <v>5.6506564733255779E-3</v>
      </c>
      <c r="J2754" s="10">
        <f>IF(B2754="Pending","",C2754/(VLOOKUP(B2754,Population!$A$2:$B$10,2,FALSE)/100000))</f>
        <v>9944.4799086144321</v>
      </c>
      <c r="K2754" s="10">
        <f>IF(B2754="Pending","",SUMIFS(E:E,A:A,"&lt;="&amp;A2754,A:A,"&gt;="&amp;A2754-13,B:B,B2754)/(VLOOKUP(B2754,Population!$A$2:$B$10,2,FALSE)/100000)/14)</f>
        <v>143.20241854973409</v>
      </c>
      <c r="L2754" s="13">
        <f>IF(B2754="Pending","",(G2754/C2754)/(VLOOKUP(B2754,Population!$A$2:$B$10,2,FALSE)/100000))</f>
        <v>3.7688972187299349E-5</v>
      </c>
    </row>
    <row r="2755" spans="1:12" x14ac:dyDescent="0.3">
      <c r="A2755" s="1">
        <v>44184</v>
      </c>
      <c r="B2755" s="101" t="s">
        <v>3</v>
      </c>
      <c r="C2755" s="101">
        <v>79672</v>
      </c>
      <c r="D2755" s="6">
        <f t="shared" si="571"/>
        <v>0.15622022047145284</v>
      </c>
      <c r="E2755" s="7">
        <f t="shared" si="572"/>
        <v>917</v>
      </c>
      <c r="F2755" s="6">
        <f t="shared" si="573"/>
        <v>0.14447770600283599</v>
      </c>
      <c r="G2755" s="101">
        <v>65</v>
      </c>
      <c r="H2755" s="7">
        <f t="shared" si="574"/>
        <v>-1</v>
      </c>
      <c r="I2755" s="6">
        <f t="shared" si="575"/>
        <v>1.0802725610769486E-2</v>
      </c>
      <c r="J2755" s="10">
        <f>IF(B2755="Pending","",C2755/(VLOOKUP(B2755,Population!$A$2:$B$10,2,FALSE)/100000))</f>
        <v>9082.7217156758798</v>
      </c>
      <c r="K2755" s="10">
        <f>IF(B2755="Pending","",SUMIFS(E:E,A:A,"&lt;="&amp;A2755,A:A,"&gt;="&amp;A2755-13,B:B,B2755)/(VLOOKUP(B2755,Population!$A$2:$B$10,2,FALSE)/100000)/14)</f>
        <v>139.87160833539352</v>
      </c>
      <c r="L2755" s="13">
        <f>IF(B2755="Pending","",(G2755/C2755)/(VLOOKUP(B2755,Population!$A$2:$B$10,2,FALSE)/100000))</f>
        <v>9.3007490390118675E-5</v>
      </c>
    </row>
    <row r="2756" spans="1:12" x14ac:dyDescent="0.3">
      <c r="A2756" s="1">
        <v>44184</v>
      </c>
      <c r="B2756" s="101" t="s">
        <v>4</v>
      </c>
      <c r="C2756" s="101">
        <v>76372</v>
      </c>
      <c r="D2756" s="6">
        <f t="shared" si="571"/>
        <v>0.14974960686120337</v>
      </c>
      <c r="E2756" s="7">
        <f t="shared" si="572"/>
        <v>1003</v>
      </c>
      <c r="F2756" s="6">
        <f t="shared" si="573"/>
        <v>0.15802741452654798</v>
      </c>
      <c r="G2756" s="101">
        <v>190</v>
      </c>
      <c r="H2756" s="7">
        <f t="shared" si="574"/>
        <v>2</v>
      </c>
      <c r="I2756" s="6">
        <f t="shared" si="575"/>
        <v>3.1577197939172345E-2</v>
      </c>
      <c r="J2756" s="10">
        <f>IF(B2756="Pending","",C2756/(VLOOKUP(B2756,Population!$A$2:$B$10,2,FALSE)/100000))</f>
        <v>8958.3822080420396</v>
      </c>
      <c r="K2756" s="10">
        <f>IF(B2756="Pending","",SUMIFS(E:E,A:A,"&lt;="&amp;A2756,A:A,"&gt;="&amp;A2756-13,B:B,B2756)/(VLOOKUP(B2756,Population!$A$2:$B$10,2,FALSE)/100000)/14)</f>
        <v>143.10514709332332</v>
      </c>
      <c r="L2756" s="13">
        <f>IF(B2756="Pending","",(G2756/C2756)/(VLOOKUP(B2756,Population!$A$2:$B$10,2,FALSE)/100000))</f>
        <v>2.9181987076771154E-4</v>
      </c>
    </row>
    <row r="2757" spans="1:12" x14ac:dyDescent="0.3">
      <c r="A2757" s="1">
        <v>44184</v>
      </c>
      <c r="B2757" s="101" t="s">
        <v>5</v>
      </c>
      <c r="C2757" s="101">
        <v>70257</v>
      </c>
      <c r="D2757" s="6">
        <f t="shared" si="571"/>
        <v>0.13775936376221085</v>
      </c>
      <c r="E2757" s="7">
        <f t="shared" si="572"/>
        <v>900</v>
      </c>
      <c r="F2757" s="6">
        <f t="shared" si="573"/>
        <v>0.14179927524814873</v>
      </c>
      <c r="G2757" s="101">
        <v>524</v>
      </c>
      <c r="H2757" s="7">
        <f t="shared" si="574"/>
        <v>7</v>
      </c>
      <c r="I2757" s="6">
        <f t="shared" si="575"/>
        <v>8.708658800066478E-2</v>
      </c>
      <c r="J2757" s="10">
        <f>IF(B2757="Pending","",C2757/(VLOOKUP(B2757,Population!$A$2:$B$10,2,FALSE)/100000))</f>
        <v>7846.7791203771449</v>
      </c>
      <c r="K2757" s="10">
        <f>IF(B2757="Pending","",SUMIFS(E:E,A:A,"&lt;="&amp;A2757,A:A,"&gt;="&amp;A2757-13,B:B,B2757)/(VLOOKUP(B2757,Population!$A$2:$B$10,2,FALSE)/100000)/14)</f>
        <v>129.30139750494894</v>
      </c>
      <c r="L2757" s="13">
        <f>IF(B2757="Pending","",(G2757/C2757)/(VLOOKUP(B2757,Population!$A$2:$B$10,2,FALSE)/100000))</f>
        <v>8.3299714351542993E-4</v>
      </c>
    </row>
    <row r="2758" spans="1:12" x14ac:dyDescent="0.3">
      <c r="A2758" s="1">
        <v>44184</v>
      </c>
      <c r="B2758" s="101" t="s">
        <v>6</v>
      </c>
      <c r="C2758" s="101">
        <v>49941</v>
      </c>
      <c r="D2758" s="6">
        <f t="shared" si="571"/>
        <v>9.7923913427111473E-2</v>
      </c>
      <c r="E2758" s="7">
        <f t="shared" si="572"/>
        <v>666</v>
      </c>
      <c r="F2758" s="6">
        <f t="shared" si="573"/>
        <v>0.10493146368363006</v>
      </c>
      <c r="G2758" s="101">
        <v>1095</v>
      </c>
      <c r="H2758" s="7">
        <f t="shared" si="574"/>
        <v>7</v>
      </c>
      <c r="I2758" s="6">
        <f t="shared" si="575"/>
        <v>0.18198437759680905</v>
      </c>
      <c r="J2758" s="10">
        <f>IF(B2758="Pending","",C2758/(VLOOKUP(B2758,Population!$A$2:$B$10,2,FALSE)/100000))</f>
        <v>6337.3847454056786</v>
      </c>
      <c r="K2758" s="10">
        <f>IF(B2758="Pending","",SUMIFS(E:E,A:A,"&lt;="&amp;A2758,A:A,"&gt;="&amp;A2758-13,B:B,B2758)/(VLOOKUP(B2758,Population!$A$2:$B$10,2,FALSE)/100000)/14)</f>
        <v>106.6482290737974</v>
      </c>
      <c r="L2758" s="13">
        <f>IF(B2758="Pending","",(G2758/C2758)/(VLOOKUP(B2758,Population!$A$2:$B$10,2,FALSE)/100000))</f>
        <v>2.7823369595863282E-3</v>
      </c>
    </row>
    <row r="2759" spans="1:12" x14ac:dyDescent="0.3">
      <c r="A2759" s="1">
        <v>44184</v>
      </c>
      <c r="B2759" s="101" t="s">
        <v>7</v>
      </c>
      <c r="C2759" s="101">
        <v>29919</v>
      </c>
      <c r="D2759" s="6">
        <f t="shared" si="571"/>
        <v>5.8664935940925256E-2</v>
      </c>
      <c r="E2759" s="7">
        <f t="shared" si="572"/>
        <v>471</v>
      </c>
      <c r="F2759" s="6">
        <f t="shared" si="573"/>
        <v>7.4208287379864499E-2</v>
      </c>
      <c r="G2759" s="101">
        <v>1818</v>
      </c>
      <c r="H2759" s="7">
        <f t="shared" si="574"/>
        <v>20</v>
      </c>
      <c r="I2759" s="6">
        <f t="shared" si="575"/>
        <v>0.30214392554429115</v>
      </c>
      <c r="J2759" s="10">
        <f>IF(B2759="Pending","",C2759/(VLOOKUP(B2759,Population!$A$2:$B$10,2,FALSE)/100000))</f>
        <v>6238.362625287481</v>
      </c>
      <c r="K2759" s="10">
        <f>IF(B2759="Pending","",SUMIFS(E:E,A:A,"&lt;="&amp;A2759,A:A,"&gt;="&amp;A2759-13,B:B,B2759)/(VLOOKUP(B2759,Population!$A$2:$B$10,2,FALSE)/100000)/14)</f>
        <v>103.80739305232161</v>
      </c>
      <c r="L2759" s="13">
        <f>IF(B2759="Pending","",(G2759/C2759)/(VLOOKUP(B2759,Population!$A$2:$B$10,2,FALSE)/100000))</f>
        <v>1.2669817152738457E-2</v>
      </c>
    </row>
    <row r="2760" spans="1:12" x14ac:dyDescent="0.3">
      <c r="A2760" s="1">
        <v>44184</v>
      </c>
      <c r="B2760" s="101" t="s">
        <v>25</v>
      </c>
      <c r="C2760" s="101">
        <v>15854</v>
      </c>
      <c r="D2760" s="6">
        <f t="shared" si="571"/>
        <v>3.1086396417240852E-2</v>
      </c>
      <c r="E2760" s="7">
        <f t="shared" si="572"/>
        <v>244</v>
      </c>
      <c r="F2760" s="6">
        <f t="shared" si="573"/>
        <v>3.8443359067275876E-2</v>
      </c>
      <c r="G2760" s="101">
        <v>2281</v>
      </c>
      <c r="H2760" s="7">
        <f t="shared" si="574"/>
        <v>18</v>
      </c>
      <c r="I2760" s="6">
        <f t="shared" si="575"/>
        <v>0.37909257104869537</v>
      </c>
      <c r="J2760" s="10">
        <f>IF(B2760="Pending","",C2760/(VLOOKUP(B2760,Population!$A$2:$B$10,2,FALSE)/100000))</f>
        <v>7161.7977223549815</v>
      </c>
      <c r="K2760" s="10">
        <f>IF(B2760="Pending","",SUMIFS(E:E,A:A,"&lt;="&amp;A2760,A:A,"&gt;="&amp;A2760-13,B:B,B2760)/(VLOOKUP(B2760,Population!$A$2:$B$10,2,FALSE)/100000)/14)</f>
        <v>116.7410845369367</v>
      </c>
      <c r="L2760" s="13">
        <f>IF(B2760="Pending","",(G2760/C2760)/(VLOOKUP(B2760,Population!$A$2:$B$10,2,FALSE)/100000))</f>
        <v>6.4993455580725404E-2</v>
      </c>
    </row>
    <row r="2761" spans="1:12" x14ac:dyDescent="0.3">
      <c r="A2761" s="1">
        <v>44184</v>
      </c>
      <c r="B2761" s="101" t="s">
        <v>21</v>
      </c>
      <c r="C2761" s="101">
        <v>585</v>
      </c>
      <c r="D2761" s="6">
        <f t="shared" si="571"/>
        <v>1.1470633218169483E-3</v>
      </c>
      <c r="E2761" s="7">
        <f t="shared" si="572"/>
        <v>29</v>
      </c>
      <c r="F2761" s="6">
        <f t="shared" si="573"/>
        <v>4.5690877579959033E-3</v>
      </c>
      <c r="G2761" s="101">
        <v>2</v>
      </c>
      <c r="H2761" s="7">
        <f t="shared" si="574"/>
        <v>0</v>
      </c>
      <c r="I2761" s="6">
        <f t="shared" si="575"/>
        <v>3.3239155725444574E-4</v>
      </c>
      <c r="J2761" s="10" t="str">
        <f>IF(B2761="Pending","",C2761/(VLOOKUP(B2761,Population!$A$2:$B$10,2,FALSE)/100000))</f>
        <v/>
      </c>
      <c r="K2761" s="10" t="str">
        <f>IF(B2761="Pending","",SUMIFS(E:E,A:A,"&lt;="&amp;A2761,A:A,"&gt;="&amp;A2761-13,B:B,B2761)/(VLOOKUP(B2761,Population!$A$2:$B$10,2,FALSE)/100000)/14)</f>
        <v/>
      </c>
      <c r="L2761" s="13" t="str">
        <f>IF(B2761="Pending","",(G2761/C2761)/(VLOOKUP(B2761,Population!$A$2:$B$10,2,FALSE)/100000))</f>
        <v/>
      </c>
    </row>
    <row r="2762" spans="1:12" x14ac:dyDescent="0.3">
      <c r="A2762" s="1">
        <v>44185</v>
      </c>
      <c r="B2762" s="11" t="s">
        <v>0</v>
      </c>
      <c r="C2762" s="101">
        <v>26600</v>
      </c>
      <c r="D2762" s="6">
        <f t="shared" ref="D2762:D2771" si="576">C2762/SUMIF(A:A,A2762,C:C)</f>
        <v>5.1184655379103189E-2</v>
      </c>
      <c r="E2762" s="7">
        <f t="shared" ref="E2762:E2771" si="577">C2762-SUMIFS(C:C,A:A,A2762-1,B:B,B2762)</f>
        <v>521</v>
      </c>
      <c r="F2762" s="6">
        <f t="shared" ref="F2762:F2771" si="578">E2762/SUMIF(A:A,A2762,E:E)</f>
        <v>5.3772319124780678E-2</v>
      </c>
      <c r="G2762" s="101">
        <v>4</v>
      </c>
      <c r="H2762" s="7">
        <f t="shared" ref="H2762:H2771" si="579">G2762-SUMIFS(G:G,A:A,A2762-1,B:B,B2762)</f>
        <v>0</v>
      </c>
      <c r="I2762" s="6">
        <f t="shared" ref="I2762:I2771" si="580">G2762/SUMIF(A:A,A2762,G:G)</f>
        <v>6.5887003788502713E-4</v>
      </c>
      <c r="J2762" s="10">
        <f>IF(B2762="Pending","",C2762/(VLOOKUP(B2762,Population!$A$2:$B$10,2,FALSE)/100000))</f>
        <v>2936.1962350458198</v>
      </c>
      <c r="K2762" s="10">
        <f>IF(B2762="Pending","",SUMIFS(E:E,A:A,"&lt;="&amp;A2762,A:A,"&gt;="&amp;A2762-13,B:B,B2762)/(VLOOKUP(B2762,Population!$A$2:$B$10,2,FALSE)/100000)/14)</f>
        <v>52.755341054488667</v>
      </c>
      <c r="L2762" s="13">
        <f>IF(B2762="Pending","",(G2762/C2762)/(VLOOKUP(B2762,Population!$A$2:$B$10,2,FALSE)/100000))</f>
        <v>1.6598995053682063E-5</v>
      </c>
    </row>
    <row r="2763" spans="1:12" x14ac:dyDescent="0.3">
      <c r="A2763" s="1">
        <v>44185</v>
      </c>
      <c r="B2763" s="101" t="s">
        <v>1</v>
      </c>
      <c r="C2763" s="101">
        <v>67741</v>
      </c>
      <c r="D2763" s="6">
        <f t="shared" si="576"/>
        <v>0.13034961428706124</v>
      </c>
      <c r="E2763" s="7">
        <f t="shared" si="577"/>
        <v>1138</v>
      </c>
      <c r="F2763" s="6">
        <f t="shared" si="578"/>
        <v>0.11745278150479925</v>
      </c>
      <c r="G2763" s="101">
        <v>4</v>
      </c>
      <c r="H2763" s="7">
        <f t="shared" si="579"/>
        <v>0</v>
      </c>
      <c r="I2763" s="6">
        <f t="shared" si="580"/>
        <v>6.5887003788502713E-4</v>
      </c>
      <c r="J2763" s="10">
        <f>IF(B2763="Pending","",C2763/(VLOOKUP(B2763,Population!$A$2:$B$10,2,FALSE)/100000))</f>
        <v>7906.9713151828182</v>
      </c>
      <c r="K2763" s="10">
        <f>IF(B2763="Pending","",SUMIFS(E:E,A:A,"&lt;="&amp;A2763,A:A,"&gt;="&amp;A2763-13,B:B,B2763)/(VLOOKUP(B2763,Population!$A$2:$B$10,2,FALSE)/100000)/14)</f>
        <v>125.28607696251923</v>
      </c>
      <c r="L2763" s="13">
        <f>IF(B2763="Pending","",(G2763/C2763)/(VLOOKUP(B2763,Population!$A$2:$B$10,2,FALSE)/100000))</f>
        <v>6.8923440401973677E-6</v>
      </c>
    </row>
    <row r="2764" spans="1:12" x14ac:dyDescent="0.3">
      <c r="A2764" s="1">
        <v>44185</v>
      </c>
      <c r="B2764" s="101" t="s">
        <v>2</v>
      </c>
      <c r="C2764" s="101">
        <v>96316</v>
      </c>
      <c r="D2764" s="6">
        <f t="shared" si="576"/>
        <v>0.18533463411630463</v>
      </c>
      <c r="E2764" s="7">
        <f t="shared" si="577"/>
        <v>1600</v>
      </c>
      <c r="F2764" s="6">
        <f t="shared" si="578"/>
        <v>0.16513572092063164</v>
      </c>
      <c r="G2764" s="101">
        <v>37</v>
      </c>
      <c r="H2764" s="7">
        <f t="shared" si="579"/>
        <v>3</v>
      </c>
      <c r="I2764" s="6">
        <f t="shared" si="580"/>
        <v>6.0945478504365012E-3</v>
      </c>
      <c r="J2764" s="10">
        <f>IF(B2764="Pending","",C2764/(VLOOKUP(B2764,Population!$A$2:$B$10,2,FALSE)/100000))</f>
        <v>10112.468082247009</v>
      </c>
      <c r="K2764" s="10">
        <f>IF(B2764="Pending","",SUMIFS(E:E,A:A,"&lt;="&amp;A2764,A:A,"&gt;="&amp;A2764-13,B:B,B2764)/(VLOOKUP(B2764,Population!$A$2:$B$10,2,FALSE)/100000)/14)</f>
        <v>151.18185679728145</v>
      </c>
      <c r="L2764" s="13">
        <f>IF(B2764="Pending","",(G2764/C2764)/(VLOOKUP(B2764,Population!$A$2:$B$10,2,FALSE)/100000))</f>
        <v>4.0333137954787637E-5</v>
      </c>
    </row>
    <row r="2765" spans="1:12" x14ac:dyDescent="0.3">
      <c r="A2765" s="1">
        <v>44185</v>
      </c>
      <c r="B2765" s="101" t="s">
        <v>3</v>
      </c>
      <c r="C2765" s="101">
        <v>81156</v>
      </c>
      <c r="D2765" s="6">
        <f t="shared" si="576"/>
        <v>0.15616322902054505</v>
      </c>
      <c r="E2765" s="7">
        <f t="shared" si="577"/>
        <v>1484</v>
      </c>
      <c r="F2765" s="6">
        <f t="shared" si="578"/>
        <v>0.15316338115388586</v>
      </c>
      <c r="G2765" s="101">
        <v>66</v>
      </c>
      <c r="H2765" s="7">
        <f t="shared" si="579"/>
        <v>1</v>
      </c>
      <c r="I2765" s="6">
        <f t="shared" si="580"/>
        <v>1.0871355625102948E-2</v>
      </c>
      <c r="J2765" s="10">
        <f>IF(B2765="Pending","",C2765/(VLOOKUP(B2765,Population!$A$2:$B$10,2,FALSE)/100000))</f>
        <v>9251.8998337859193</v>
      </c>
      <c r="K2765" s="10">
        <f>IF(B2765="Pending","",SUMIFS(E:E,A:A,"&lt;="&amp;A2765,A:A,"&gt;="&amp;A2765-13,B:B,B2765)/(VLOOKUP(B2765,Population!$A$2:$B$10,2,FALSE)/100000)/14)</f>
        <v>147.8924230417079</v>
      </c>
      <c r="L2765" s="13">
        <f>IF(B2765="Pending","",(G2765/C2765)/(VLOOKUP(B2765,Population!$A$2:$B$10,2,FALSE)/100000))</f>
        <v>9.2711496397794438E-5</v>
      </c>
    </row>
    <row r="2766" spans="1:12" x14ac:dyDescent="0.3">
      <c r="A2766" s="1">
        <v>44185</v>
      </c>
      <c r="B2766" s="101" t="s">
        <v>4</v>
      </c>
      <c r="C2766" s="101">
        <v>77846</v>
      </c>
      <c r="D2766" s="6">
        <f t="shared" si="576"/>
        <v>0.14979401062562658</v>
      </c>
      <c r="E2766" s="7">
        <f t="shared" si="577"/>
        <v>1474</v>
      </c>
      <c r="F2766" s="6">
        <f t="shared" si="578"/>
        <v>0.15213128289813191</v>
      </c>
      <c r="G2766" s="101">
        <v>190</v>
      </c>
      <c r="H2766" s="7">
        <f t="shared" si="579"/>
        <v>0</v>
      </c>
      <c r="I2766" s="6">
        <f t="shared" si="580"/>
        <v>3.1296326799538789E-2</v>
      </c>
      <c r="J2766" s="10">
        <f>IF(B2766="Pending","",C2766/(VLOOKUP(B2766,Population!$A$2:$B$10,2,FALSE)/100000))</f>
        <v>9131.2813775629893</v>
      </c>
      <c r="K2766" s="10">
        <f>IF(B2766="Pending","",SUMIFS(E:E,A:A,"&lt;="&amp;A2766,A:A,"&gt;="&amp;A2766-13,B:B,B2766)/(VLOOKUP(B2766,Population!$A$2:$B$10,2,FALSE)/100000)/14)</f>
        <v>151.32447667754758</v>
      </c>
      <c r="L2766" s="13">
        <f>IF(B2766="Pending","",(G2766/C2766)/(VLOOKUP(B2766,Population!$A$2:$B$10,2,FALSE)/100000))</f>
        <v>2.8629431403375466E-4</v>
      </c>
    </row>
    <row r="2767" spans="1:12" x14ac:dyDescent="0.3">
      <c r="A2767" s="1">
        <v>44185</v>
      </c>
      <c r="B2767" s="101" t="s">
        <v>5</v>
      </c>
      <c r="C2767" s="101">
        <v>71671</v>
      </c>
      <c r="D2767" s="6">
        <f t="shared" si="576"/>
        <v>0.13791185848404905</v>
      </c>
      <c r="E2767" s="7">
        <f t="shared" si="577"/>
        <v>1414</v>
      </c>
      <c r="F2767" s="6">
        <f t="shared" si="578"/>
        <v>0.14593869336360821</v>
      </c>
      <c r="G2767" s="101">
        <v>525</v>
      </c>
      <c r="H2767" s="7">
        <f t="shared" si="579"/>
        <v>1</v>
      </c>
      <c r="I2767" s="6">
        <f t="shared" si="580"/>
        <v>8.6476692472409813E-2</v>
      </c>
      <c r="J2767" s="10">
        <f>IF(B2767="Pending","",C2767/(VLOOKUP(B2767,Population!$A$2:$B$10,2,FALSE)/100000))</f>
        <v>8004.704247783855</v>
      </c>
      <c r="K2767" s="10">
        <f>IF(B2767="Pending","",SUMIFS(E:E,A:A,"&lt;="&amp;A2767,A:A,"&gt;="&amp;A2767-13,B:B,B2767)/(VLOOKUP(B2767,Population!$A$2:$B$10,2,FALSE)/100000)/14)</f>
        <v>137.02374158100955</v>
      </c>
      <c r="L2767" s="13">
        <f>IF(B2767="Pending","",(G2767/C2767)/(VLOOKUP(B2767,Population!$A$2:$B$10,2,FALSE)/100000))</f>
        <v>8.1812123601529259E-4</v>
      </c>
    </row>
    <row r="2768" spans="1:12" x14ac:dyDescent="0.3">
      <c r="A2768" s="1">
        <v>44185</v>
      </c>
      <c r="B2768" s="101" t="s">
        <v>6</v>
      </c>
      <c r="C2768" s="101">
        <v>51039</v>
      </c>
      <c r="D2768" s="6">
        <f t="shared" si="576"/>
        <v>9.8211038567445411E-2</v>
      </c>
      <c r="E2768" s="7">
        <f t="shared" si="577"/>
        <v>1098</v>
      </c>
      <c r="F2768" s="6">
        <f t="shared" si="578"/>
        <v>0.11332438848178347</v>
      </c>
      <c r="G2768" s="101">
        <v>1104</v>
      </c>
      <c r="H2768" s="7">
        <f t="shared" si="579"/>
        <v>9</v>
      </c>
      <c r="I2768" s="6">
        <f t="shared" si="580"/>
        <v>0.18184813045626749</v>
      </c>
      <c r="J2768" s="10">
        <f>IF(B2768="Pending","",C2768/(VLOOKUP(B2768,Population!$A$2:$B$10,2,FALSE)/100000))</f>
        <v>6476.7181278060198</v>
      </c>
      <c r="K2768" s="10">
        <f>IF(B2768="Pending","",SUMIFS(E:E,A:A,"&lt;="&amp;A2768,A:A,"&gt;="&amp;A2768-13,B:B,B2768)/(VLOOKUP(B2768,Population!$A$2:$B$10,2,FALSE)/100000)/14)</f>
        <v>113.34660076218225</v>
      </c>
      <c r="L2768" s="13">
        <f>IF(B2768="Pending","",(G2768/C2768)/(VLOOKUP(B2768,Population!$A$2:$B$10,2,FALSE)/100000))</f>
        <v>2.7448572073046425E-3</v>
      </c>
    </row>
    <row r="2769" spans="1:12" x14ac:dyDescent="0.3">
      <c r="A2769" s="1">
        <v>44185</v>
      </c>
      <c r="B2769" s="101" t="s">
        <v>7</v>
      </c>
      <c r="C2769" s="101">
        <v>30550</v>
      </c>
      <c r="D2769" s="6">
        <f t="shared" si="576"/>
        <v>5.8785384279383554E-2</v>
      </c>
      <c r="E2769" s="7">
        <f t="shared" si="577"/>
        <v>631</v>
      </c>
      <c r="F2769" s="6">
        <f t="shared" si="578"/>
        <v>6.5125399938074105E-2</v>
      </c>
      <c r="G2769" s="101">
        <v>1835</v>
      </c>
      <c r="H2769" s="7">
        <f t="shared" si="579"/>
        <v>17</v>
      </c>
      <c r="I2769" s="6">
        <f t="shared" si="580"/>
        <v>0.30225662987975621</v>
      </c>
      <c r="J2769" s="10">
        <f>IF(B2769="Pending","",C2769/(VLOOKUP(B2769,Population!$A$2:$B$10,2,FALSE)/100000))</f>
        <v>6369.9314215893764</v>
      </c>
      <c r="K2769" s="10">
        <f>IF(B2769="Pending","",SUMIFS(E:E,A:A,"&lt;="&amp;A2769,A:A,"&gt;="&amp;A2769-13,B:B,B2769)/(VLOOKUP(B2769,Population!$A$2:$B$10,2,FALSE)/100000)/14)</f>
        <v>110.59880929792544</v>
      </c>
      <c r="L2769" s="13">
        <f>IF(B2769="Pending","",(G2769/C2769)/(VLOOKUP(B2769,Population!$A$2:$B$10,2,FALSE)/100000))</f>
        <v>1.2524153914316641E-2</v>
      </c>
    </row>
    <row r="2770" spans="1:12" x14ac:dyDescent="0.3">
      <c r="A2770" s="1">
        <v>44185</v>
      </c>
      <c r="B2770" s="101" t="s">
        <v>25</v>
      </c>
      <c r="C2770" s="101">
        <v>16172</v>
      </c>
      <c r="D2770" s="6">
        <f t="shared" si="576"/>
        <v>3.1118731082363037E-2</v>
      </c>
      <c r="E2770" s="7">
        <f t="shared" si="577"/>
        <v>318</v>
      </c>
      <c r="F2770" s="6">
        <f t="shared" si="578"/>
        <v>3.2820724532975541E-2</v>
      </c>
      <c r="G2770" s="101">
        <v>2304</v>
      </c>
      <c r="H2770" s="7">
        <f t="shared" si="579"/>
        <v>23</v>
      </c>
      <c r="I2770" s="6">
        <f t="shared" si="580"/>
        <v>0.37950914182177564</v>
      </c>
      <c r="J2770" s="10">
        <f>IF(B2770="Pending","",C2770/(VLOOKUP(B2770,Population!$A$2:$B$10,2,FALSE)/100000))</f>
        <v>7305.4492724816928</v>
      </c>
      <c r="K2770" s="10">
        <f>IF(B2770="Pending","",SUMIFS(E:E,A:A,"&lt;="&amp;A2770,A:A,"&gt;="&amp;A2770-13,B:B,B2770)/(VLOOKUP(B2770,Population!$A$2:$B$10,2,FALSE)/100000)/14)</f>
        <v>123.77523501483947</v>
      </c>
      <c r="L2770" s="13">
        <f>IF(B2770="Pending","",(G2770/C2770)/(VLOOKUP(B2770,Population!$A$2:$B$10,2,FALSE)/100000))</f>
        <v>6.4357911004644899E-2</v>
      </c>
    </row>
    <row r="2771" spans="1:12" x14ac:dyDescent="0.3">
      <c r="A2771" s="1">
        <v>44185</v>
      </c>
      <c r="B2771" s="101" t="s">
        <v>21</v>
      </c>
      <c r="C2771" s="101">
        <v>596</v>
      </c>
      <c r="D2771" s="6">
        <f t="shared" si="576"/>
        <v>1.1468441581182519E-3</v>
      </c>
      <c r="E2771" s="7">
        <f t="shared" si="577"/>
        <v>11</v>
      </c>
      <c r="F2771" s="6">
        <f t="shared" si="578"/>
        <v>1.1353080813293426E-3</v>
      </c>
      <c r="G2771" s="101">
        <v>2</v>
      </c>
      <c r="H2771" s="7">
        <f t="shared" si="579"/>
        <v>0</v>
      </c>
      <c r="I2771" s="6">
        <f t="shared" si="580"/>
        <v>3.2943501894251357E-4</v>
      </c>
      <c r="J2771" s="10" t="str">
        <f>IF(B2771="Pending","",C2771/(VLOOKUP(B2771,Population!$A$2:$B$10,2,FALSE)/100000))</f>
        <v/>
      </c>
      <c r="K2771" s="10" t="str">
        <f>IF(B2771="Pending","",SUMIFS(E:E,A:A,"&lt;="&amp;A2771,A:A,"&gt;="&amp;A2771-13,B:B,B2771)/(VLOOKUP(B2771,Population!$A$2:$B$10,2,FALSE)/100000)/14)</f>
        <v/>
      </c>
      <c r="L2771" s="13" t="str">
        <f>IF(B2771="Pending","",(G2771/C2771)/(VLOOKUP(B2771,Population!$A$2:$B$10,2,FALSE)/100000))</f>
        <v/>
      </c>
    </row>
    <row r="2772" spans="1:12" x14ac:dyDescent="0.3">
      <c r="A2772" s="1">
        <v>44186</v>
      </c>
      <c r="B2772" s="11" t="s">
        <v>0</v>
      </c>
      <c r="C2772" s="101">
        <v>27145</v>
      </c>
      <c r="D2772" s="6">
        <f t="shared" ref="D2772:D2781" si="581">C2772/SUMIF(A:A,A2772,C:C)</f>
        <v>5.1257793941591231E-2</v>
      </c>
      <c r="E2772" s="7">
        <f t="shared" ref="E2772:E2781" si="582">C2772-SUMIFS(C:C,A:A,A2772-1,B:B,B2772)</f>
        <v>545</v>
      </c>
      <c r="F2772" s="6">
        <f t="shared" ref="F2772:F2781" si="583">E2772/SUMIF(A:A,A2772,E:E)</f>
        <v>5.5100596501870387E-2</v>
      </c>
      <c r="G2772" s="101">
        <v>4</v>
      </c>
      <c r="H2772" s="7">
        <f t="shared" ref="H2772:H2781" si="584">G2772-SUMIFS(G:G,A:A,A2772-1,B:B,B2772)</f>
        <v>0</v>
      </c>
      <c r="I2772" s="6">
        <f t="shared" ref="I2772:I2781" si="585">G2772/SUMIF(A:A,A2772,G:G)</f>
        <v>6.5189048239895696E-4</v>
      </c>
      <c r="J2772" s="10">
        <f>IF(B2772="Pending","",C2772/(VLOOKUP(B2772,Population!$A$2:$B$10,2,FALSE)/100000))</f>
        <v>2996.3551428691271</v>
      </c>
      <c r="K2772" s="10">
        <f>IF(B2772="Pending","",SUMIFS(E:E,A:A,"&lt;="&amp;A2772,A:A,"&gt;="&amp;A2772-13,B:B,B2772)/(VLOOKUP(B2772,Population!$A$2:$B$10,2,FALSE)/100000)/14)</f>
        <v>53.441294525082078</v>
      </c>
      <c r="L2772" s="13">
        <f>IF(B2772="Pending","",(G2772/C2772)/(VLOOKUP(B2772,Population!$A$2:$B$10,2,FALSE)/100000))</f>
        <v>1.6265731015949268E-5</v>
      </c>
    </row>
    <row r="2773" spans="1:12" x14ac:dyDescent="0.3">
      <c r="A2773" s="1">
        <v>44186</v>
      </c>
      <c r="B2773" s="101" t="s">
        <v>1</v>
      </c>
      <c r="C2773" s="101">
        <v>68934</v>
      </c>
      <c r="D2773" s="6">
        <f t="shared" si="581"/>
        <v>0.13016779397935715</v>
      </c>
      <c r="E2773" s="7">
        <f t="shared" si="582"/>
        <v>1193</v>
      </c>
      <c r="F2773" s="6">
        <f t="shared" si="583"/>
        <v>0.12061470023253462</v>
      </c>
      <c r="G2773" s="101">
        <v>5</v>
      </c>
      <c r="H2773" s="7">
        <f t="shared" si="584"/>
        <v>1</v>
      </c>
      <c r="I2773" s="6">
        <f t="shared" si="585"/>
        <v>8.1486310299869625E-4</v>
      </c>
      <c r="J2773" s="10">
        <f>IF(B2773="Pending","",C2773/(VLOOKUP(B2773,Population!$A$2:$B$10,2,FALSE)/100000))</f>
        <v>8046.2225334850746</v>
      </c>
      <c r="K2773" s="10">
        <f>IF(B2773="Pending","",SUMIFS(E:E,A:A,"&lt;="&amp;A2773,A:A,"&gt;="&amp;A2773-13,B:B,B2773)/(VLOOKUP(B2773,Population!$A$2:$B$10,2,FALSE)/100000)/14)</f>
        <v>126.80348336480701</v>
      </c>
      <c r="L2773" s="13">
        <f>IF(B2773="Pending","",(G2773/C2773)/(VLOOKUP(B2773,Population!$A$2:$B$10,2,FALSE)/100000))</f>
        <v>8.4663278938370363E-6</v>
      </c>
    </row>
    <row r="2774" spans="1:12" x14ac:dyDescent="0.3">
      <c r="A2774" s="1">
        <v>44186</v>
      </c>
      <c r="B2774" s="101" t="s">
        <v>2</v>
      </c>
      <c r="C2774" s="101">
        <v>98009</v>
      </c>
      <c r="D2774" s="6">
        <f t="shared" si="581"/>
        <v>0.18506999913138386</v>
      </c>
      <c r="E2774" s="7">
        <f t="shared" si="582"/>
        <v>1693</v>
      </c>
      <c r="F2774" s="6">
        <f t="shared" si="583"/>
        <v>0.17116570619755334</v>
      </c>
      <c r="G2774" s="101">
        <v>37</v>
      </c>
      <c r="H2774" s="7">
        <f t="shared" si="584"/>
        <v>0</v>
      </c>
      <c r="I2774" s="6">
        <f t="shared" si="585"/>
        <v>6.0299869621903519E-3</v>
      </c>
      <c r="J2774" s="10">
        <f>IF(B2774="Pending","",C2774/(VLOOKUP(B2774,Population!$A$2:$B$10,2,FALSE)/100000))</f>
        <v>10290.220568471979</v>
      </c>
      <c r="K2774" s="10">
        <f>IF(B2774="Pending","",SUMIFS(E:E,A:A,"&lt;="&amp;A2774,A:A,"&gt;="&amp;A2774-13,B:B,B2774)/(VLOOKUP(B2774,Population!$A$2:$B$10,2,FALSE)/100000)/14)</f>
        <v>153.83666989843914</v>
      </c>
      <c r="L2774" s="13">
        <f>IF(B2774="Pending","",(G2774/C2774)/(VLOOKUP(B2774,Population!$A$2:$B$10,2,FALSE)/100000))</f>
        <v>3.9636426402201083E-5</v>
      </c>
    </row>
    <row r="2775" spans="1:12" x14ac:dyDescent="0.3">
      <c r="A2775" s="1">
        <v>44186</v>
      </c>
      <c r="B2775" s="101" t="s">
        <v>3</v>
      </c>
      <c r="C2775" s="101">
        <v>82654</v>
      </c>
      <c r="D2775" s="6">
        <f t="shared" si="581"/>
        <v>0.15607521460483631</v>
      </c>
      <c r="E2775" s="7">
        <f t="shared" si="582"/>
        <v>1498</v>
      </c>
      <c r="F2775" s="6">
        <f t="shared" si="583"/>
        <v>0.15145081387119605</v>
      </c>
      <c r="G2775" s="101">
        <v>66</v>
      </c>
      <c r="H2775" s="7">
        <f t="shared" si="584"/>
        <v>0</v>
      </c>
      <c r="I2775" s="6">
        <f t="shared" si="585"/>
        <v>1.0756192959582789E-2</v>
      </c>
      <c r="J2775" s="10">
        <f>IF(B2775="Pending","",C2775/(VLOOKUP(B2775,Population!$A$2:$B$10,2,FALSE)/100000))</f>
        <v>9422.6739718781282</v>
      </c>
      <c r="K2775" s="10">
        <f>IF(B2775="Pending","",SUMIFS(E:E,A:A,"&lt;="&amp;A2775,A:A,"&gt;="&amp;A2775-13,B:B,B2775)/(VLOOKUP(B2775,Population!$A$2:$B$10,2,FALSE)/100000)/14)</f>
        <v>150.36788260589023</v>
      </c>
      <c r="L2775" s="13">
        <f>IF(B2775="Pending","",(G2775/C2775)/(VLOOKUP(B2775,Population!$A$2:$B$10,2,FALSE)/100000))</f>
        <v>9.103121690008233E-5</v>
      </c>
    </row>
    <row r="2776" spans="1:12" x14ac:dyDescent="0.3">
      <c r="A2776" s="1">
        <v>44186</v>
      </c>
      <c r="B2776" s="101" t="s">
        <v>4</v>
      </c>
      <c r="C2776" s="101">
        <v>79323</v>
      </c>
      <c r="D2776" s="6">
        <f t="shared" si="581"/>
        <v>0.14978530074889818</v>
      </c>
      <c r="E2776" s="7">
        <f t="shared" si="582"/>
        <v>1477</v>
      </c>
      <c r="F2776" s="6">
        <f t="shared" si="583"/>
        <v>0.14932767162066526</v>
      </c>
      <c r="G2776" s="101">
        <v>192</v>
      </c>
      <c r="H2776" s="7">
        <f t="shared" si="584"/>
        <v>2</v>
      </c>
      <c r="I2776" s="6">
        <f t="shared" si="585"/>
        <v>3.1290743155149937E-2</v>
      </c>
      <c r="J2776" s="10">
        <f>IF(B2776="Pending","",C2776/(VLOOKUP(B2776,Population!$A$2:$B$10,2,FALSE)/100000))</f>
        <v>9304.5324449866275</v>
      </c>
      <c r="K2776" s="10">
        <f>IF(B2776="Pending","",SUMIFS(E:E,A:A,"&lt;="&amp;A2776,A:A,"&gt;="&amp;A2776-13,B:B,B2776)/(VLOOKUP(B2776,Population!$A$2:$B$10,2,FALSE)/100000)/14)</f>
        <v>152.82423202472</v>
      </c>
      <c r="L2776" s="13">
        <f>IF(B2776="Pending","",(G2776/C2776)/(VLOOKUP(B2776,Population!$A$2:$B$10,2,FALSE)/100000))</f>
        <v>2.8392100364413851E-4</v>
      </c>
    </row>
    <row r="2777" spans="1:12" x14ac:dyDescent="0.3">
      <c r="A2777" s="1">
        <v>44186</v>
      </c>
      <c r="B2777" s="101" t="s">
        <v>5</v>
      </c>
      <c r="C2777" s="101">
        <v>73172</v>
      </c>
      <c r="D2777" s="6">
        <f t="shared" si="581"/>
        <v>0.13817039227460357</v>
      </c>
      <c r="E2777" s="7">
        <f t="shared" si="582"/>
        <v>1501</v>
      </c>
      <c r="F2777" s="6">
        <f t="shared" si="583"/>
        <v>0.15175411990698615</v>
      </c>
      <c r="G2777" s="101">
        <v>530</v>
      </c>
      <c r="H2777" s="7">
        <f t="shared" si="584"/>
        <v>5</v>
      </c>
      <c r="I2777" s="6">
        <f t="shared" si="585"/>
        <v>8.6375488917861801E-2</v>
      </c>
      <c r="J2777" s="10">
        <f>IF(B2777="Pending","",C2777/(VLOOKUP(B2777,Population!$A$2:$B$10,2,FALSE)/100000))</f>
        <v>8172.3461263110639</v>
      </c>
      <c r="K2777" s="10">
        <f>IF(B2777="Pending","",SUMIFS(E:E,A:A,"&lt;="&amp;A2777,A:A,"&gt;="&amp;A2777-13,B:B,B2777)/(VLOOKUP(B2777,Population!$A$2:$B$10,2,FALSE)/100000)/14)</f>
        <v>139.49680631611162</v>
      </c>
      <c r="L2777" s="13">
        <f>IF(B2777="Pending","",(G2777/C2777)/(VLOOKUP(B2777,Population!$A$2:$B$10,2,FALSE)/100000))</f>
        <v>8.0897065925346356E-4</v>
      </c>
    </row>
    <row r="2778" spans="1:12" x14ac:dyDescent="0.3">
      <c r="A2778" s="1">
        <v>44186</v>
      </c>
      <c r="B2778" s="101" t="s">
        <v>6</v>
      </c>
      <c r="C2778" s="101">
        <v>52056</v>
      </c>
      <c r="D2778" s="6">
        <f t="shared" si="581"/>
        <v>9.8297134699704289E-2</v>
      </c>
      <c r="E2778" s="7">
        <f t="shared" si="582"/>
        <v>1017</v>
      </c>
      <c r="F2778" s="6">
        <f t="shared" si="583"/>
        <v>0.10282074613284804</v>
      </c>
      <c r="G2778" s="101">
        <v>1115</v>
      </c>
      <c r="H2778" s="7">
        <f t="shared" si="584"/>
        <v>11</v>
      </c>
      <c r="I2778" s="6">
        <f t="shared" si="585"/>
        <v>0.18171447196870927</v>
      </c>
      <c r="J2778" s="10">
        <f>IF(B2778="Pending","",C2778/(VLOOKUP(B2778,Population!$A$2:$B$10,2,FALSE)/100000))</f>
        <v>6605.7728180620734</v>
      </c>
      <c r="K2778" s="10">
        <f>IF(B2778="Pending","",SUMIFS(E:E,A:A,"&lt;="&amp;A2778,A:A,"&gt;="&amp;A2778-13,B:B,B2778)/(VLOOKUP(B2778,Population!$A$2:$B$10,2,FALSE)/100000)/14)</f>
        <v>114.28020331144293</v>
      </c>
      <c r="L2778" s="13">
        <f>IF(B2778="Pending","",(G2778/C2778)/(VLOOKUP(B2778,Population!$A$2:$B$10,2,FALSE)/100000))</f>
        <v>2.7180466954107628E-3</v>
      </c>
    </row>
    <row r="2779" spans="1:12" x14ac:dyDescent="0.3">
      <c r="A2779" s="1">
        <v>44186</v>
      </c>
      <c r="B2779" s="101" t="s">
        <v>7</v>
      </c>
      <c r="C2779" s="101">
        <v>31194</v>
      </c>
      <c r="D2779" s="6">
        <f t="shared" si="581"/>
        <v>5.8903504299649911E-2</v>
      </c>
      <c r="E2779" s="7">
        <f t="shared" si="582"/>
        <v>644</v>
      </c>
      <c r="F2779" s="6">
        <f t="shared" si="583"/>
        <v>6.5109695682944085E-2</v>
      </c>
      <c r="G2779" s="101">
        <v>1851</v>
      </c>
      <c r="H2779" s="7">
        <f t="shared" si="584"/>
        <v>16</v>
      </c>
      <c r="I2779" s="6">
        <f t="shared" si="585"/>
        <v>0.30166232073011734</v>
      </c>
      <c r="J2779" s="10">
        <f>IF(B2779="Pending","",C2779/(VLOOKUP(B2779,Population!$A$2:$B$10,2,FALSE)/100000))</f>
        <v>6504.210827006842</v>
      </c>
      <c r="K2779" s="10">
        <f>IF(B2779="Pending","",SUMIFS(E:E,A:A,"&lt;="&amp;A2779,A:A,"&gt;="&amp;A2779-13,B:B,B2779)/(VLOOKUP(B2779,Population!$A$2:$B$10,2,FALSE)/100000)/14)</f>
        <v>113.04133619327419</v>
      </c>
      <c r="L2779" s="13">
        <f>IF(B2779="Pending","",(G2779/C2779)/(VLOOKUP(B2779,Population!$A$2:$B$10,2,FALSE)/100000))</f>
        <v>1.2372540757147511E-2</v>
      </c>
    </row>
    <row r="2780" spans="1:12" x14ac:dyDescent="0.3">
      <c r="A2780" s="1">
        <v>44186</v>
      </c>
      <c r="B2780" s="101" t="s">
        <v>25</v>
      </c>
      <c r="C2780" s="101">
        <v>16490</v>
      </c>
      <c r="D2780" s="6">
        <f t="shared" si="581"/>
        <v>3.1138000445637849E-2</v>
      </c>
      <c r="E2780" s="7">
        <f t="shared" si="582"/>
        <v>318</v>
      </c>
      <c r="F2780" s="6">
        <f t="shared" si="583"/>
        <v>3.2150439793751893E-2</v>
      </c>
      <c r="G2780" s="101">
        <v>2334</v>
      </c>
      <c r="H2780" s="7">
        <f t="shared" si="584"/>
        <v>30</v>
      </c>
      <c r="I2780" s="6">
        <f t="shared" si="585"/>
        <v>0.38037809647979137</v>
      </c>
      <c r="J2780" s="10">
        <f>IF(B2780="Pending","",C2780/(VLOOKUP(B2780,Population!$A$2:$B$10,2,FALSE)/100000))</f>
        <v>7449.1008226084041</v>
      </c>
      <c r="K2780" s="10">
        <f>IF(B2780="Pending","",SUMIFS(E:E,A:A,"&lt;="&amp;A2780,A:A,"&gt;="&amp;A2780-13,B:B,B2780)/(VLOOKUP(B2780,Population!$A$2:$B$10,2,FALSE)/100000)/14)</f>
        <v>126.03390718664311</v>
      </c>
      <c r="L2780" s="13">
        <f>IF(B2780="Pending","",(G2780/C2780)/(VLOOKUP(B2780,Population!$A$2:$B$10,2,FALSE)/100000))</f>
        <v>6.3938639769432329E-2</v>
      </c>
    </row>
    <row r="2781" spans="1:12" x14ac:dyDescent="0.3">
      <c r="A2781" s="1">
        <v>44186</v>
      </c>
      <c r="B2781" s="101" t="s">
        <v>21</v>
      </c>
      <c r="C2781" s="101">
        <v>601</v>
      </c>
      <c r="D2781" s="6">
        <f t="shared" si="581"/>
        <v>1.1348658743376803E-3</v>
      </c>
      <c r="E2781" s="7">
        <f t="shared" si="582"/>
        <v>5</v>
      </c>
      <c r="F2781" s="6">
        <f t="shared" si="583"/>
        <v>5.0551005965018706E-4</v>
      </c>
      <c r="G2781" s="101">
        <v>2</v>
      </c>
      <c r="H2781" s="7">
        <f t="shared" si="584"/>
        <v>0</v>
      </c>
      <c r="I2781" s="6">
        <f t="shared" si="585"/>
        <v>3.2594524119947848E-4</v>
      </c>
      <c r="J2781" s="10" t="str">
        <f>IF(B2781="Pending","",C2781/(VLOOKUP(B2781,Population!$A$2:$B$10,2,FALSE)/100000))</f>
        <v/>
      </c>
      <c r="K2781" s="10" t="str">
        <f>IF(B2781="Pending","",SUMIFS(E:E,A:A,"&lt;="&amp;A2781,A:A,"&gt;="&amp;A2781-13,B:B,B2781)/(VLOOKUP(B2781,Population!$A$2:$B$10,2,FALSE)/100000)/14)</f>
        <v/>
      </c>
      <c r="L2781" s="13" t="str">
        <f>IF(B2781="Pending","",(G2781/C2781)/(VLOOKUP(B2781,Population!$A$2:$B$10,2,FALSE)/100000))</f>
        <v/>
      </c>
    </row>
    <row r="2782" spans="1:12" x14ac:dyDescent="0.3">
      <c r="A2782" s="1">
        <v>44187</v>
      </c>
      <c r="B2782" s="11" t="s">
        <v>0</v>
      </c>
      <c r="C2782" s="101">
        <v>27407</v>
      </c>
      <c r="D2782" s="6">
        <f t="shared" ref="D2782:D2791" si="586">C2782/SUMIF(A:A,A2782,C:C)</f>
        <v>5.1322143968660291E-2</v>
      </c>
      <c r="E2782" s="7">
        <f t="shared" ref="E2782:E2791" si="587">C2782-SUMIFS(C:C,A:A,A2782-1,B:B,B2782)</f>
        <v>262</v>
      </c>
      <c r="F2782" s="6">
        <f t="shared" ref="F2782:F2791" si="588">E2782/SUMIF(A:A,A2782,E:E)</f>
        <v>5.8995721684305336E-2</v>
      </c>
      <c r="G2782" s="101">
        <v>4</v>
      </c>
      <c r="H2782" s="7">
        <f t="shared" ref="H2782:H2791" si="589">G2782-SUMIFS(G:G,A:A,A2782-1,B:B,B2782)</f>
        <v>0</v>
      </c>
      <c r="I2782" s="6">
        <f t="shared" ref="I2782:I2791" si="590">G2782/SUMIF(A:A,A2782,G:G)</f>
        <v>6.3806029669803796E-4</v>
      </c>
      <c r="J2782" s="10">
        <f>IF(B2782="Pending","",C2782/(VLOOKUP(B2782,Population!$A$2:$B$10,2,FALSE)/100000))</f>
        <v>3025.2755719511574</v>
      </c>
      <c r="K2782" s="10">
        <f>IF(B2782="Pending","",SUMIFS(E:E,A:A,"&lt;="&amp;A2782,A:A,"&gt;="&amp;A2782-13,B:B,B2782)/(VLOOKUP(B2782,Population!$A$2:$B$10,2,FALSE)/100000)/14)</f>
        <v>53.133798141712624</v>
      </c>
      <c r="L2782" s="13">
        <f>IF(B2782="Pending","",(G2782/C2782)/(VLOOKUP(B2782,Population!$A$2:$B$10,2,FALSE)/100000))</f>
        <v>1.6110237108327906E-5</v>
      </c>
    </row>
    <row r="2783" spans="1:12" x14ac:dyDescent="0.3">
      <c r="A2783" s="1">
        <v>44187</v>
      </c>
      <c r="B2783" s="101" t="s">
        <v>1</v>
      </c>
      <c r="C2783" s="101">
        <v>69427</v>
      </c>
      <c r="D2783" s="6">
        <f t="shared" si="586"/>
        <v>0.13000848284424338</v>
      </c>
      <c r="E2783" s="7">
        <f t="shared" si="587"/>
        <v>493</v>
      </c>
      <c r="F2783" s="6">
        <f t="shared" si="588"/>
        <v>0.11101103355100203</v>
      </c>
      <c r="G2783" s="101">
        <v>4</v>
      </c>
      <c r="H2783" s="7">
        <f t="shared" si="589"/>
        <v>-1</v>
      </c>
      <c r="I2783" s="6">
        <f t="shared" si="590"/>
        <v>6.3806029669803796E-4</v>
      </c>
      <c r="J2783" s="10">
        <f>IF(B2783="Pending","",C2783/(VLOOKUP(B2783,Population!$A$2:$B$10,2,FALSE)/100000))</f>
        <v>8103.7672532026036</v>
      </c>
      <c r="K2783" s="10">
        <f>IF(B2783="Pending","",SUMIFS(E:E,A:A,"&lt;="&amp;A2783,A:A,"&gt;="&amp;A2783-13,B:B,B2783)/(VLOOKUP(B2783,Population!$A$2:$B$10,2,FALSE)/100000)/14)</f>
        <v>125.10265421059434</v>
      </c>
      <c r="L2783" s="13">
        <f>IF(B2783="Pending","",(G2783/C2783)/(VLOOKUP(B2783,Population!$A$2:$B$10,2,FALSE)/100000))</f>
        <v>6.7249669095166123E-6</v>
      </c>
    </row>
    <row r="2784" spans="1:12" x14ac:dyDescent="0.3">
      <c r="A2784" s="1">
        <v>44187</v>
      </c>
      <c r="B2784" s="101" t="s">
        <v>2</v>
      </c>
      <c r="C2784" s="101">
        <v>98792</v>
      </c>
      <c r="D2784" s="6">
        <f t="shared" si="586"/>
        <v>0.18499716302228947</v>
      </c>
      <c r="E2784" s="7">
        <f t="shared" si="587"/>
        <v>783</v>
      </c>
      <c r="F2784" s="6">
        <f t="shared" si="588"/>
        <v>0.17631164152217968</v>
      </c>
      <c r="G2784" s="101">
        <v>39</v>
      </c>
      <c r="H2784" s="7">
        <f t="shared" si="589"/>
        <v>2</v>
      </c>
      <c r="I2784" s="6">
        <f t="shared" si="590"/>
        <v>6.2210878928058702E-3</v>
      </c>
      <c r="J2784" s="10">
        <f>IF(B2784="Pending","",C2784/(VLOOKUP(B2784,Population!$A$2:$B$10,2,FALSE)/100000))</f>
        <v>10372.429780943421</v>
      </c>
      <c r="K2784" s="10">
        <f>IF(B2784="Pending","",SUMIFS(E:E,A:A,"&lt;="&amp;A2784,A:A,"&gt;="&amp;A2784-13,B:B,B2784)/(VLOOKUP(B2784,Population!$A$2:$B$10,2,FALSE)/100000)/14)</f>
        <v>152.21678393841074</v>
      </c>
      <c r="L2784" s="13">
        <f>IF(B2784="Pending","",(G2784/C2784)/(VLOOKUP(B2784,Population!$A$2:$B$10,2,FALSE)/100000))</f>
        <v>4.1447806829440103E-5</v>
      </c>
    </row>
    <row r="2785" spans="1:12" x14ac:dyDescent="0.3">
      <c r="A2785" s="1">
        <v>44187</v>
      </c>
      <c r="B2785" s="101" t="s">
        <v>3</v>
      </c>
      <c r="C2785" s="101">
        <v>83313</v>
      </c>
      <c r="D2785" s="6">
        <f t="shared" si="586"/>
        <v>0.15601130296862098</v>
      </c>
      <c r="E2785" s="7">
        <f t="shared" si="587"/>
        <v>659</v>
      </c>
      <c r="F2785" s="6">
        <f t="shared" si="588"/>
        <v>0.14839000225174509</v>
      </c>
      <c r="G2785" s="101">
        <v>67</v>
      </c>
      <c r="H2785" s="7">
        <f t="shared" si="589"/>
        <v>1</v>
      </c>
      <c r="I2785" s="6">
        <f t="shared" si="590"/>
        <v>1.0687509969692135E-2</v>
      </c>
      <c r="J2785" s="10">
        <f>IF(B2785="Pending","",C2785/(VLOOKUP(B2785,Population!$A$2:$B$10,2,FALSE)/100000))</f>
        <v>9497.8009124674245</v>
      </c>
      <c r="K2785" s="10">
        <f>IF(B2785="Pending","",SUMIFS(E:E,A:A,"&lt;="&amp;A2785,A:A,"&gt;="&amp;A2785-13,B:B,B2785)/(VLOOKUP(B2785,Population!$A$2:$B$10,2,FALSE)/100000)/14)</f>
        <v>148.54385976912431</v>
      </c>
      <c r="L2785" s="13">
        <f>IF(B2785="Pending","",(G2785/C2785)/(VLOOKUP(B2785,Population!$A$2:$B$10,2,FALSE)/100000))</f>
        <v>9.1679517349720627E-5</v>
      </c>
    </row>
    <row r="2786" spans="1:12" x14ac:dyDescent="0.3">
      <c r="A2786" s="1">
        <v>44187</v>
      </c>
      <c r="B2786" s="101" t="s">
        <v>4</v>
      </c>
      <c r="C2786" s="101">
        <v>79973</v>
      </c>
      <c r="D2786" s="6">
        <f t="shared" si="586"/>
        <v>0.14975684385761556</v>
      </c>
      <c r="E2786" s="7">
        <f t="shared" si="587"/>
        <v>650</v>
      </c>
      <c r="F2786" s="6">
        <f t="shared" si="588"/>
        <v>0.14636343165953614</v>
      </c>
      <c r="G2786" s="101">
        <v>194</v>
      </c>
      <c r="H2786" s="7">
        <f t="shared" si="589"/>
        <v>2</v>
      </c>
      <c r="I2786" s="6">
        <f t="shared" si="590"/>
        <v>3.0945924389854843E-2</v>
      </c>
      <c r="J2786" s="10">
        <f>IF(B2786="Pending","",C2786/(VLOOKUP(B2786,Population!$A$2:$B$10,2,FALSE)/100000))</f>
        <v>9380.7769905691366</v>
      </c>
      <c r="K2786" s="10">
        <f>IF(B2786="Pending","",SUMIFS(E:E,A:A,"&lt;="&amp;A2786,A:A,"&gt;="&amp;A2786-13,B:B,B2786)/(VLOOKUP(B2786,Population!$A$2:$B$10,2,FALSE)/100000)/14)</f>
        <v>150.53689565724474</v>
      </c>
      <c r="L2786" s="13">
        <f>IF(B2786="Pending","",(G2786/C2786)/(VLOOKUP(B2786,Population!$A$2:$B$10,2,FALSE)/100000))</f>
        <v>2.8454683923144475E-4</v>
      </c>
    </row>
    <row r="2787" spans="1:12" x14ac:dyDescent="0.3">
      <c r="A2787" s="1">
        <v>44187</v>
      </c>
      <c r="B2787" s="101" t="s">
        <v>5</v>
      </c>
      <c r="C2787" s="101">
        <v>73817</v>
      </c>
      <c r="D2787" s="6">
        <f t="shared" si="586"/>
        <v>0.13822916413086425</v>
      </c>
      <c r="E2787" s="7">
        <f t="shared" si="587"/>
        <v>645</v>
      </c>
      <c r="F2787" s="6">
        <f t="shared" si="588"/>
        <v>0.14523755910830893</v>
      </c>
      <c r="G2787" s="101">
        <v>537</v>
      </c>
      <c r="H2787" s="7">
        <f t="shared" si="589"/>
        <v>7</v>
      </c>
      <c r="I2787" s="6">
        <f t="shared" si="590"/>
        <v>8.5659594831711594E-2</v>
      </c>
      <c r="J2787" s="10">
        <f>IF(B2787="Pending","",C2787/(VLOOKUP(B2787,Population!$A$2:$B$10,2,FALSE)/100000))</f>
        <v>8244.3841087561341</v>
      </c>
      <c r="K2787" s="10">
        <f>IF(B2787="Pending","",SUMIFS(E:E,A:A,"&lt;="&amp;A2787,A:A,"&gt;="&amp;A2787-13,B:B,B2787)/(VLOOKUP(B2787,Population!$A$2:$B$10,2,FALSE)/100000)/14)</f>
        <v>137.66992946340719</v>
      </c>
      <c r="L2787" s="13">
        <f>IF(B2787="Pending","",(G2787/C2787)/(VLOOKUP(B2787,Population!$A$2:$B$10,2,FALSE)/100000))</f>
        <v>8.1249317420531582E-4</v>
      </c>
    </row>
    <row r="2788" spans="1:12" x14ac:dyDescent="0.3">
      <c r="A2788" s="1">
        <v>44187</v>
      </c>
      <c r="B2788" s="101" t="s">
        <v>6</v>
      </c>
      <c r="C2788" s="101">
        <v>52526</v>
      </c>
      <c r="D2788" s="6">
        <f t="shared" si="586"/>
        <v>9.835979618702706E-2</v>
      </c>
      <c r="E2788" s="7">
        <f t="shared" si="587"/>
        <v>470</v>
      </c>
      <c r="F2788" s="6">
        <f t="shared" si="588"/>
        <v>0.10583201981535691</v>
      </c>
      <c r="G2788" s="101">
        <v>1133</v>
      </c>
      <c r="H2788" s="7">
        <f t="shared" si="589"/>
        <v>18</v>
      </c>
      <c r="I2788" s="6">
        <f t="shared" si="590"/>
        <v>0.18073057903971926</v>
      </c>
      <c r="J2788" s="10">
        <f>IF(B2788="Pending","",C2788/(VLOOKUP(B2788,Population!$A$2:$B$10,2,FALSE)/100000))</f>
        <v>6665.4146119857169</v>
      </c>
      <c r="K2788" s="10">
        <f>IF(B2788="Pending","",SUMIFS(E:E,A:A,"&lt;="&amp;A2788,A:A,"&gt;="&amp;A2788-13,B:B,B2788)/(VLOOKUP(B2788,Population!$A$2:$B$10,2,FALSE)/100000)/14)</f>
        <v>112.49457513470163</v>
      </c>
      <c r="L2788" s="13">
        <f>IF(B2788="Pending","",(G2788/C2788)/(VLOOKUP(B2788,Population!$A$2:$B$10,2,FALSE)/100000))</f>
        <v>2.7372119062206209E-3</v>
      </c>
    </row>
    <row r="2789" spans="1:12" x14ac:dyDescent="0.3">
      <c r="A2789" s="1">
        <v>44187</v>
      </c>
      <c r="B2789" s="101" t="s">
        <v>7</v>
      </c>
      <c r="C2789" s="101">
        <v>31497</v>
      </c>
      <c r="D2789" s="6">
        <f t="shared" si="586"/>
        <v>5.8981047490819616E-2</v>
      </c>
      <c r="E2789" s="7">
        <f t="shared" si="587"/>
        <v>303</v>
      </c>
      <c r="F2789" s="6">
        <f t="shared" si="588"/>
        <v>6.8227876604368382E-2</v>
      </c>
      <c r="G2789" s="101">
        <v>1900</v>
      </c>
      <c r="H2789" s="7">
        <f t="shared" si="589"/>
        <v>49</v>
      </c>
      <c r="I2789" s="6">
        <f t="shared" si="590"/>
        <v>0.30307864093156806</v>
      </c>
      <c r="J2789" s="10">
        <f>IF(B2789="Pending","",C2789/(VLOOKUP(B2789,Population!$A$2:$B$10,2,FALSE)/100000))</f>
        <v>6567.3888702389722</v>
      </c>
      <c r="K2789" s="10">
        <f>IF(B2789="Pending","",SUMIFS(E:E,A:A,"&lt;="&amp;A2789,A:A,"&gt;="&amp;A2789-13,B:B,B2789)/(VLOOKUP(B2789,Population!$A$2:$B$10,2,FALSE)/100000)/14)</f>
        <v>111.16476065172576</v>
      </c>
      <c r="L2789" s="13">
        <f>IF(B2789="Pending","",(G2789/C2789)/(VLOOKUP(B2789,Population!$A$2:$B$10,2,FALSE)/100000))</f>
        <v>1.2577894645846369E-2</v>
      </c>
    </row>
    <row r="2790" spans="1:12" x14ac:dyDescent="0.3">
      <c r="A2790" s="1">
        <v>44187</v>
      </c>
      <c r="B2790" s="101" t="s">
        <v>25</v>
      </c>
      <c r="C2790" s="101">
        <v>16667</v>
      </c>
      <c r="D2790" s="6">
        <f t="shared" si="586"/>
        <v>3.1210500000936295E-2</v>
      </c>
      <c r="E2790" s="7">
        <f t="shared" si="587"/>
        <v>177</v>
      </c>
      <c r="F2790" s="6">
        <f t="shared" si="588"/>
        <v>3.9855888313442916E-2</v>
      </c>
      <c r="G2790" s="101">
        <v>2390</v>
      </c>
      <c r="H2790" s="7">
        <f t="shared" si="589"/>
        <v>56</v>
      </c>
      <c r="I2790" s="6">
        <f t="shared" si="590"/>
        <v>0.3812410272770777</v>
      </c>
      <c r="J2790" s="10">
        <f>IF(B2790="Pending","",C2790/(VLOOKUP(B2790,Population!$A$2:$B$10,2,FALSE)/100000))</f>
        <v>7529.057817490253</v>
      </c>
      <c r="K2790" s="10">
        <f>IF(B2790="Pending","",SUMIFS(E:E,A:A,"&lt;="&amp;A2790,A:A,"&gt;="&amp;A2790-13,B:B,B2790)/(VLOOKUP(B2790,Population!$A$2:$B$10,2,FALSE)/100000)/14)</f>
        <v>124.16243595857723</v>
      </c>
      <c r="L2790" s="13">
        <f>IF(B2790="Pending","",(G2790/C2790)/(VLOOKUP(B2790,Population!$A$2:$B$10,2,FALSE)/100000))</f>
        <v>6.4777422338881618E-2</v>
      </c>
    </row>
    <row r="2791" spans="1:12" x14ac:dyDescent="0.3">
      <c r="A2791" s="1">
        <v>44187</v>
      </c>
      <c r="B2791" s="101" t="s">
        <v>21</v>
      </c>
      <c r="C2791" s="101">
        <v>600</v>
      </c>
      <c r="D2791" s="6">
        <f t="shared" si="586"/>
        <v>1.1235555289231282E-3</v>
      </c>
      <c r="E2791" s="7">
        <f t="shared" si="587"/>
        <v>-1</v>
      </c>
      <c r="F2791" s="6">
        <f t="shared" si="588"/>
        <v>-2.2517451024544022E-4</v>
      </c>
      <c r="G2791" s="101">
        <v>1</v>
      </c>
      <c r="H2791" s="7">
        <f t="shared" si="589"/>
        <v>-1</v>
      </c>
      <c r="I2791" s="6">
        <f t="shared" si="590"/>
        <v>1.5951507417450949E-4</v>
      </c>
      <c r="J2791" s="10" t="str">
        <f>IF(B2791="Pending","",C2791/(VLOOKUP(B2791,Population!$A$2:$B$10,2,FALSE)/100000))</f>
        <v/>
      </c>
      <c r="K2791" s="10" t="str">
        <f>IF(B2791="Pending","",SUMIFS(E:E,A:A,"&lt;="&amp;A2791,A:A,"&gt;="&amp;A2791-13,B:B,B2791)/(VLOOKUP(B2791,Population!$A$2:$B$10,2,FALSE)/100000)/14)</f>
        <v/>
      </c>
      <c r="L2791" s="13" t="str">
        <f>IF(B2791="Pending","",(G2791/C2791)/(VLOOKUP(B2791,Population!$A$2:$B$10,2,FALSE)/100000))</f>
        <v/>
      </c>
    </row>
    <row r="2792" spans="1:12" x14ac:dyDescent="0.3">
      <c r="A2792" s="1">
        <v>44188</v>
      </c>
      <c r="B2792" s="11" t="s">
        <v>0</v>
      </c>
      <c r="C2792" s="101">
        <v>27744</v>
      </c>
      <c r="D2792" s="6">
        <f t="shared" ref="D2792:D2801" si="591">C2792/SUMIF(A:A,A2792,C:C)</f>
        <v>5.1260069470105682E-2</v>
      </c>
      <c r="E2792" s="7">
        <f t="shared" ref="E2792:E2801" si="592">C2792-SUMIFS(C:C,A:A,A2792-1,B:B,B2792)</f>
        <v>337</v>
      </c>
      <c r="F2792" s="6">
        <f t="shared" ref="F2792:F2801" si="593">E2792/SUMIF(A:A,A2792,E:E)</f>
        <v>4.6669436366154275E-2</v>
      </c>
      <c r="G2792" s="101">
        <v>4</v>
      </c>
      <c r="H2792" s="7">
        <f t="shared" ref="H2792:H2801" si="594">G2792-SUMIFS(G:G,A:A,A2792-1,B:B,B2792)</f>
        <v>0</v>
      </c>
      <c r="I2792" s="6">
        <f t="shared" ref="I2792:I2801" si="595">G2792/SUMIF(A:A,A2792,G:G)</f>
        <v>6.2695924764890286E-4</v>
      </c>
      <c r="J2792" s="10">
        <f>IF(B2792="Pending","",C2792/(VLOOKUP(B2792,Population!$A$2:$B$10,2,FALSE)/100000))</f>
        <v>3062.4747498162114</v>
      </c>
      <c r="K2792" s="10">
        <f>IF(B2792="Pending","",SUMIFS(E:E,A:A,"&lt;="&amp;A2792,A:A,"&gt;="&amp;A2792-13,B:B,B2792)/(VLOOKUP(B2792,Population!$A$2:$B$10,2,FALSE)/100000)/14)</f>
        <v>52.022080447992266</v>
      </c>
      <c r="L2792" s="13">
        <f>IF(B2792="Pending","",(G2792/C2792)/(VLOOKUP(B2792,Population!$A$2:$B$10,2,FALSE)/100000))</f>
        <v>1.5914549755909128E-5</v>
      </c>
    </row>
    <row r="2793" spans="1:12" x14ac:dyDescent="0.3">
      <c r="A2793" s="1">
        <v>44188</v>
      </c>
      <c r="B2793" s="101" t="s">
        <v>1</v>
      </c>
      <c r="C2793" s="101">
        <v>70241</v>
      </c>
      <c r="D2793" s="6">
        <f t="shared" si="591"/>
        <v>0.12977791737491687</v>
      </c>
      <c r="E2793" s="7">
        <f t="shared" si="592"/>
        <v>814</v>
      </c>
      <c r="F2793" s="6">
        <f t="shared" si="593"/>
        <v>0.1127267691455477</v>
      </c>
      <c r="G2793" s="101">
        <v>3</v>
      </c>
      <c r="H2793" s="7">
        <f t="shared" si="594"/>
        <v>-1</v>
      </c>
      <c r="I2793" s="6">
        <f t="shared" si="595"/>
        <v>4.7021943573667712E-4</v>
      </c>
      <c r="J2793" s="10">
        <f>IF(B2793="Pending","",C2793/(VLOOKUP(B2793,Population!$A$2:$B$10,2,FALSE)/100000))</f>
        <v>8198.7802386996991</v>
      </c>
      <c r="K2793" s="10">
        <f>IF(B2793="Pending","",SUMIFS(E:E,A:A,"&lt;="&amp;A2793,A:A,"&gt;="&amp;A2793-13,B:B,B2793)/(VLOOKUP(B2793,Population!$A$2:$B$10,2,FALSE)/100000)/14)</f>
        <v>122.75150802682974</v>
      </c>
      <c r="L2793" s="13">
        <f>IF(B2793="Pending","",(G2793/C2793)/(VLOOKUP(B2793,Population!$A$2:$B$10,2,FALSE)/100000))</f>
        <v>4.985275098877541E-6</v>
      </c>
    </row>
    <row r="2794" spans="1:12" x14ac:dyDescent="0.3">
      <c r="A2794" s="1">
        <v>44188</v>
      </c>
      <c r="B2794" s="101" t="s">
        <v>2</v>
      </c>
      <c r="C2794" s="101">
        <v>99978</v>
      </c>
      <c r="D2794" s="6">
        <f t="shared" si="591"/>
        <v>0.18472027196807331</v>
      </c>
      <c r="E2794" s="7">
        <f t="shared" si="592"/>
        <v>1186</v>
      </c>
      <c r="F2794" s="6">
        <f t="shared" si="593"/>
        <v>0.16424317961501178</v>
      </c>
      <c r="G2794" s="101">
        <v>40</v>
      </c>
      <c r="H2794" s="7">
        <f t="shared" si="594"/>
        <v>1</v>
      </c>
      <c r="I2794" s="6">
        <f t="shared" si="595"/>
        <v>6.269592476489028E-3</v>
      </c>
      <c r="J2794" s="10">
        <f>IF(B2794="Pending","",C2794/(VLOOKUP(B2794,Population!$A$2:$B$10,2,FALSE)/100000))</f>
        <v>10496.951014648568</v>
      </c>
      <c r="K2794" s="10">
        <f>IF(B2794="Pending","",SUMIFS(E:E,A:A,"&lt;="&amp;A2794,A:A,"&gt;="&amp;A2794-13,B:B,B2794)/(VLOOKUP(B2794,Population!$A$2:$B$10,2,FALSE)/100000)/14)</f>
        <v>150.31191804096991</v>
      </c>
      <c r="L2794" s="13">
        <f>IF(B2794="Pending","",(G2794/C2794)/(VLOOKUP(B2794,Population!$A$2:$B$10,2,FALSE)/100000))</f>
        <v>4.2006284790798038E-5</v>
      </c>
    </row>
    <row r="2795" spans="1:12" x14ac:dyDescent="0.3">
      <c r="A2795" s="1">
        <v>44188</v>
      </c>
      <c r="B2795" s="101" t="s">
        <v>3</v>
      </c>
      <c r="C2795" s="101">
        <v>84484</v>
      </c>
      <c r="D2795" s="6">
        <f t="shared" si="591"/>
        <v>0.15609341512083363</v>
      </c>
      <c r="E2795" s="7">
        <f t="shared" si="592"/>
        <v>1171</v>
      </c>
      <c r="F2795" s="6">
        <f t="shared" si="593"/>
        <v>0.16216590499930758</v>
      </c>
      <c r="G2795" s="101">
        <v>67</v>
      </c>
      <c r="H2795" s="7">
        <f t="shared" si="594"/>
        <v>0</v>
      </c>
      <c r="I2795" s="6">
        <f t="shared" si="595"/>
        <v>1.0501567398119123E-2</v>
      </c>
      <c r="J2795" s="10">
        <f>IF(B2795="Pending","",C2795/(VLOOKUP(B2795,Population!$A$2:$B$10,2,FALSE)/100000))</f>
        <v>9631.2965838332293</v>
      </c>
      <c r="K2795" s="10">
        <f>IF(B2795="Pending","",SUMIFS(E:E,A:A,"&lt;="&amp;A2795,A:A,"&gt;="&amp;A2795-13,B:B,B2795)/(VLOOKUP(B2795,Population!$A$2:$B$10,2,FALSE)/100000)/14)</f>
        <v>147.72956385985381</v>
      </c>
      <c r="L2795" s="13">
        <f>IF(B2795="Pending","",(G2795/C2795)/(VLOOKUP(B2795,Population!$A$2:$B$10,2,FALSE)/100000))</f>
        <v>9.0408783070845057E-5</v>
      </c>
    </row>
    <row r="2796" spans="1:12" x14ac:dyDescent="0.3">
      <c r="A2796" s="1">
        <v>44188</v>
      </c>
      <c r="B2796" s="101" t="s">
        <v>4</v>
      </c>
      <c r="C2796" s="101">
        <v>81024</v>
      </c>
      <c r="D2796" s="6">
        <f t="shared" si="591"/>
        <v>0.14970068731062006</v>
      </c>
      <c r="E2796" s="7">
        <f t="shared" si="592"/>
        <v>1051</v>
      </c>
      <c r="F2796" s="6">
        <f t="shared" si="593"/>
        <v>0.14554770807367401</v>
      </c>
      <c r="G2796" s="101">
        <v>194</v>
      </c>
      <c r="H2796" s="7">
        <f t="shared" si="594"/>
        <v>0</v>
      </c>
      <c r="I2796" s="6">
        <f t="shared" si="595"/>
        <v>3.0407523510971788E-2</v>
      </c>
      <c r="J2796" s="10">
        <f>IF(B2796="Pending","",C2796/(VLOOKUP(B2796,Population!$A$2:$B$10,2,FALSE)/100000))</f>
        <v>9504.058555811007</v>
      </c>
      <c r="K2796" s="10">
        <f>IF(B2796="Pending","",SUMIFS(E:E,A:A,"&lt;="&amp;A2796,A:A,"&gt;="&amp;A2796-13,B:B,B2796)/(VLOOKUP(B2796,Population!$A$2:$B$10,2,FALSE)/100000)/14)</f>
        <v>149.19633221843142</v>
      </c>
      <c r="L2796" s="13">
        <f>IF(B2796="Pending","",(G2796/C2796)/(VLOOKUP(B2796,Population!$A$2:$B$10,2,FALSE)/100000))</f>
        <v>2.8085584979581769E-4</v>
      </c>
    </row>
    <row r="2797" spans="1:12" x14ac:dyDescent="0.3">
      <c r="A2797" s="1">
        <v>44188</v>
      </c>
      <c r="B2797" s="101" t="s">
        <v>5</v>
      </c>
      <c r="C2797" s="101">
        <v>74871</v>
      </c>
      <c r="D2797" s="6">
        <f t="shared" si="591"/>
        <v>0.13833234794176336</v>
      </c>
      <c r="E2797" s="7">
        <f t="shared" si="592"/>
        <v>1054</v>
      </c>
      <c r="F2797" s="6">
        <f t="shared" si="593"/>
        <v>0.14596316299681483</v>
      </c>
      <c r="G2797" s="101">
        <v>545</v>
      </c>
      <c r="H2797" s="7">
        <f t="shared" si="594"/>
        <v>8</v>
      </c>
      <c r="I2797" s="6">
        <f t="shared" si="595"/>
        <v>8.5423197492163011E-2</v>
      </c>
      <c r="J2797" s="10">
        <f>IF(B2797="Pending","",C2797/(VLOOKUP(B2797,Population!$A$2:$B$10,2,FALSE)/100000))</f>
        <v>8362.1019901469917</v>
      </c>
      <c r="K2797" s="10">
        <f>IF(B2797="Pending","",SUMIFS(E:E,A:A,"&lt;="&amp;A2797,A:A,"&gt;="&amp;A2797-13,B:B,B2797)/(VLOOKUP(B2797,Population!$A$2:$B$10,2,FALSE)/100000)/14)</f>
        <v>137.0157639528318</v>
      </c>
      <c r="L2797" s="13">
        <f>IF(B2797="Pending","",(G2797/C2797)/(VLOOKUP(B2797,Population!$A$2:$B$10,2,FALSE)/100000))</f>
        <v>8.1298904777846745E-4</v>
      </c>
    </row>
    <row r="2798" spans="1:12" x14ac:dyDescent="0.3">
      <c r="A2798" s="1">
        <v>44188</v>
      </c>
      <c r="B2798" s="101" t="s">
        <v>6</v>
      </c>
      <c r="C2798" s="101">
        <v>53285</v>
      </c>
      <c r="D2798" s="6">
        <f t="shared" si="591"/>
        <v>9.844985588648289E-2</v>
      </c>
      <c r="E2798" s="7">
        <f t="shared" si="592"/>
        <v>759</v>
      </c>
      <c r="F2798" s="6">
        <f t="shared" si="593"/>
        <v>0.10511009555463233</v>
      </c>
      <c r="G2798" s="101">
        <v>1158</v>
      </c>
      <c r="H2798" s="7">
        <f t="shared" si="594"/>
        <v>25</v>
      </c>
      <c r="I2798" s="6">
        <f t="shared" si="595"/>
        <v>0.18150470219435735</v>
      </c>
      <c r="J2798" s="10">
        <f>IF(B2798="Pending","",C2798/(VLOOKUP(B2798,Population!$A$2:$B$10,2,FALSE)/100000))</f>
        <v>6761.7297643007068</v>
      </c>
      <c r="K2798" s="10">
        <f>IF(B2798="Pending","",SUMIFS(E:E,A:A,"&lt;="&amp;A2798,A:A,"&gt;="&amp;A2798-13,B:B,B2798)/(VLOOKUP(B2798,Population!$A$2:$B$10,2,FALSE)/100000)/14)</f>
        <v>111.89634437498118</v>
      </c>
      <c r="L2798" s="13">
        <f>IF(B2798="Pending","",(G2798/C2798)/(VLOOKUP(B2798,Population!$A$2:$B$10,2,FALSE)/100000))</f>
        <v>2.7577597528975627E-3</v>
      </c>
    </row>
    <row r="2799" spans="1:12" x14ac:dyDescent="0.3">
      <c r="A2799" s="1">
        <v>44188</v>
      </c>
      <c r="B2799" s="101" t="s">
        <v>7</v>
      </c>
      <c r="C2799" s="101">
        <v>31929</v>
      </c>
      <c r="D2799" s="6">
        <f t="shared" si="591"/>
        <v>5.8992313945754195E-2</v>
      </c>
      <c r="E2799" s="7">
        <f t="shared" si="592"/>
        <v>432</v>
      </c>
      <c r="F2799" s="6">
        <f t="shared" si="593"/>
        <v>5.9825508932280849E-2</v>
      </c>
      <c r="G2799" s="101">
        <v>1929</v>
      </c>
      <c r="H2799" s="7">
        <f t="shared" si="594"/>
        <v>29</v>
      </c>
      <c r="I2799" s="6">
        <f t="shared" si="595"/>
        <v>0.30235109717868336</v>
      </c>
      <c r="J2799" s="10">
        <f>IF(B2799="Pending","",C2799/(VLOOKUP(B2799,Population!$A$2:$B$10,2,FALSE)/100000))</f>
        <v>6657.4644962332968</v>
      </c>
      <c r="K2799" s="10">
        <f>IF(B2799="Pending","",SUMIFS(E:E,A:A,"&lt;="&amp;A2799,A:A,"&gt;="&amp;A2799-13,B:B,B2799)/(VLOOKUP(B2799,Population!$A$2:$B$10,2,FALSE)/100000)/14)</f>
        <v>109.74988226722496</v>
      </c>
      <c r="L2799" s="13">
        <f>IF(B2799="Pending","",(G2799/C2799)/(VLOOKUP(B2799,Population!$A$2:$B$10,2,FALSE)/100000))</f>
        <v>1.2597096403641804E-2</v>
      </c>
    </row>
    <row r="2800" spans="1:12" x14ac:dyDescent="0.3">
      <c r="A2800" s="1">
        <v>44188</v>
      </c>
      <c r="B2800" s="101" t="s">
        <v>25</v>
      </c>
      <c r="C2800" s="101">
        <v>16894</v>
      </c>
      <c r="D2800" s="6">
        <f t="shared" si="591"/>
        <v>3.1213509718424359E-2</v>
      </c>
      <c r="E2800" s="7">
        <f t="shared" si="592"/>
        <v>227</v>
      </c>
      <c r="F2800" s="6">
        <f t="shared" si="593"/>
        <v>3.1436089184323501E-2</v>
      </c>
      <c r="G2800" s="101">
        <v>2439</v>
      </c>
      <c r="H2800" s="7">
        <f t="shared" si="594"/>
        <v>49</v>
      </c>
      <c r="I2800" s="6">
        <f t="shared" si="595"/>
        <v>0.3822884012539185</v>
      </c>
      <c r="J2800" s="10">
        <f>IF(B2800="Pending","",C2800/(VLOOKUP(B2800,Population!$A$2:$B$10,2,FALSE)/100000))</f>
        <v>7631.6015340901386</v>
      </c>
      <c r="K2800" s="10">
        <f>IF(B2800="Pending","",SUMIFS(E:E,A:A,"&lt;="&amp;A2800,A:A,"&gt;="&amp;A2800-13,B:B,B2800)/(VLOOKUP(B2800,Population!$A$2:$B$10,2,FALSE)/100000)/14)</f>
        <v>123.7107015242165</v>
      </c>
      <c r="L2800" s="13">
        <f>IF(B2800="Pending","",(G2800/C2800)/(VLOOKUP(B2800,Population!$A$2:$B$10,2,FALSE)/100000))</f>
        <v>6.5217253782752199E-2</v>
      </c>
    </row>
    <row r="2801" spans="1:12" x14ac:dyDescent="0.3">
      <c r="A2801" s="1">
        <v>44188</v>
      </c>
      <c r="B2801" s="101" t="s">
        <v>21</v>
      </c>
      <c r="C2801" s="101">
        <v>790</v>
      </c>
      <c r="D2801" s="6">
        <f t="shared" si="591"/>
        <v>1.4596112630256449E-3</v>
      </c>
      <c r="E2801" s="7">
        <f t="shared" si="592"/>
        <v>190</v>
      </c>
      <c r="F2801" s="6">
        <f t="shared" si="593"/>
        <v>2.6312145132253151E-2</v>
      </c>
      <c r="G2801" s="101">
        <v>1</v>
      </c>
      <c r="H2801" s="7">
        <f t="shared" si="594"/>
        <v>0</v>
      </c>
      <c r="I2801" s="6">
        <f t="shared" si="595"/>
        <v>1.5673981191222572E-4</v>
      </c>
      <c r="J2801" s="10" t="str">
        <f>IF(B2801="Pending","",C2801/(VLOOKUP(B2801,Population!$A$2:$B$10,2,FALSE)/100000))</f>
        <v/>
      </c>
      <c r="K2801" s="10" t="str">
        <f>IF(B2801="Pending","",SUMIFS(E:E,A:A,"&lt;="&amp;A2801,A:A,"&gt;="&amp;A2801-13,B:B,B2801)/(VLOOKUP(B2801,Population!$A$2:$B$10,2,FALSE)/100000)/14)</f>
        <v/>
      </c>
      <c r="L2801" s="13" t="str">
        <f>IF(B2801="Pending","",(G2801/C2801)/(VLOOKUP(B2801,Population!$A$2:$B$10,2,FALSE)/100000))</f>
        <v/>
      </c>
    </row>
    <row r="2802" spans="1:12" x14ac:dyDescent="0.3">
      <c r="A2802" s="1">
        <v>44189</v>
      </c>
      <c r="B2802" s="11" t="s">
        <v>0</v>
      </c>
      <c r="C2802" s="101">
        <v>28035</v>
      </c>
      <c r="D2802" s="6">
        <f t="shared" ref="D2802:D2811" si="596">C2802/SUMIF(A:A,A2802,C:C)</f>
        <v>5.1299458185497818E-2</v>
      </c>
      <c r="E2802" s="7">
        <f t="shared" ref="E2802:E2811" si="597">C2802-SUMIFS(C:C,A:A,A2802-1,B:B,B2802)</f>
        <v>291</v>
      </c>
      <c r="F2802" s="6">
        <f t="shared" ref="F2802:F2811" si="598">E2802/SUMIF(A:A,A2802,E:E)</f>
        <v>5.535476507513791E-2</v>
      </c>
      <c r="G2802" s="101">
        <v>4</v>
      </c>
      <c r="H2802" s="7">
        <f t="shared" ref="H2802:H2811" si="599">G2802-SUMIFS(G:G,A:A,A2802-1,B:B,B2802)</f>
        <v>0</v>
      </c>
      <c r="I2802" s="6">
        <f t="shared" ref="I2802:I2811" si="600">G2802/SUMIF(A:A,A2802,G:G)</f>
        <v>6.2198724926139013E-4</v>
      </c>
      <c r="J2802" s="10">
        <f>IF(B2802="Pending","",C2802/(VLOOKUP(B2802,Population!$A$2:$B$10,2,FALSE)/100000))</f>
        <v>3094.5962950943444</v>
      </c>
      <c r="K2802" s="10">
        <f>IF(B2802="Pending","",SUMIFS(E:E,A:A,"&lt;="&amp;A2802,A:A,"&gt;="&amp;A2802-13,B:B,B2802)/(VLOOKUP(B2802,Population!$A$2:$B$10,2,FALSE)/100000)/14)</f>
        <v>51.399203158602845</v>
      </c>
      <c r="L2802" s="13">
        <f>IF(B2802="Pending","",(G2802/C2802)/(VLOOKUP(B2802,Population!$A$2:$B$10,2,FALSE)/100000))</f>
        <v>1.5749358602744529E-5</v>
      </c>
    </row>
    <row r="2803" spans="1:12" x14ac:dyDescent="0.3">
      <c r="A2803" s="1">
        <v>44189</v>
      </c>
      <c r="B2803" s="101" t="s">
        <v>1</v>
      </c>
      <c r="C2803" s="101">
        <v>70815</v>
      </c>
      <c r="D2803" s="6">
        <f t="shared" si="596"/>
        <v>0.12957985130750946</v>
      </c>
      <c r="E2803" s="7">
        <f t="shared" si="597"/>
        <v>574</v>
      </c>
      <c r="F2803" s="6">
        <f t="shared" si="598"/>
        <v>0.10918774966711052</v>
      </c>
      <c r="G2803" s="101">
        <v>3</v>
      </c>
      <c r="H2803" s="7">
        <f t="shared" si="599"/>
        <v>0</v>
      </c>
      <c r="I2803" s="6">
        <f t="shared" si="600"/>
        <v>4.6649043694604262E-4</v>
      </c>
      <c r="J2803" s="10">
        <f>IF(B2803="Pending","",C2803/(VLOOKUP(B2803,Population!$A$2:$B$10,2,FALSE)/100000))</f>
        <v>8265.7795675391753</v>
      </c>
      <c r="K2803" s="10">
        <f>IF(B2803="Pending","",SUMIFS(E:E,A:A,"&lt;="&amp;A2803,A:A,"&gt;="&amp;A2803-13,B:B,B2803)/(VLOOKUP(B2803,Population!$A$2:$B$10,2,FALSE)/100000)/14)</f>
        <v>121.08402846387615</v>
      </c>
      <c r="L2803" s="13">
        <f>IF(B2803="Pending","",(G2803/C2803)/(VLOOKUP(B2803,Population!$A$2:$B$10,2,FALSE)/100000))</f>
        <v>4.9448663167444387E-6</v>
      </c>
    </row>
    <row r="2804" spans="1:12" x14ac:dyDescent="0.3">
      <c r="A2804" s="1">
        <v>44189</v>
      </c>
      <c r="B2804" s="101" t="s">
        <v>2</v>
      </c>
      <c r="C2804" s="101">
        <v>100879</v>
      </c>
      <c r="D2804" s="6">
        <f t="shared" si="596"/>
        <v>0.1845920471658582</v>
      </c>
      <c r="E2804" s="7">
        <f t="shared" si="597"/>
        <v>901</v>
      </c>
      <c r="F2804" s="6">
        <f t="shared" si="598"/>
        <v>0.17139052691649229</v>
      </c>
      <c r="G2804" s="101">
        <v>40</v>
      </c>
      <c r="H2804" s="7">
        <f t="shared" si="599"/>
        <v>0</v>
      </c>
      <c r="I2804" s="6">
        <f t="shared" si="600"/>
        <v>6.2198724926139015E-3</v>
      </c>
      <c r="J2804" s="10">
        <f>IF(B2804="Pending","",C2804/(VLOOKUP(B2804,Population!$A$2:$B$10,2,FALSE)/100000))</f>
        <v>10591.549354925413</v>
      </c>
      <c r="K2804" s="10">
        <f>IF(B2804="Pending","",SUMIFS(E:E,A:A,"&lt;="&amp;A2804,A:A,"&gt;="&amp;A2804-13,B:B,B2804)/(VLOOKUP(B2804,Population!$A$2:$B$10,2,FALSE)/100000)/14)</f>
        <v>149.46447770076983</v>
      </c>
      <c r="L2804" s="13">
        <f>IF(B2804="Pending","",(G2804/C2804)/(VLOOKUP(B2804,Population!$A$2:$B$10,2,FALSE)/100000))</f>
        <v>4.1631105986522532E-5</v>
      </c>
    </row>
    <row r="2805" spans="1:12" x14ac:dyDescent="0.3">
      <c r="A2805" s="1">
        <v>44189</v>
      </c>
      <c r="B2805" s="101" t="s">
        <v>3</v>
      </c>
      <c r="C2805" s="101">
        <v>85303</v>
      </c>
      <c r="D2805" s="6">
        <f t="shared" si="596"/>
        <v>0.1560905183377036</v>
      </c>
      <c r="E2805" s="7">
        <f t="shared" si="597"/>
        <v>819</v>
      </c>
      <c r="F2805" s="6">
        <f t="shared" si="598"/>
        <v>0.15579227696404793</v>
      </c>
      <c r="G2805" s="101">
        <v>68</v>
      </c>
      <c r="H2805" s="7">
        <f t="shared" si="599"/>
        <v>1</v>
      </c>
      <c r="I2805" s="6">
        <f t="shared" si="600"/>
        <v>1.0573783237443632E-2</v>
      </c>
      <c r="J2805" s="10">
        <f>IF(B2805="Pending","",C2805/(VLOOKUP(B2805,Population!$A$2:$B$10,2,FALSE)/100000))</f>
        <v>9724.6637527901858</v>
      </c>
      <c r="K2805" s="10">
        <f>IF(B2805="Pending","",SUMIFS(E:E,A:A,"&lt;="&amp;A2805,A:A,"&gt;="&amp;A2805-13,B:B,B2805)/(VLOOKUP(B2805,Population!$A$2:$B$10,2,FALSE)/100000)/14)</f>
        <v>146.95598274604683</v>
      </c>
      <c r="L2805" s="13">
        <f>IF(B2805="Pending","",(G2805/C2805)/(VLOOKUP(B2805,Population!$A$2:$B$10,2,FALSE)/100000))</f>
        <v>9.0877191379613197E-5</v>
      </c>
    </row>
    <row r="2806" spans="1:12" x14ac:dyDescent="0.3">
      <c r="A2806" s="1">
        <v>44189</v>
      </c>
      <c r="B2806" s="101" t="s">
        <v>4</v>
      </c>
      <c r="C2806" s="101">
        <v>81774</v>
      </c>
      <c r="D2806" s="6">
        <f t="shared" si="596"/>
        <v>0.14963302634781162</v>
      </c>
      <c r="E2806" s="7">
        <f t="shared" si="597"/>
        <v>750</v>
      </c>
      <c r="F2806" s="6">
        <f t="shared" si="598"/>
        <v>0.14266692029674719</v>
      </c>
      <c r="G2806" s="101">
        <v>200</v>
      </c>
      <c r="H2806" s="7">
        <f t="shared" si="599"/>
        <v>6</v>
      </c>
      <c r="I2806" s="6">
        <f t="shared" si="600"/>
        <v>3.1099362463069508E-2</v>
      </c>
      <c r="J2806" s="10">
        <f>IF(B2806="Pending","",C2806/(VLOOKUP(B2806,Population!$A$2:$B$10,2,FALSE)/100000))</f>
        <v>9592.0330314831317</v>
      </c>
      <c r="K2806" s="10">
        <f>IF(B2806="Pending","",SUMIFS(E:E,A:A,"&lt;="&amp;A2806,A:A,"&gt;="&amp;A2806-13,B:B,B2806)/(VLOOKUP(B2806,Population!$A$2:$B$10,2,FALSE)/100000)/14)</f>
        <v>147.97306808051422</v>
      </c>
      <c r="L2806" s="13">
        <f>IF(B2806="Pending","",(G2806/C2806)/(VLOOKUP(B2806,Population!$A$2:$B$10,2,FALSE)/100000))</f>
        <v>2.8688654314615075E-4</v>
      </c>
    </row>
    <row r="2807" spans="1:12" x14ac:dyDescent="0.3">
      <c r="A2807" s="1">
        <v>44189</v>
      </c>
      <c r="B2807" s="101" t="s">
        <v>5</v>
      </c>
      <c r="C2807" s="101">
        <v>75660</v>
      </c>
      <c r="D2807" s="6">
        <f t="shared" si="596"/>
        <v>0.13844540775155215</v>
      </c>
      <c r="E2807" s="7">
        <f t="shared" si="597"/>
        <v>789</v>
      </c>
      <c r="F2807" s="6">
        <f t="shared" si="598"/>
        <v>0.15008560015217806</v>
      </c>
      <c r="G2807" s="101">
        <v>548</v>
      </c>
      <c r="H2807" s="7">
        <f t="shared" si="599"/>
        <v>3</v>
      </c>
      <c r="I2807" s="6">
        <f t="shared" si="600"/>
        <v>8.5212253148810452E-2</v>
      </c>
      <c r="J2807" s="10">
        <f>IF(B2807="Pending","",C2807/(VLOOKUP(B2807,Population!$A$2:$B$10,2,FALSE)/100000))</f>
        <v>8450.2228709984029</v>
      </c>
      <c r="K2807" s="10">
        <f>IF(B2807="Pending","",SUMIFS(E:E,A:A,"&lt;="&amp;A2807,A:A,"&gt;="&amp;A2807-13,B:B,B2807)/(VLOOKUP(B2807,Population!$A$2:$B$10,2,FALSE)/100000)/14)</f>
        <v>136.63283780029988</v>
      </c>
      <c r="L2807" s="13">
        <f>IF(B2807="Pending","",(G2807/C2807)/(VLOOKUP(B2807,Population!$A$2:$B$10,2,FALSE)/100000))</f>
        <v>8.0893951070165322E-4</v>
      </c>
    </row>
    <row r="2808" spans="1:12" x14ac:dyDescent="0.3">
      <c r="A2808" s="1">
        <v>44189</v>
      </c>
      <c r="B2808" s="101" t="s">
        <v>6</v>
      </c>
      <c r="C2808" s="101">
        <v>53849</v>
      </c>
      <c r="D2808" s="6">
        <f t="shared" si="596"/>
        <v>9.8534850145563471E-2</v>
      </c>
      <c r="E2808" s="7">
        <f t="shared" si="597"/>
        <v>564</v>
      </c>
      <c r="F2808" s="6">
        <f t="shared" si="598"/>
        <v>0.10728552406315389</v>
      </c>
      <c r="G2808" s="101">
        <v>1171</v>
      </c>
      <c r="H2808" s="7">
        <f t="shared" si="599"/>
        <v>13</v>
      </c>
      <c r="I2808" s="6">
        <f t="shared" si="600"/>
        <v>0.18208676722127196</v>
      </c>
      <c r="J2808" s="10">
        <f>IF(B2808="Pending","",C2808/(VLOOKUP(B2808,Population!$A$2:$B$10,2,FALSE)/100000))</f>
        <v>6833.2999170090789</v>
      </c>
      <c r="K2808" s="10">
        <f>IF(B2808="Pending","",SUMIFS(E:E,A:A,"&lt;="&amp;A2808,A:A,"&gt;="&amp;A2808-13,B:B,B2808)/(VLOOKUP(B2808,Population!$A$2:$B$10,2,FALSE)/100000)/14)</f>
        <v>111.29811361526076</v>
      </c>
      <c r="L2808" s="13">
        <f>IF(B2808="Pending","",(G2808/C2808)/(VLOOKUP(B2808,Population!$A$2:$B$10,2,FALSE)/100000))</f>
        <v>2.7595107629405898E-3</v>
      </c>
    </row>
    <row r="2809" spans="1:12" x14ac:dyDescent="0.3">
      <c r="A2809" s="1">
        <v>44189</v>
      </c>
      <c r="B2809" s="101" t="s">
        <v>7</v>
      </c>
      <c r="C2809" s="101">
        <v>32289</v>
      </c>
      <c r="D2809" s="6">
        <f t="shared" si="596"/>
        <v>5.9083581428626325E-2</v>
      </c>
      <c r="E2809" s="7">
        <f t="shared" si="597"/>
        <v>360</v>
      </c>
      <c r="F2809" s="6">
        <f t="shared" si="598"/>
        <v>6.8480121742438657E-2</v>
      </c>
      <c r="G2809" s="101">
        <v>1946</v>
      </c>
      <c r="H2809" s="7">
        <f t="shared" si="599"/>
        <v>17</v>
      </c>
      <c r="I2809" s="6">
        <f t="shared" si="600"/>
        <v>0.30259679676566631</v>
      </c>
      <c r="J2809" s="10">
        <f>IF(B2809="Pending","",C2809/(VLOOKUP(B2809,Population!$A$2:$B$10,2,FALSE)/100000))</f>
        <v>6732.5275178952334</v>
      </c>
      <c r="K2809" s="10">
        <f>IF(B2809="Pending","",SUMIFS(E:E,A:A,"&lt;="&amp;A2809,A:A,"&gt;="&amp;A2809-13,B:B,B2809)/(VLOOKUP(B2809,Population!$A$2:$B$10,2,FALSE)/100000)/14)</f>
        <v>109.45201313364585</v>
      </c>
      <c r="L2809" s="13">
        <f>IF(B2809="Pending","",(G2809/C2809)/(VLOOKUP(B2809,Population!$A$2:$B$10,2,FALSE)/100000))</f>
        <v>1.2566426143933556E-2</v>
      </c>
    </row>
    <row r="2810" spans="1:12" x14ac:dyDescent="0.3">
      <c r="A2810" s="1">
        <v>44189</v>
      </c>
      <c r="B2810" s="101" t="s">
        <v>25</v>
      </c>
      <c r="C2810" s="101">
        <v>17106</v>
      </c>
      <c r="D2810" s="6">
        <f t="shared" si="596"/>
        <v>3.1301178231536497E-2</v>
      </c>
      <c r="E2810" s="7">
        <f t="shared" si="597"/>
        <v>212</v>
      </c>
      <c r="F2810" s="6">
        <f t="shared" si="598"/>
        <v>4.0327182803880542E-2</v>
      </c>
      <c r="G2810" s="101">
        <v>2450</v>
      </c>
      <c r="H2810" s="7">
        <f t="shared" si="599"/>
        <v>11</v>
      </c>
      <c r="I2810" s="6">
        <f t="shared" si="600"/>
        <v>0.38096719017260144</v>
      </c>
      <c r="J2810" s="10">
        <f>IF(B2810="Pending","",C2810/(VLOOKUP(B2810,Population!$A$2:$B$10,2,FALSE)/100000))</f>
        <v>7727.3692341746128</v>
      </c>
      <c r="K2810" s="10">
        <f>IF(B2810="Pending","",SUMIFS(E:E,A:A,"&lt;="&amp;A2810,A:A,"&gt;="&amp;A2810-13,B:B,B2810)/(VLOOKUP(B2810,Population!$A$2:$B$10,2,FALSE)/100000)/14)</f>
        <v>124.00110223201982</v>
      </c>
      <c r="L2810" s="13">
        <f>IF(B2810="Pending","",(G2810/C2810)/(VLOOKUP(B2810,Population!$A$2:$B$10,2,FALSE)/100000))</f>
        <v>6.4699483466841082E-2</v>
      </c>
    </row>
    <row r="2811" spans="1:12" x14ac:dyDescent="0.3">
      <c r="A2811" s="1">
        <v>44189</v>
      </c>
      <c r="B2811" s="101" t="s">
        <v>21</v>
      </c>
      <c r="C2811" s="101">
        <v>787</v>
      </c>
      <c r="D2811" s="6">
        <f t="shared" si="596"/>
        <v>1.4400810983408875E-3</v>
      </c>
      <c r="E2811" s="7">
        <f t="shared" si="597"/>
        <v>-3</v>
      </c>
      <c r="F2811" s="6">
        <f t="shared" si="598"/>
        <v>-5.7066768118698872E-4</v>
      </c>
      <c r="G2811" s="101">
        <v>1</v>
      </c>
      <c r="H2811" s="7">
        <f t="shared" si="599"/>
        <v>0</v>
      </c>
      <c r="I2811" s="6">
        <f t="shared" si="600"/>
        <v>1.5549681231534753E-4</v>
      </c>
      <c r="J2811" s="10" t="str">
        <f>IF(B2811="Pending","",C2811/(VLOOKUP(B2811,Population!$A$2:$B$10,2,FALSE)/100000))</f>
        <v/>
      </c>
      <c r="K2811" s="10" t="str">
        <f>IF(B2811="Pending","",SUMIFS(E:E,A:A,"&lt;="&amp;A2811,A:A,"&gt;="&amp;A2811-13,B:B,B2811)/(VLOOKUP(B2811,Population!$A$2:$B$10,2,FALSE)/100000)/14)</f>
        <v/>
      </c>
      <c r="L2811" s="13" t="str">
        <f>IF(B2811="Pending","",(G2811/C2811)/(VLOOKUP(B2811,Population!$A$2:$B$10,2,FALSE)/100000))</f>
        <v/>
      </c>
    </row>
    <row r="2812" spans="1:12" x14ac:dyDescent="0.3">
      <c r="A2812" s="1">
        <v>44190</v>
      </c>
      <c r="B2812" s="11" t="s">
        <v>0</v>
      </c>
      <c r="C2812" s="101">
        <v>28548</v>
      </c>
      <c r="D2812" s="6">
        <f t="shared" ref="D2812:D2821" si="601">C2812/SUMIF(A:A,A2812,C:C)</f>
        <v>5.137054704918062E-2</v>
      </c>
      <c r="E2812" s="7">
        <f t="shared" ref="E2812:E2821" si="602">C2812-SUMIFS(C:C,A:A,A2812-1,B:B,B2812)</f>
        <v>513</v>
      </c>
      <c r="F2812" s="6">
        <f t="shared" ref="F2812:F2821" si="603">E2812/SUMIF(A:A,A2812,E:E)</f>
        <v>5.5579631635969663E-2</v>
      </c>
      <c r="G2812" s="101">
        <v>4</v>
      </c>
      <c r="H2812" s="7">
        <f t="shared" ref="H2812:H2821" si="604">G2812-SUMIFS(G:G,A:A,A2812-1,B:B,B2812)</f>
        <v>0</v>
      </c>
      <c r="I2812" s="6">
        <f t="shared" ref="I2812:I2821" si="605">G2812/SUMIF(A:A,A2812,G:G)</f>
        <v>6.215040397762585E-4</v>
      </c>
      <c r="J2812" s="10">
        <f>IF(B2812="Pending","",C2812/(VLOOKUP(B2812,Population!$A$2:$B$10,2,FALSE)/100000))</f>
        <v>3151.222936770228</v>
      </c>
      <c r="K2812" s="10">
        <f>IF(B2812="Pending","",SUMIFS(E:E,A:A,"&lt;="&amp;A2812,A:A,"&gt;="&amp;A2812-13,B:B,B2812)/(VLOOKUP(B2812,Population!$A$2:$B$10,2,FALSE)/100000)/14)</f>
        <v>51.738237632574297</v>
      </c>
      <c r="L2812" s="13">
        <f>IF(B2812="Pending","",(G2812/C2812)/(VLOOKUP(B2812,Population!$A$2:$B$10,2,FALSE)/100000))</f>
        <v>1.546634679935347E-5</v>
      </c>
    </row>
    <row r="2813" spans="1:12" x14ac:dyDescent="0.3">
      <c r="A2813" s="1">
        <v>44190</v>
      </c>
      <c r="B2813" s="101" t="s">
        <v>1</v>
      </c>
      <c r="C2813" s="101">
        <v>71866</v>
      </c>
      <c r="D2813" s="6">
        <f t="shared" si="601"/>
        <v>0.12931889218987019</v>
      </c>
      <c r="E2813" s="7">
        <f t="shared" si="602"/>
        <v>1051</v>
      </c>
      <c r="F2813" s="6">
        <f t="shared" si="603"/>
        <v>0.11386782231852655</v>
      </c>
      <c r="G2813" s="101">
        <v>3</v>
      </c>
      <c r="H2813" s="7">
        <f t="shared" si="604"/>
        <v>0</v>
      </c>
      <c r="I2813" s="6">
        <f t="shared" si="605"/>
        <v>4.6612802983219391E-4</v>
      </c>
      <c r="J2813" s="10">
        <f>IF(B2813="Pending","",C2813/(VLOOKUP(B2813,Population!$A$2:$B$10,2,FALSE)/100000))</f>
        <v>8388.4560389856724</v>
      </c>
      <c r="K2813" s="10">
        <f>IF(B2813="Pending","",SUMIFS(E:E,A:A,"&lt;="&amp;A2813,A:A,"&gt;="&amp;A2813-13,B:B,B2813)/(VLOOKUP(B2813,Population!$A$2:$B$10,2,FALSE)/100000)/14)</f>
        <v>122.04282921257447</v>
      </c>
      <c r="L2813" s="13">
        <f>IF(B2813="Pending","",(G2813/C2813)/(VLOOKUP(B2813,Population!$A$2:$B$10,2,FALSE)/100000))</f>
        <v>4.8725504163339744E-6</v>
      </c>
    </row>
    <row r="2814" spans="1:12" x14ac:dyDescent="0.3">
      <c r="A2814" s="1">
        <v>44190</v>
      </c>
      <c r="B2814" s="101" t="s">
        <v>2</v>
      </c>
      <c r="C2814" s="101">
        <v>102382</v>
      </c>
      <c r="D2814" s="6">
        <f t="shared" si="601"/>
        <v>0.18423074639166354</v>
      </c>
      <c r="E2814" s="7">
        <f t="shared" si="602"/>
        <v>1503</v>
      </c>
      <c r="F2814" s="6">
        <f t="shared" si="603"/>
        <v>0.1628385698808234</v>
      </c>
      <c r="G2814" s="101">
        <v>40</v>
      </c>
      <c r="H2814" s="7">
        <f t="shared" si="604"/>
        <v>0</v>
      </c>
      <c r="I2814" s="6">
        <f t="shared" si="605"/>
        <v>6.2150403977625857E-3</v>
      </c>
      <c r="J2814" s="10">
        <f>IF(B2814="Pending","",C2814/(VLOOKUP(B2814,Population!$A$2:$B$10,2,FALSE)/100000))</f>
        <v>10749.353245531514</v>
      </c>
      <c r="K2814" s="10">
        <f>IF(B2814="Pending","",SUMIFS(E:E,A:A,"&lt;="&amp;A2814,A:A,"&gt;="&amp;A2814-13,B:B,B2814)/(VLOOKUP(B2814,Population!$A$2:$B$10,2,FALSE)/100000)/14)</f>
        <v>152.18678605026204</v>
      </c>
      <c r="L2814" s="13">
        <f>IF(B2814="Pending","",(G2814/C2814)/(VLOOKUP(B2814,Population!$A$2:$B$10,2,FALSE)/100000))</f>
        <v>4.1019948241042437E-5</v>
      </c>
    </row>
    <row r="2815" spans="1:12" x14ac:dyDescent="0.3">
      <c r="A2815" s="1">
        <v>44190</v>
      </c>
      <c r="B2815" s="101" t="s">
        <v>3</v>
      </c>
      <c r="C2815" s="101">
        <v>86690</v>
      </c>
      <c r="D2815" s="6">
        <f t="shared" si="601"/>
        <v>0.15599386029471304</v>
      </c>
      <c r="E2815" s="7">
        <f t="shared" si="602"/>
        <v>1387</v>
      </c>
      <c r="F2815" s="6">
        <f t="shared" si="603"/>
        <v>0.15027085590465872</v>
      </c>
      <c r="G2815" s="101">
        <v>69</v>
      </c>
      <c r="H2815" s="7">
        <f t="shared" si="604"/>
        <v>1</v>
      </c>
      <c r="I2815" s="6">
        <f t="shared" si="605"/>
        <v>1.072094468614046E-2</v>
      </c>
      <c r="J2815" s="10">
        <f>IF(B2815="Pending","",C2815/(VLOOKUP(B2815,Population!$A$2:$B$10,2,FALSE)/100000))</f>
        <v>9882.7837324523298</v>
      </c>
      <c r="K2815" s="10">
        <f>IF(B2815="Pending","",SUMIFS(E:E,A:A,"&lt;="&amp;A2815,A:A,"&gt;="&amp;A2815-13,B:B,B2815)/(VLOOKUP(B2815,Population!$A$2:$B$10,2,FALSE)/100000)/14)</f>
        <v>149.27672608746775</v>
      </c>
      <c r="L2815" s="13">
        <f>IF(B2815="Pending","",(G2815/C2815)/(VLOOKUP(B2815,Population!$A$2:$B$10,2,FALSE)/100000))</f>
        <v>9.0738245282650986E-5</v>
      </c>
    </row>
    <row r="2816" spans="1:12" x14ac:dyDescent="0.3">
      <c r="A2816" s="1">
        <v>44190</v>
      </c>
      <c r="B2816" s="101" t="s">
        <v>4</v>
      </c>
      <c r="C2816" s="101">
        <v>83189</v>
      </c>
      <c r="D2816" s="6">
        <f t="shared" si="601"/>
        <v>0.14969400443023284</v>
      </c>
      <c r="E2816" s="7">
        <f t="shared" si="602"/>
        <v>1415</v>
      </c>
      <c r="F2816" s="6">
        <f t="shared" si="603"/>
        <v>0.15330444203683641</v>
      </c>
      <c r="G2816" s="101">
        <v>201</v>
      </c>
      <c r="H2816" s="7">
        <f t="shared" si="604"/>
        <v>1</v>
      </c>
      <c r="I2816" s="6">
        <f t="shared" si="605"/>
        <v>3.1230577998756993E-2</v>
      </c>
      <c r="J2816" s="10">
        <f>IF(B2816="Pending","",C2816/(VLOOKUP(B2816,Population!$A$2:$B$10,2,FALSE)/100000))</f>
        <v>9758.0115422512081</v>
      </c>
      <c r="K2816" s="10">
        <f>IF(B2816="Pending","",SUMIFS(E:E,A:A,"&lt;="&amp;A2816,A:A,"&gt;="&amp;A2816-13,B:B,B2816)/(VLOOKUP(B2816,Population!$A$2:$B$10,2,FALSE)/100000)/14)</f>
        <v>151.0563639897849</v>
      </c>
      <c r="L2816" s="13">
        <f>IF(B2816="Pending","",(G2816/C2816)/(VLOOKUP(B2816,Population!$A$2:$B$10,2,FALSE)/100000))</f>
        <v>2.8341679164468257E-4</v>
      </c>
    </row>
    <row r="2817" spans="1:12" x14ac:dyDescent="0.3">
      <c r="A2817" s="1">
        <v>44190</v>
      </c>
      <c r="B2817" s="101" t="s">
        <v>5</v>
      </c>
      <c r="C2817" s="101">
        <v>77113</v>
      </c>
      <c r="D2817" s="6">
        <f t="shared" si="601"/>
        <v>0.13876057848547937</v>
      </c>
      <c r="E2817" s="7">
        <f t="shared" si="602"/>
        <v>1453</v>
      </c>
      <c r="F2817" s="6">
        <f t="shared" si="603"/>
        <v>0.15742145178764896</v>
      </c>
      <c r="G2817" s="101">
        <v>549</v>
      </c>
      <c r="H2817" s="7">
        <f t="shared" si="604"/>
        <v>1</v>
      </c>
      <c r="I2817" s="6">
        <f t="shared" si="605"/>
        <v>8.5301429459291492E-2</v>
      </c>
      <c r="J2817" s="10">
        <f>IF(B2817="Pending","",C2817/(VLOOKUP(B2817,Population!$A$2:$B$10,2,FALSE)/100000))</f>
        <v>8612.5037833901642</v>
      </c>
      <c r="K2817" s="10">
        <f>IF(B2817="Pending","",SUMIFS(E:E,A:A,"&lt;="&amp;A2817,A:A,"&gt;="&amp;A2817-13,B:B,B2817)/(VLOOKUP(B2817,Population!$A$2:$B$10,2,FALSE)/100000)/14)</f>
        <v>139.78400093051056</v>
      </c>
      <c r="L2817" s="13">
        <f>IF(B2817="Pending","",(G2817/C2817)/(VLOOKUP(B2817,Population!$A$2:$B$10,2,FALSE)/100000))</f>
        <v>7.9514543817742222E-4</v>
      </c>
    </row>
    <row r="2818" spans="1:12" x14ac:dyDescent="0.3">
      <c r="A2818" s="1">
        <v>44190</v>
      </c>
      <c r="B2818" s="101" t="s">
        <v>6</v>
      </c>
      <c r="C2818" s="101">
        <v>54838</v>
      </c>
      <c r="D2818" s="6">
        <f t="shared" si="601"/>
        <v>9.8677947985251757E-2</v>
      </c>
      <c r="E2818" s="7">
        <f t="shared" si="602"/>
        <v>989</v>
      </c>
      <c r="F2818" s="6">
        <f t="shared" si="603"/>
        <v>0.10715059588299025</v>
      </c>
      <c r="G2818" s="101">
        <v>1170</v>
      </c>
      <c r="H2818" s="7">
        <f t="shared" si="604"/>
        <v>-1</v>
      </c>
      <c r="I2818" s="6">
        <f t="shared" si="605"/>
        <v>0.18178993163455562</v>
      </c>
      <c r="J2818" s="10">
        <f>IF(B2818="Pending","",C2818/(VLOOKUP(B2818,Population!$A$2:$B$10,2,FALSE)/100000))</f>
        <v>6958.8014791164896</v>
      </c>
      <c r="K2818" s="10">
        <f>IF(B2818="Pending","",SUMIFS(E:E,A:A,"&lt;="&amp;A2818,A:A,"&gt;="&amp;A2818-13,B:B,B2818)/(VLOOKUP(B2818,Population!$A$2:$B$10,2,FALSE)/100000)/14)</f>
        <v>112.83901102666188</v>
      </c>
      <c r="L2818" s="13">
        <f>IF(B2818="Pending","",(G2818/C2818)/(VLOOKUP(B2818,Population!$A$2:$B$10,2,FALSE)/100000))</f>
        <v>2.7074291119243538E-3</v>
      </c>
    </row>
    <row r="2819" spans="1:12" x14ac:dyDescent="0.3">
      <c r="A2819" s="1">
        <v>44190</v>
      </c>
      <c r="B2819" s="101" t="s">
        <v>7</v>
      </c>
      <c r="C2819" s="101">
        <v>32854</v>
      </c>
      <c r="D2819" s="6">
        <f t="shared" si="601"/>
        <v>5.911895589021228E-2</v>
      </c>
      <c r="E2819" s="7">
        <f t="shared" si="602"/>
        <v>565</v>
      </c>
      <c r="F2819" s="6">
        <f t="shared" si="603"/>
        <v>6.1213434452871071E-2</v>
      </c>
      <c r="G2819" s="101">
        <v>1947</v>
      </c>
      <c r="H2819" s="7">
        <f t="shared" si="604"/>
        <v>1</v>
      </c>
      <c r="I2819" s="6">
        <f t="shared" si="605"/>
        <v>0.30251709136109384</v>
      </c>
      <c r="J2819" s="10">
        <f>IF(B2819="Pending","",C2819/(VLOOKUP(B2819,Population!$A$2:$B$10,2,FALSE)/100000))</f>
        <v>6850.3347602257736</v>
      </c>
      <c r="K2819" s="10">
        <f>IF(B2819="Pending","",SUMIFS(E:E,A:A,"&lt;="&amp;A2819,A:A,"&gt;="&amp;A2819-13,B:B,B2819)/(VLOOKUP(B2819,Population!$A$2:$B$10,2,FALSE)/100000)/14)</f>
        <v>110.52434201453066</v>
      </c>
      <c r="L2819" s="13">
        <f>IF(B2819="Pending","",(G2819/C2819)/(VLOOKUP(B2819,Population!$A$2:$B$10,2,FALSE)/100000))</f>
        <v>1.2356664094325683E-2</v>
      </c>
    </row>
    <row r="2820" spans="1:12" x14ac:dyDescent="0.3">
      <c r="A2820" s="1">
        <v>44190</v>
      </c>
      <c r="B2820" s="101" t="s">
        <v>25</v>
      </c>
      <c r="C2820" s="101">
        <v>17374</v>
      </c>
      <c r="D2820" s="6">
        <f t="shared" si="601"/>
        <v>3.1263552067831865E-2</v>
      </c>
      <c r="E2820" s="7">
        <f t="shared" si="602"/>
        <v>268</v>
      </c>
      <c r="F2820" s="6">
        <f t="shared" si="603"/>
        <v>2.903575297941495E-2</v>
      </c>
      <c r="G2820" s="101">
        <v>2452</v>
      </c>
      <c r="H2820" s="7">
        <f t="shared" si="604"/>
        <v>2</v>
      </c>
      <c r="I2820" s="6">
        <f t="shared" si="605"/>
        <v>0.38098197638284648</v>
      </c>
      <c r="J2820" s="10">
        <f>IF(B2820="Pending","",C2820/(VLOOKUP(B2820,Population!$A$2:$B$10,2,FALSE)/100000))</f>
        <v>7848.4340625832883</v>
      </c>
      <c r="K2820" s="10">
        <f>IF(B2820="Pending","",SUMIFS(E:E,A:A,"&lt;="&amp;A2820,A:A,"&gt;="&amp;A2820-13,B:B,B2820)/(VLOOKUP(B2820,Population!$A$2:$B$10,2,FALSE)/100000)/14)</f>
        <v>125.42083902572497</v>
      </c>
      <c r="L2820" s="13">
        <f>IF(B2820="Pending","",(G2820/C2820)/(VLOOKUP(B2820,Population!$A$2:$B$10,2,FALSE)/100000))</f>
        <v>6.3753472605761766E-2</v>
      </c>
    </row>
    <row r="2821" spans="1:12" x14ac:dyDescent="0.3">
      <c r="A2821" s="1">
        <v>44190</v>
      </c>
      <c r="B2821" s="101" t="s">
        <v>21</v>
      </c>
      <c r="C2821" s="101">
        <v>873</v>
      </c>
      <c r="D2821" s="6">
        <f t="shared" si="601"/>
        <v>1.5709152155644768E-3</v>
      </c>
      <c r="E2821" s="7">
        <f t="shared" si="602"/>
        <v>86</v>
      </c>
      <c r="F2821" s="6">
        <f t="shared" si="603"/>
        <v>9.3174431202600223E-3</v>
      </c>
      <c r="G2821" s="101">
        <v>1</v>
      </c>
      <c r="H2821" s="7">
        <f t="shared" si="604"/>
        <v>0</v>
      </c>
      <c r="I2821" s="6">
        <f t="shared" si="605"/>
        <v>1.5537600994406463E-4</v>
      </c>
      <c r="J2821" s="10" t="str">
        <f>IF(B2821="Pending","",C2821/(VLOOKUP(B2821,Population!$A$2:$B$10,2,FALSE)/100000))</f>
        <v/>
      </c>
      <c r="K2821" s="10" t="str">
        <f>IF(B2821="Pending","",SUMIFS(E:E,A:A,"&lt;="&amp;A2821,A:A,"&gt;="&amp;A2821-13,B:B,B2821)/(VLOOKUP(B2821,Population!$A$2:$B$10,2,FALSE)/100000)/14)</f>
        <v/>
      </c>
      <c r="L2821" s="13" t="str">
        <f>IF(B2821="Pending","",(G2821/C2821)/(VLOOKUP(B2821,Population!$A$2:$B$10,2,FALSE)/100000))</f>
        <v/>
      </c>
    </row>
    <row r="2822" spans="1:12" x14ac:dyDescent="0.3">
      <c r="A2822" s="1">
        <v>44191</v>
      </c>
      <c r="B2822" s="11" t="s">
        <v>0</v>
      </c>
      <c r="C2822" s="101">
        <v>28776</v>
      </c>
      <c r="D2822" s="6">
        <f t="shared" ref="D2822:D2831" si="606">C2822/SUMIF(A:A,A2822,C:C)</f>
        <v>5.1303994351853829E-2</v>
      </c>
      <c r="E2822" s="7">
        <f t="shared" ref="E2822:E2831" si="607">C2822-SUMIFS(C:C,A:A,A2822-1,B:B,B2822)</f>
        <v>228</v>
      </c>
      <c r="F2822" s="6">
        <f t="shared" ref="F2822:F2831" si="608">E2822/SUMIF(A:A,A2822,E:E)</f>
        <v>4.4143272023233301E-2</v>
      </c>
      <c r="G2822" s="101">
        <v>4</v>
      </c>
      <c r="H2822" s="7">
        <f t="shared" ref="H2822:H2831" si="609">G2822-SUMIFS(G:G,A:A,A2822-1,B:B,B2822)</f>
        <v>0</v>
      </c>
      <c r="I2822" s="6">
        <f t="shared" ref="I2822:I2831" si="610">G2822/SUMIF(A:A,A2822,G:G)</f>
        <v>6.2082880645661961E-4</v>
      </c>
      <c r="J2822" s="10">
        <f>IF(B2822="Pending","",C2822/(VLOOKUP(B2822,Population!$A$2:$B$10,2,FALSE)/100000))</f>
        <v>3176.3903330706207</v>
      </c>
      <c r="K2822" s="10">
        <f>IF(B2822="Pending","",SUMIFS(E:E,A:A,"&lt;="&amp;A2822,A:A,"&gt;="&amp;A2822-13,B:B,B2822)/(VLOOKUP(B2822,Population!$A$2:$B$10,2,FALSE)/100000)/14)</f>
        <v>50.468829485843969</v>
      </c>
      <c r="L2822" s="13">
        <f>IF(B2822="Pending","",(G2822/C2822)/(VLOOKUP(B2822,Population!$A$2:$B$10,2,FALSE)/100000))</f>
        <v>1.5343802767165099E-5</v>
      </c>
    </row>
    <row r="2823" spans="1:12" x14ac:dyDescent="0.3">
      <c r="A2823" s="1">
        <v>44191</v>
      </c>
      <c r="B2823" s="101" t="s">
        <v>1</v>
      </c>
      <c r="C2823" s="101">
        <v>72418</v>
      </c>
      <c r="D2823" s="6">
        <f t="shared" si="606"/>
        <v>0.12911219985309114</v>
      </c>
      <c r="E2823" s="7">
        <f t="shared" si="607"/>
        <v>552</v>
      </c>
      <c r="F2823" s="6">
        <f t="shared" si="608"/>
        <v>0.1068731848983543</v>
      </c>
      <c r="G2823" s="101">
        <v>3</v>
      </c>
      <c r="H2823" s="7">
        <f t="shared" si="609"/>
        <v>0</v>
      </c>
      <c r="I2823" s="6">
        <f t="shared" si="610"/>
        <v>4.6562160484246468E-4</v>
      </c>
      <c r="J2823" s="10">
        <f>IF(B2823="Pending","",C2823/(VLOOKUP(B2823,Population!$A$2:$B$10,2,FALSE)/100000))</f>
        <v>8452.8874492981995</v>
      </c>
      <c r="K2823" s="10">
        <f>IF(B2823="Pending","",SUMIFS(E:E,A:A,"&lt;="&amp;A2823,A:A,"&gt;="&amp;A2823-13,B:B,B2823)/(VLOOKUP(B2823,Population!$A$2:$B$10,2,FALSE)/100000)/14)</f>
        <v>120.03351633921537</v>
      </c>
      <c r="L2823" s="13">
        <f>IF(B2823="Pending","",(G2823/C2823)/(VLOOKUP(B2823,Population!$A$2:$B$10,2,FALSE)/100000))</f>
        <v>4.835409818280778E-6</v>
      </c>
    </row>
    <row r="2824" spans="1:12" x14ac:dyDescent="0.3">
      <c r="A2824" s="1">
        <v>44191</v>
      </c>
      <c r="B2824" s="101" t="s">
        <v>2</v>
      </c>
      <c r="C2824" s="101">
        <v>103196</v>
      </c>
      <c r="D2824" s="6">
        <f t="shared" si="606"/>
        <v>0.18398550879670239</v>
      </c>
      <c r="E2824" s="7">
        <f t="shared" si="607"/>
        <v>814</v>
      </c>
      <c r="F2824" s="6">
        <f t="shared" si="608"/>
        <v>0.15759922555663117</v>
      </c>
      <c r="G2824" s="101">
        <v>40</v>
      </c>
      <c r="H2824" s="7">
        <f t="shared" si="609"/>
        <v>0</v>
      </c>
      <c r="I2824" s="6">
        <f t="shared" si="610"/>
        <v>6.2082880645661954E-3</v>
      </c>
      <c r="J2824" s="10">
        <f>IF(B2824="Pending","",C2824/(VLOOKUP(B2824,Population!$A$2:$B$10,2,FALSE)/100000))</f>
        <v>10834.817228867087</v>
      </c>
      <c r="K2824" s="10">
        <f>IF(B2824="Pending","",SUMIFS(E:E,A:A,"&lt;="&amp;A2824,A:A,"&gt;="&amp;A2824-13,B:B,B2824)/(VLOOKUP(B2824,Population!$A$2:$B$10,2,FALSE)/100000)/14)</f>
        <v>149.82445235855397</v>
      </c>
      <c r="L2824" s="13">
        <f>IF(B2824="Pending","",(G2824/C2824)/(VLOOKUP(B2824,Population!$A$2:$B$10,2,FALSE)/100000))</f>
        <v>4.0696386883352135E-5</v>
      </c>
    </row>
    <row r="2825" spans="1:12" x14ac:dyDescent="0.3">
      <c r="A2825" s="1">
        <v>44191</v>
      </c>
      <c r="B2825" s="101" t="s">
        <v>3</v>
      </c>
      <c r="C2825" s="101">
        <v>87505</v>
      </c>
      <c r="D2825" s="6">
        <f t="shared" si="606"/>
        <v>0.15601042624961667</v>
      </c>
      <c r="E2825" s="7">
        <f t="shared" si="607"/>
        <v>815</v>
      </c>
      <c r="F2825" s="6">
        <f t="shared" si="608"/>
        <v>0.15779283639883834</v>
      </c>
      <c r="G2825" s="101">
        <v>69</v>
      </c>
      <c r="H2825" s="7">
        <f t="shared" si="609"/>
        <v>0</v>
      </c>
      <c r="I2825" s="6">
        <f t="shared" si="610"/>
        <v>1.0709296911376688E-2</v>
      </c>
      <c r="J2825" s="10">
        <f>IF(B2825="Pending","",C2825/(VLOOKUP(B2825,Population!$A$2:$B$10,2,FALSE)/100000))</f>
        <v>9975.694895700095</v>
      </c>
      <c r="K2825" s="10">
        <f>IF(B2825="Pending","",SUMIFS(E:E,A:A,"&lt;="&amp;A2825,A:A,"&gt;="&amp;A2825-13,B:B,B2825)/(VLOOKUP(B2825,Population!$A$2:$B$10,2,FALSE)/100000)/14)</f>
        <v>147.0211264187885</v>
      </c>
      <c r="L2825" s="13">
        <f>IF(B2825="Pending","",(G2825/C2825)/(VLOOKUP(B2825,Population!$A$2:$B$10,2,FALSE)/100000))</f>
        <v>8.9893131633083992E-5</v>
      </c>
    </row>
    <row r="2826" spans="1:12" x14ac:dyDescent="0.3">
      <c r="A2826" s="1">
        <v>44191</v>
      </c>
      <c r="B2826" s="101" t="s">
        <v>4</v>
      </c>
      <c r="C2826" s="101">
        <v>84015</v>
      </c>
      <c r="D2826" s="6">
        <f t="shared" si="606"/>
        <v>0.14978819451873088</v>
      </c>
      <c r="E2826" s="7">
        <f t="shared" si="607"/>
        <v>826</v>
      </c>
      <c r="F2826" s="6">
        <f t="shared" si="608"/>
        <v>0.15992255566311714</v>
      </c>
      <c r="G2826" s="101">
        <v>201</v>
      </c>
      <c r="H2826" s="7">
        <f t="shared" si="609"/>
        <v>0</v>
      </c>
      <c r="I2826" s="6">
        <f t="shared" si="610"/>
        <v>3.1196647524445134E-2</v>
      </c>
      <c r="J2826" s="10">
        <f>IF(B2826="Pending","",C2826/(VLOOKUP(B2826,Population!$A$2:$B$10,2,FALSE)/100000))</f>
        <v>9854.9007647914423</v>
      </c>
      <c r="K2826" s="10">
        <f>IF(B2826="Pending","",SUMIFS(E:E,A:A,"&lt;="&amp;A2826,A:A,"&gt;="&amp;A2826-13,B:B,B2826)/(VLOOKUP(B2826,Population!$A$2:$B$10,2,FALSE)/100000)/14)</f>
        <v>149.69904350798643</v>
      </c>
      <c r="L2826" s="13">
        <f>IF(B2826="Pending","",(G2826/C2826)/(VLOOKUP(B2826,Population!$A$2:$B$10,2,FALSE)/100000))</f>
        <v>2.8063035743771352E-4</v>
      </c>
    </row>
    <row r="2827" spans="1:12" x14ac:dyDescent="0.3">
      <c r="A2827" s="1">
        <v>44191</v>
      </c>
      <c r="B2827" s="101" t="s">
        <v>5</v>
      </c>
      <c r="C2827" s="101">
        <v>77890</v>
      </c>
      <c r="D2827" s="6">
        <f t="shared" si="606"/>
        <v>0.13886808868730521</v>
      </c>
      <c r="E2827" s="7">
        <f t="shared" si="607"/>
        <v>777</v>
      </c>
      <c r="F2827" s="6">
        <f t="shared" si="608"/>
        <v>0.15043562439496611</v>
      </c>
      <c r="G2827" s="101">
        <v>549</v>
      </c>
      <c r="H2827" s="7">
        <f t="shared" si="609"/>
        <v>0</v>
      </c>
      <c r="I2827" s="6">
        <f t="shared" si="610"/>
        <v>8.5208753686171035E-2</v>
      </c>
      <c r="J2827" s="10">
        <f>IF(B2827="Pending","",C2827/(VLOOKUP(B2827,Population!$A$2:$B$10,2,FALSE)/100000))</f>
        <v>8699.284422707713</v>
      </c>
      <c r="K2827" s="10">
        <f>IF(B2827="Pending","",SUMIFS(E:E,A:A,"&lt;="&amp;A2827,A:A,"&gt;="&amp;A2827-13,B:B,B2827)/(VLOOKUP(B2827,Population!$A$2:$B$10,2,FALSE)/100000)/14)</f>
        <v>138.29218446127157</v>
      </c>
      <c r="L2827" s="13">
        <f>IF(B2827="Pending","",(G2827/C2827)/(VLOOKUP(B2827,Population!$A$2:$B$10,2,FALSE)/100000))</f>
        <v>7.8721338007671797E-4</v>
      </c>
    </row>
    <row r="2828" spans="1:12" x14ac:dyDescent="0.3">
      <c r="A2828" s="1">
        <v>44191</v>
      </c>
      <c r="B2828" s="101" t="s">
        <v>6</v>
      </c>
      <c r="C2828" s="101">
        <v>55452</v>
      </c>
      <c r="D2828" s="6">
        <f t="shared" si="606"/>
        <v>9.8863952418647441E-2</v>
      </c>
      <c r="E2828" s="7">
        <f t="shared" si="607"/>
        <v>614</v>
      </c>
      <c r="F2828" s="6">
        <f t="shared" si="608"/>
        <v>0.11887705711519846</v>
      </c>
      <c r="G2828" s="101">
        <v>1172</v>
      </c>
      <c r="H2828" s="7">
        <f t="shared" si="609"/>
        <v>2</v>
      </c>
      <c r="I2828" s="6">
        <f t="shared" si="610"/>
        <v>0.18190284029178955</v>
      </c>
      <c r="J2828" s="10">
        <f>IF(B2828="Pending","",C2828/(VLOOKUP(B2828,Population!$A$2:$B$10,2,FALSE)/100000))</f>
        <v>7036.7165035188664</v>
      </c>
      <c r="K2828" s="10">
        <f>IF(B2828="Pending","",SUMIFS(E:E,A:A,"&lt;="&amp;A2828,A:A,"&gt;="&amp;A2828-13,B:B,B2828)/(VLOOKUP(B2828,Population!$A$2:$B$10,2,FALSE)/100000)/14)</f>
        <v>112.18639565242141</v>
      </c>
      <c r="L2828" s="13">
        <f>IF(B2828="Pending","",(G2828/C2828)/(VLOOKUP(B2828,Population!$A$2:$B$10,2,FALSE)/100000))</f>
        <v>2.6820275645146781E-3</v>
      </c>
    </row>
    <row r="2829" spans="1:12" x14ac:dyDescent="0.3">
      <c r="A2829" s="1">
        <v>44191</v>
      </c>
      <c r="B2829" s="101" t="s">
        <v>7</v>
      </c>
      <c r="C2829" s="101">
        <v>33208</v>
      </c>
      <c r="D2829" s="6">
        <f t="shared" si="606"/>
        <v>5.9205693787752367E-2</v>
      </c>
      <c r="E2829" s="7">
        <f t="shared" si="607"/>
        <v>354</v>
      </c>
      <c r="F2829" s="6">
        <f t="shared" si="608"/>
        <v>6.8538238141335917E-2</v>
      </c>
      <c r="G2829" s="101">
        <v>1947</v>
      </c>
      <c r="H2829" s="7">
        <f t="shared" si="609"/>
        <v>0</v>
      </c>
      <c r="I2829" s="6">
        <f t="shared" si="610"/>
        <v>0.3021884215427596</v>
      </c>
      <c r="J2829" s="10">
        <f>IF(B2829="Pending","",C2829/(VLOOKUP(B2829,Population!$A$2:$B$10,2,FALSE)/100000))</f>
        <v>6924.1467315266782</v>
      </c>
      <c r="K2829" s="10">
        <f>IF(B2829="Pending","",SUMIFS(E:E,A:A,"&lt;="&amp;A2829,A:A,"&gt;="&amp;A2829-13,B:B,B2829)/(VLOOKUP(B2829,Population!$A$2:$B$10,2,FALSE)/100000)/14)</f>
        <v>109.98817757408825</v>
      </c>
      <c r="L2829" s="13">
        <f>IF(B2829="Pending","",(G2829/C2829)/(VLOOKUP(B2829,Population!$A$2:$B$10,2,FALSE)/100000))</f>
        <v>1.2224941042970849E-2</v>
      </c>
    </row>
    <row r="2830" spans="1:12" x14ac:dyDescent="0.3">
      <c r="A2830" s="1">
        <v>44191</v>
      </c>
      <c r="B2830" s="101" t="s">
        <v>25</v>
      </c>
      <c r="C2830" s="101">
        <v>17549</v>
      </c>
      <c r="D2830" s="6">
        <f t="shared" si="606"/>
        <v>3.1287663222153282E-2</v>
      </c>
      <c r="E2830" s="7">
        <f t="shared" si="607"/>
        <v>175</v>
      </c>
      <c r="F2830" s="6">
        <f t="shared" si="608"/>
        <v>3.3881897386253627E-2</v>
      </c>
      <c r="G2830" s="101">
        <v>2457</v>
      </c>
      <c r="H2830" s="7">
        <f t="shared" si="609"/>
        <v>5</v>
      </c>
      <c r="I2830" s="6">
        <f t="shared" si="610"/>
        <v>0.3813440943659786</v>
      </c>
      <c r="J2830" s="10">
        <f>IF(B2830="Pending","",C2830/(VLOOKUP(B2830,Population!$A$2:$B$10,2,FALSE)/100000))</f>
        <v>7927.4875885964157</v>
      </c>
      <c r="K2830" s="10">
        <f>IF(B2830="Pending","",SUMIFS(E:E,A:A,"&lt;="&amp;A2830,A:A,"&gt;="&amp;A2830-13,B:B,B2830)/(VLOOKUP(B2830,Population!$A$2:$B$10,2,FALSE)/100000)/14)</f>
        <v>123.09763336329839</v>
      </c>
      <c r="L2830" s="13">
        <f>IF(B2830="Pending","",(G2830/C2830)/(VLOOKUP(B2830,Population!$A$2:$B$10,2,FALSE)/100000))</f>
        <v>6.3246424595379158E-2</v>
      </c>
    </row>
    <row r="2831" spans="1:12" x14ac:dyDescent="0.3">
      <c r="A2831" s="1">
        <v>44191</v>
      </c>
      <c r="B2831" s="101" t="s">
        <v>21</v>
      </c>
      <c r="C2831" s="101">
        <v>883</v>
      </c>
      <c r="D2831" s="6">
        <f t="shared" si="606"/>
        <v>1.5742781141467519E-3</v>
      </c>
      <c r="E2831" s="7">
        <f t="shared" si="607"/>
        <v>10</v>
      </c>
      <c r="F2831" s="6">
        <f t="shared" si="608"/>
        <v>1.9361084220716361E-3</v>
      </c>
      <c r="G2831" s="101">
        <v>1</v>
      </c>
      <c r="H2831" s="7">
        <f t="shared" si="609"/>
        <v>0</v>
      </c>
      <c r="I2831" s="6">
        <f t="shared" si="610"/>
        <v>1.552072016141549E-4</v>
      </c>
      <c r="J2831" s="10" t="str">
        <f>IF(B2831="Pending","",C2831/(VLOOKUP(B2831,Population!$A$2:$B$10,2,FALSE)/100000))</f>
        <v/>
      </c>
      <c r="K2831" s="10" t="str">
        <f>IF(B2831="Pending","",SUMIFS(E:E,A:A,"&lt;="&amp;A2831,A:A,"&gt;="&amp;A2831-13,B:B,B2831)/(VLOOKUP(B2831,Population!$A$2:$B$10,2,FALSE)/100000)/14)</f>
        <v/>
      </c>
      <c r="L2831" s="13" t="str">
        <f>IF(B2831="Pending","",(G2831/C2831)/(VLOOKUP(B2831,Population!$A$2:$B$10,2,FALSE)/100000))</f>
        <v/>
      </c>
    </row>
    <row r="2832" spans="1:12" x14ac:dyDescent="0.3">
      <c r="A2832" s="1">
        <v>44192</v>
      </c>
      <c r="B2832" s="11" t="s">
        <v>0</v>
      </c>
      <c r="C2832" s="101">
        <v>28907</v>
      </c>
      <c r="D2832" s="6">
        <f t="shared" ref="D2832:D2841" si="611">C2832/SUMIF(A:A,A2832,C:C)</f>
        <v>5.1246277123812224E-2</v>
      </c>
      <c r="E2832" s="7">
        <f t="shared" ref="E2832:E2841" si="612">C2832-SUMIFS(C:C,A:A,A2832-1,B:B,B2832)</f>
        <v>131</v>
      </c>
      <c r="F2832" s="6">
        <f t="shared" ref="F2832:F2841" si="613">E2832/SUMIF(A:A,A2832,E:E)</f>
        <v>4.1091593475533247E-2</v>
      </c>
      <c r="G2832" s="101">
        <v>4</v>
      </c>
      <c r="H2832" s="7">
        <f t="shared" ref="H2832:H2841" si="614">G2832-SUMIFS(G:G,A:A,A2832-1,B:B,B2832)</f>
        <v>0</v>
      </c>
      <c r="I2832" s="6">
        <f t="shared" ref="I2832:I2841" si="615">G2832/SUMIF(A:A,A2832,G:G)</f>
        <v>6.1425061425061424E-4</v>
      </c>
      <c r="J2832" s="10">
        <f>IF(B2832="Pending","",C2832/(VLOOKUP(B2832,Population!$A$2:$B$10,2,FALSE)/100000))</f>
        <v>3190.8505476116361</v>
      </c>
      <c r="K2832" s="10">
        <f>IF(B2832="Pending","",SUMIFS(E:E,A:A,"&lt;="&amp;A2832,A:A,"&gt;="&amp;A2832-13,B:B,B2832)/(VLOOKUP(B2832,Population!$A$2:$B$10,2,FALSE)/100000)/14)</f>
        <v>46.715796704206454</v>
      </c>
      <c r="L2832" s="13">
        <f>IF(B2832="Pending","",(G2832/C2832)/(VLOOKUP(B2832,Population!$A$2:$B$10,2,FALSE)/100000))</f>
        <v>1.5274268115956096E-5</v>
      </c>
    </row>
    <row r="2833" spans="1:12" x14ac:dyDescent="0.3">
      <c r="A2833" s="1">
        <v>44192</v>
      </c>
      <c r="B2833" s="101" t="s">
        <v>1</v>
      </c>
      <c r="C2833" s="101">
        <v>72753</v>
      </c>
      <c r="D2833" s="6">
        <f t="shared" si="611"/>
        <v>0.1289763863281804</v>
      </c>
      <c r="E2833" s="7">
        <f t="shared" si="612"/>
        <v>335</v>
      </c>
      <c r="F2833" s="6">
        <f t="shared" si="613"/>
        <v>0.10508155583437892</v>
      </c>
      <c r="G2833" s="101">
        <v>3</v>
      </c>
      <c r="H2833" s="7">
        <f t="shared" si="614"/>
        <v>0</v>
      </c>
      <c r="I2833" s="6">
        <f t="shared" si="615"/>
        <v>4.606879606879607E-4</v>
      </c>
      <c r="J2833" s="10">
        <f>IF(B2833="Pending","",C2833/(VLOOKUP(B2833,Population!$A$2:$B$10,2,FALSE)/100000))</f>
        <v>8491.989845049462</v>
      </c>
      <c r="K2833" s="10">
        <f>IF(B2833="Pending","",SUMIFS(E:E,A:A,"&lt;="&amp;A2833,A:A,"&gt;="&amp;A2833-13,B:B,B2833)/(VLOOKUP(B2833,Population!$A$2:$B$10,2,FALSE)/100000)/14)</f>
        <v>110.90406573204437</v>
      </c>
      <c r="L2833" s="13">
        <f>IF(B2833="Pending","",(G2833/C2833)/(VLOOKUP(B2833,Population!$A$2:$B$10,2,FALSE)/100000))</f>
        <v>4.8131445881304881E-6</v>
      </c>
    </row>
    <row r="2834" spans="1:12" x14ac:dyDescent="0.3">
      <c r="A2834" s="1">
        <v>44192</v>
      </c>
      <c r="B2834" s="101" t="s">
        <v>2</v>
      </c>
      <c r="C2834" s="101">
        <v>103674</v>
      </c>
      <c r="D2834" s="6">
        <f t="shared" si="611"/>
        <v>0.18379307899588712</v>
      </c>
      <c r="E2834" s="7">
        <f t="shared" si="612"/>
        <v>478</v>
      </c>
      <c r="F2834" s="6">
        <f t="shared" si="613"/>
        <v>0.14993726474278546</v>
      </c>
      <c r="G2834" s="101">
        <v>40</v>
      </c>
      <c r="H2834" s="7">
        <f t="shared" si="614"/>
        <v>0</v>
      </c>
      <c r="I2834" s="6">
        <f t="shared" si="615"/>
        <v>6.1425061425061421E-3</v>
      </c>
      <c r="J2834" s="10">
        <f>IF(B2834="Pending","",C2834/(VLOOKUP(B2834,Population!$A$2:$B$10,2,FALSE)/100000))</f>
        <v>10885.003695739819</v>
      </c>
      <c r="K2834" s="10">
        <f>IF(B2834="Pending","",SUMIFS(E:E,A:A,"&lt;="&amp;A2834,A:A,"&gt;="&amp;A2834-13,B:B,B2834)/(VLOOKUP(B2834,Population!$A$2:$B$10,2,FALSE)/100000)/14)</f>
        <v>138.4252548620577</v>
      </c>
      <c r="L2834" s="13">
        <f>IF(B2834="Pending","",(G2834/C2834)/(VLOOKUP(B2834,Population!$A$2:$B$10,2,FALSE)/100000))</f>
        <v>4.0508751864637287E-5</v>
      </c>
    </row>
    <row r="2835" spans="1:12" x14ac:dyDescent="0.3">
      <c r="A2835" s="1">
        <v>44192</v>
      </c>
      <c r="B2835" s="101" t="s">
        <v>3</v>
      </c>
      <c r="C2835" s="101">
        <v>87985</v>
      </c>
      <c r="D2835" s="6">
        <f t="shared" si="611"/>
        <v>0.15597964827684016</v>
      </c>
      <c r="E2835" s="7">
        <f t="shared" si="612"/>
        <v>480</v>
      </c>
      <c r="F2835" s="6">
        <f t="shared" si="613"/>
        <v>0.15056461731493098</v>
      </c>
      <c r="G2835" s="101">
        <v>69</v>
      </c>
      <c r="H2835" s="7">
        <f t="shared" si="614"/>
        <v>0</v>
      </c>
      <c r="I2835" s="6">
        <f t="shared" si="615"/>
        <v>1.0595823095823095E-2</v>
      </c>
      <c r="J2835" s="10">
        <f>IF(B2835="Pending","",C2835/(VLOOKUP(B2835,Population!$A$2:$B$10,2,FALSE)/100000))</f>
        <v>10030.415580803072</v>
      </c>
      <c r="K2835" s="10">
        <f>IF(B2835="Pending","",SUMIFS(E:E,A:A,"&lt;="&amp;A2835,A:A,"&gt;="&amp;A2835-13,B:B,B2835)/(VLOOKUP(B2835,Population!$A$2:$B$10,2,FALSE)/100000)/14)</f>
        <v>136.81799867562913</v>
      </c>
      <c r="L2835" s="13">
        <f>IF(B2835="Pending","",(G2835/C2835)/(VLOOKUP(B2835,Population!$A$2:$B$10,2,FALSE)/100000))</f>
        <v>8.940272186796629E-5</v>
      </c>
    </row>
    <row r="2836" spans="1:12" x14ac:dyDescent="0.3">
      <c r="A2836" s="1">
        <v>44192</v>
      </c>
      <c r="B2836" s="101" t="s">
        <v>4</v>
      </c>
      <c r="C2836" s="101">
        <v>84481</v>
      </c>
      <c r="D2836" s="6">
        <f t="shared" si="611"/>
        <v>0.14976776343781023</v>
      </c>
      <c r="E2836" s="7">
        <f t="shared" si="612"/>
        <v>466</v>
      </c>
      <c r="F2836" s="6">
        <f t="shared" si="613"/>
        <v>0.14617314930991218</v>
      </c>
      <c r="G2836" s="101">
        <v>203</v>
      </c>
      <c r="H2836" s="7">
        <f t="shared" si="614"/>
        <v>2</v>
      </c>
      <c r="I2836" s="6">
        <f t="shared" si="615"/>
        <v>3.1173218673218674E-2</v>
      </c>
      <c r="J2836" s="10">
        <f>IF(B2836="Pending","",C2836/(VLOOKUP(B2836,Population!$A$2:$B$10,2,FALSE)/100000))</f>
        <v>9909.5622390090557</v>
      </c>
      <c r="K2836" s="10">
        <f>IF(B2836="Pending","",SUMIFS(E:E,A:A,"&lt;="&amp;A2836,A:A,"&gt;="&amp;A2836-13,B:B,B2836)/(VLOOKUP(B2836,Population!$A$2:$B$10,2,FALSE)/100000)/14)</f>
        <v>139.44373320106442</v>
      </c>
      <c r="L2836" s="13">
        <f>IF(B2836="Pending","",(G2836/C2836)/(VLOOKUP(B2836,Population!$A$2:$B$10,2,FALSE)/100000))</f>
        <v>2.8185933028635824E-4</v>
      </c>
    </row>
    <row r="2837" spans="1:12" x14ac:dyDescent="0.3">
      <c r="A2837" s="1">
        <v>44192</v>
      </c>
      <c r="B2837" s="101" t="s">
        <v>5</v>
      </c>
      <c r="C2837" s="101">
        <v>78372</v>
      </c>
      <c r="D2837" s="6">
        <f t="shared" si="611"/>
        <v>0.13893773932775494</v>
      </c>
      <c r="E2837" s="7">
        <f t="shared" si="612"/>
        <v>482</v>
      </c>
      <c r="F2837" s="6">
        <f t="shared" si="613"/>
        <v>0.15119196988707653</v>
      </c>
      <c r="G2837" s="101">
        <v>555</v>
      </c>
      <c r="H2837" s="7">
        <f t="shared" si="614"/>
        <v>6</v>
      </c>
      <c r="I2837" s="6">
        <f t="shared" si="615"/>
        <v>8.5227272727272721E-2</v>
      </c>
      <c r="J2837" s="10">
        <f>IF(B2837="Pending","",C2837/(VLOOKUP(B2837,Population!$A$2:$B$10,2,FALSE)/100000))</f>
        <v>8753.1174576511603</v>
      </c>
      <c r="K2837" s="10">
        <f>IF(B2837="Pending","",SUMIFS(E:E,A:A,"&lt;="&amp;A2837,A:A,"&gt;="&amp;A2837-13,B:B,B2837)/(VLOOKUP(B2837,Population!$A$2:$B$10,2,FALSE)/100000)/14)</f>
        <v>128.79082930157304</v>
      </c>
      <c r="L2837" s="13">
        <f>IF(B2837="Pending","",(G2837/C2837)/(VLOOKUP(B2837,Population!$A$2:$B$10,2,FALSE)/100000))</f>
        <v>7.9092240776178278E-4</v>
      </c>
    </row>
    <row r="2838" spans="1:12" x14ac:dyDescent="0.3">
      <c r="A2838" s="1">
        <v>44192</v>
      </c>
      <c r="B2838" s="101" t="s">
        <v>6</v>
      </c>
      <c r="C2838" s="101">
        <v>55805</v>
      </c>
      <c r="D2838" s="6">
        <f t="shared" si="611"/>
        <v>9.8931002694653242E-2</v>
      </c>
      <c r="E2838" s="7">
        <f t="shared" si="612"/>
        <v>353</v>
      </c>
      <c r="F2838" s="6">
        <f t="shared" si="613"/>
        <v>0.11072772898368884</v>
      </c>
      <c r="G2838" s="101">
        <v>1185</v>
      </c>
      <c r="H2838" s="7">
        <f t="shared" si="614"/>
        <v>13</v>
      </c>
      <c r="I2838" s="6">
        <f t="shared" si="615"/>
        <v>0.18197174447174447</v>
      </c>
      <c r="J2838" s="10">
        <f>IF(B2838="Pending","",C2838/(VLOOKUP(B2838,Population!$A$2:$B$10,2,FALSE)/100000))</f>
        <v>7081.5112976785385</v>
      </c>
      <c r="K2838" s="10">
        <f>IF(B2838="Pending","",SUMIFS(E:E,A:A,"&lt;="&amp;A2838,A:A,"&gt;="&amp;A2838-13,B:B,B2838)/(VLOOKUP(B2838,Population!$A$2:$B$10,2,FALSE)/100000)/14)</f>
        <v>104.60880602929591</v>
      </c>
      <c r="L2838" s="13">
        <f>IF(B2838="Pending","",(G2838/C2838)/(VLOOKUP(B2838,Population!$A$2:$B$10,2,FALSE)/100000))</f>
        <v>2.6946234055713488E-3</v>
      </c>
    </row>
    <row r="2839" spans="1:12" x14ac:dyDescent="0.3">
      <c r="A2839" s="1">
        <v>44192</v>
      </c>
      <c r="B2839" s="101" t="s">
        <v>7</v>
      </c>
      <c r="C2839" s="101">
        <v>33381</v>
      </c>
      <c r="D2839" s="6">
        <f t="shared" si="611"/>
        <v>5.9177776201957168E-2</v>
      </c>
      <c r="E2839" s="7">
        <f t="shared" si="612"/>
        <v>173</v>
      </c>
      <c r="F2839" s="6">
        <f t="shared" si="613"/>
        <v>5.4265997490589711E-2</v>
      </c>
      <c r="G2839" s="101">
        <v>1970</v>
      </c>
      <c r="H2839" s="7">
        <f t="shared" si="614"/>
        <v>23</v>
      </c>
      <c r="I2839" s="6">
        <f t="shared" si="615"/>
        <v>0.3025184275184275</v>
      </c>
      <c r="J2839" s="10">
        <f>IF(B2839="Pending","",C2839/(VLOOKUP(B2839,Population!$A$2:$B$10,2,FALSE)/100000))</f>
        <v>6960.2186836031087</v>
      </c>
      <c r="K2839" s="10">
        <f>IF(B2839="Pending","",SUMIFS(E:E,A:A,"&lt;="&amp;A2839,A:A,"&gt;="&amp;A2839-13,B:B,B2839)/(VLOOKUP(B2839,Population!$A$2:$B$10,2,FALSE)/100000)/14)</f>
        <v>102.77974454147366</v>
      </c>
      <c r="L2839" s="13">
        <f>IF(B2839="Pending","",(G2839/C2839)/(VLOOKUP(B2839,Population!$A$2:$B$10,2,FALSE)/100000))</f>
        <v>1.2305249549312475E-2</v>
      </c>
    </row>
    <row r="2840" spans="1:12" x14ac:dyDescent="0.3">
      <c r="A2840" s="1">
        <v>44192</v>
      </c>
      <c r="B2840" s="101" t="s">
        <v>25</v>
      </c>
      <c r="C2840" s="101">
        <v>17671</v>
      </c>
      <c r="D2840" s="6">
        <f t="shared" si="611"/>
        <v>3.1327116721032479E-2</v>
      </c>
      <c r="E2840" s="7">
        <f t="shared" si="612"/>
        <v>122</v>
      </c>
      <c r="F2840" s="6">
        <f t="shared" si="613"/>
        <v>3.8268506900878296E-2</v>
      </c>
      <c r="G2840" s="101">
        <v>2482</v>
      </c>
      <c r="H2840" s="7">
        <f t="shared" si="614"/>
        <v>25</v>
      </c>
      <c r="I2840" s="6">
        <f t="shared" si="615"/>
        <v>0.38114250614250617</v>
      </c>
      <c r="J2840" s="10">
        <f>IF(B2840="Pending","",C2840/(VLOOKUP(B2840,Population!$A$2:$B$10,2,FALSE)/100000))</f>
        <v>7982.5991895884245</v>
      </c>
      <c r="K2840" s="10">
        <f>IF(B2840="Pending","",SUMIFS(E:E,A:A,"&lt;="&amp;A2840,A:A,"&gt;="&amp;A2840-13,B:B,B2840)/(VLOOKUP(B2840,Population!$A$2:$B$10,2,FALSE)/100000)/14)</f>
        <v>115.12774727136267</v>
      </c>
      <c r="L2840" s="13">
        <f>IF(B2840="Pending","",(G2840/C2840)/(VLOOKUP(B2840,Population!$A$2:$B$10,2,FALSE)/100000))</f>
        <v>6.3448863453303542E-2</v>
      </c>
    </row>
    <row r="2841" spans="1:12" x14ac:dyDescent="0.3">
      <c r="A2841" s="1">
        <v>44192</v>
      </c>
      <c r="B2841" s="101" t="s">
        <v>21</v>
      </c>
      <c r="C2841" s="101">
        <v>1051</v>
      </c>
      <c r="D2841" s="6">
        <f t="shared" si="611"/>
        <v>1.8632108920720466E-3</v>
      </c>
      <c r="E2841" s="7">
        <f t="shared" si="612"/>
        <v>168</v>
      </c>
      <c r="F2841" s="6">
        <f t="shared" si="613"/>
        <v>5.2697616060225848E-2</v>
      </c>
      <c r="G2841" s="101">
        <v>1</v>
      </c>
      <c r="H2841" s="7">
        <f t="shared" si="614"/>
        <v>0</v>
      </c>
      <c r="I2841" s="6">
        <f t="shared" si="615"/>
        <v>1.5356265356265356E-4</v>
      </c>
      <c r="J2841" s="10" t="str">
        <f>IF(B2841="Pending","",C2841/(VLOOKUP(B2841,Population!$A$2:$B$10,2,FALSE)/100000))</f>
        <v/>
      </c>
      <c r="K2841" s="10" t="str">
        <f>IF(B2841="Pending","",SUMIFS(E:E,A:A,"&lt;="&amp;A2841,A:A,"&gt;="&amp;A2841-13,B:B,B2841)/(VLOOKUP(B2841,Population!$A$2:$B$10,2,FALSE)/100000)/14)</f>
        <v/>
      </c>
      <c r="L2841" s="13" t="str">
        <f>IF(B2841="Pending","",(G2841/C2841)/(VLOOKUP(B2841,Population!$A$2:$B$10,2,FALSE)/100000))</f>
        <v/>
      </c>
    </row>
    <row r="2842" spans="1:12" x14ac:dyDescent="0.3">
      <c r="A2842" s="1">
        <v>44193</v>
      </c>
      <c r="B2842" s="11" t="s">
        <v>0</v>
      </c>
      <c r="C2842" s="101">
        <v>29047</v>
      </c>
      <c r="D2842" s="6">
        <f t="shared" ref="D2842:D2851" si="616">C2842/SUMIF(A:A,A2842,C:C)</f>
        <v>5.1157818356017695E-2</v>
      </c>
      <c r="E2842" s="7">
        <f t="shared" ref="E2842:E2851" si="617">C2842-SUMIFS(C:C,A:A,A2842-1,B:B,B2842)</f>
        <v>140</v>
      </c>
      <c r="F2842" s="6">
        <f t="shared" ref="F2842:F2851" si="618">E2842/SUMIF(A:A,A2842,E:E)</f>
        <v>3.7715517241379309E-2</v>
      </c>
      <c r="G2842" s="101">
        <v>4</v>
      </c>
      <c r="H2842" s="7">
        <f t="shared" ref="H2842:H2851" si="619">G2842-SUMIFS(G:G,A:A,A2842-1,B:B,B2842)</f>
        <v>0</v>
      </c>
      <c r="I2842" s="6">
        <f t="shared" ref="I2842:I2851" si="620">G2842/SUMIF(A:A,A2842,G:G)</f>
        <v>6.0716454159077113E-4</v>
      </c>
      <c r="J2842" s="10">
        <f>IF(B2842="Pending","",C2842/(VLOOKUP(B2842,Population!$A$2:$B$10,2,FALSE)/100000))</f>
        <v>3206.3042120066139</v>
      </c>
      <c r="K2842" s="10">
        <f>IF(B2842="Pending","",SUMIFS(E:E,A:A,"&lt;="&amp;A2842,A:A,"&gt;="&amp;A2842-13,B:B,B2842)/(VLOOKUP(B2842,Population!$A$2:$B$10,2,FALSE)/100000)/14)</f>
        <v>43.246606737986902</v>
      </c>
      <c r="L2842" s="13">
        <f>IF(B2842="Pending","",(G2842/C2842)/(VLOOKUP(B2842,Population!$A$2:$B$10,2,FALSE)/100000))</f>
        <v>1.5200649582674385E-5</v>
      </c>
    </row>
    <row r="2843" spans="1:12" x14ac:dyDescent="0.3">
      <c r="A2843" s="1">
        <v>44193</v>
      </c>
      <c r="B2843" s="101" t="s">
        <v>1</v>
      </c>
      <c r="C2843" s="101">
        <v>73105</v>
      </c>
      <c r="D2843" s="6">
        <f t="shared" si="616"/>
        <v>0.12875313495082708</v>
      </c>
      <c r="E2843" s="7">
        <f t="shared" si="617"/>
        <v>352</v>
      </c>
      <c r="F2843" s="6">
        <f t="shared" si="618"/>
        <v>9.4827586206896547E-2</v>
      </c>
      <c r="G2843" s="101">
        <v>3</v>
      </c>
      <c r="H2843" s="7">
        <f t="shared" si="619"/>
        <v>0</v>
      </c>
      <c r="I2843" s="6">
        <f t="shared" si="620"/>
        <v>4.5537340619307832E-4</v>
      </c>
      <c r="J2843" s="10">
        <f>IF(B2843="Pending","",C2843/(VLOOKUP(B2843,Population!$A$2:$B$10,2,FALSE)/100000))</f>
        <v>8533.0765414806392</v>
      </c>
      <c r="K2843" s="10">
        <f>IF(B2843="Pending","",SUMIFS(E:E,A:A,"&lt;="&amp;A2843,A:A,"&gt;="&amp;A2843-13,B:B,B2843)/(VLOOKUP(B2843,Population!$A$2:$B$10,2,FALSE)/100000)/14)</f>
        <v>102.4999687347582</v>
      </c>
      <c r="L2843" s="13">
        <f>IF(B2843="Pending","",(G2843/C2843)/(VLOOKUP(B2843,Population!$A$2:$B$10,2,FALSE)/100000))</f>
        <v>4.7899693347959423E-6</v>
      </c>
    </row>
    <row r="2844" spans="1:12" x14ac:dyDescent="0.3">
      <c r="A2844" s="1">
        <v>44193</v>
      </c>
      <c r="B2844" s="101" t="s">
        <v>2</v>
      </c>
      <c r="C2844" s="101">
        <v>104280</v>
      </c>
      <c r="D2844" s="6">
        <f t="shared" si="616"/>
        <v>0.18365880463268239</v>
      </c>
      <c r="E2844" s="7">
        <f t="shared" si="617"/>
        <v>606</v>
      </c>
      <c r="F2844" s="6">
        <f t="shared" si="618"/>
        <v>0.1632543103448276</v>
      </c>
      <c r="G2844" s="101">
        <v>40</v>
      </c>
      <c r="H2844" s="7">
        <f t="shared" si="619"/>
        <v>0</v>
      </c>
      <c r="I2844" s="6">
        <f t="shared" si="620"/>
        <v>6.0716454159077107E-3</v>
      </c>
      <c r="J2844" s="10">
        <f>IF(B2844="Pending","",C2844/(VLOOKUP(B2844,Population!$A$2:$B$10,2,FALSE)/100000))</f>
        <v>10948.629216503157</v>
      </c>
      <c r="K2844" s="10">
        <f>IF(B2844="Pending","",SUMIFS(E:E,A:A,"&lt;="&amp;A2844,A:A,"&gt;="&amp;A2844-13,B:B,B2844)/(VLOOKUP(B2844,Population!$A$2:$B$10,2,FALSE)/100000)/14)</f>
        <v>129.4783847217156</v>
      </c>
      <c r="L2844" s="13">
        <f>IF(B2844="Pending","",(G2844/C2844)/(VLOOKUP(B2844,Population!$A$2:$B$10,2,FALSE)/100000))</f>
        <v>4.0273344273249007E-5</v>
      </c>
    </row>
    <row r="2845" spans="1:12" x14ac:dyDescent="0.3">
      <c r="A2845" s="1">
        <v>44193</v>
      </c>
      <c r="B2845" s="101" t="s">
        <v>3</v>
      </c>
      <c r="C2845" s="101">
        <v>88615</v>
      </c>
      <c r="D2845" s="6">
        <f t="shared" si="616"/>
        <v>0.15606947614619437</v>
      </c>
      <c r="E2845" s="7">
        <f t="shared" si="617"/>
        <v>630</v>
      </c>
      <c r="F2845" s="6">
        <f t="shared" si="618"/>
        <v>0.16971982758620691</v>
      </c>
      <c r="G2845" s="101">
        <v>69</v>
      </c>
      <c r="H2845" s="7">
        <f t="shared" si="619"/>
        <v>0</v>
      </c>
      <c r="I2845" s="6">
        <f t="shared" si="620"/>
        <v>1.0473588342440802E-2</v>
      </c>
      <c r="J2845" s="10">
        <f>IF(B2845="Pending","",C2845/(VLOOKUP(B2845,Population!$A$2:$B$10,2,FALSE)/100000))</f>
        <v>10102.236480000729</v>
      </c>
      <c r="K2845" s="10">
        <f>IF(B2845="Pending","",SUMIFS(E:E,A:A,"&lt;="&amp;A2845,A:A,"&gt;="&amp;A2845-13,B:B,B2845)/(VLOOKUP(B2845,Population!$A$2:$B$10,2,FALSE)/100000)/14)</f>
        <v>128.88675651933448</v>
      </c>
      <c r="L2845" s="13">
        <f>IF(B2845="Pending","",(G2845/C2845)/(VLOOKUP(B2845,Population!$A$2:$B$10,2,FALSE)/100000))</f>
        <v>8.8767121633504645E-5</v>
      </c>
    </row>
    <row r="2846" spans="1:12" x14ac:dyDescent="0.3">
      <c r="A2846" s="1">
        <v>44193</v>
      </c>
      <c r="B2846" s="101" t="s">
        <v>4</v>
      </c>
      <c r="C2846" s="101">
        <v>85086</v>
      </c>
      <c r="D2846" s="6">
        <f t="shared" si="616"/>
        <v>0.14985417195029166</v>
      </c>
      <c r="E2846" s="7">
        <f t="shared" si="617"/>
        <v>605</v>
      </c>
      <c r="F2846" s="6">
        <f t="shared" si="618"/>
        <v>0.16298491379310345</v>
      </c>
      <c r="G2846" s="101">
        <v>208</v>
      </c>
      <c r="H2846" s="7">
        <f t="shared" si="619"/>
        <v>5</v>
      </c>
      <c r="I2846" s="6">
        <f t="shared" si="620"/>
        <v>3.1572556162720096E-2</v>
      </c>
      <c r="J2846" s="10">
        <f>IF(B2846="Pending","",C2846/(VLOOKUP(B2846,Population!$A$2:$B$10,2,FALSE)/100000))</f>
        <v>9980.5283160512372</v>
      </c>
      <c r="K2846" s="10">
        <f>IF(B2846="Pending","",SUMIFS(E:E,A:A,"&lt;="&amp;A2846,A:A,"&gt;="&amp;A2846-13,B:B,B2846)/(VLOOKUP(B2846,Population!$A$2:$B$10,2,FALSE)/100000)/14)</f>
        <v>131.89468533624682</v>
      </c>
      <c r="L2846" s="13">
        <f>IF(B2846="Pending","",(G2846/C2846)/(VLOOKUP(B2846,Population!$A$2:$B$10,2,FALSE)/100000))</f>
        <v>2.8674816757636584E-4</v>
      </c>
    </row>
    <row r="2847" spans="1:12" x14ac:dyDescent="0.3">
      <c r="A2847" s="1">
        <v>44193</v>
      </c>
      <c r="B2847" s="101" t="s">
        <v>5</v>
      </c>
      <c r="C2847" s="101">
        <v>78925</v>
      </c>
      <c r="D2847" s="6">
        <f t="shared" si="616"/>
        <v>0.1390033674303266</v>
      </c>
      <c r="E2847" s="7">
        <f t="shared" si="617"/>
        <v>553</v>
      </c>
      <c r="F2847" s="6">
        <f t="shared" si="618"/>
        <v>0.14897629310344829</v>
      </c>
      <c r="G2847" s="101">
        <v>560</v>
      </c>
      <c r="H2847" s="7">
        <f t="shared" si="619"/>
        <v>5</v>
      </c>
      <c r="I2847" s="6">
        <f t="shared" si="620"/>
        <v>8.5003035822707948E-2</v>
      </c>
      <c r="J2847" s="10">
        <f>IF(B2847="Pending","",C2847/(VLOOKUP(B2847,Population!$A$2:$B$10,2,FALSE)/100000))</f>
        <v>8814.8802550032906</v>
      </c>
      <c r="K2847" s="10">
        <f>IF(B2847="Pending","",SUMIFS(E:E,A:A,"&lt;="&amp;A2847,A:A,"&gt;="&amp;A2847-13,B:B,B2847)/(VLOOKUP(B2847,Population!$A$2:$B$10,2,FALSE)/100000)/14)</f>
        <v>121.50725477528856</v>
      </c>
      <c r="L2847" s="13">
        <f>IF(B2847="Pending","",(G2847/C2847)/(VLOOKUP(B2847,Population!$A$2:$B$10,2,FALSE)/100000))</f>
        <v>7.9245619149254153E-4</v>
      </c>
    </row>
    <row r="2848" spans="1:12" x14ac:dyDescent="0.3">
      <c r="A2848" s="1">
        <v>44193</v>
      </c>
      <c r="B2848" s="101" t="s">
        <v>6</v>
      </c>
      <c r="C2848" s="101">
        <v>56194</v>
      </c>
      <c r="D2848" s="6">
        <f t="shared" si="616"/>
        <v>9.8969340885394649E-2</v>
      </c>
      <c r="E2848" s="7">
        <f t="shared" si="617"/>
        <v>389</v>
      </c>
      <c r="F2848" s="6">
        <f t="shared" si="618"/>
        <v>0.10479525862068965</v>
      </c>
      <c r="G2848" s="101">
        <v>1198</v>
      </c>
      <c r="H2848" s="7">
        <f t="shared" si="619"/>
        <v>13</v>
      </c>
      <c r="I2848" s="6">
        <f t="shared" si="620"/>
        <v>0.18184578020643594</v>
      </c>
      <c r="J2848" s="10">
        <f>IF(B2848="Pending","",C2848/(VLOOKUP(B2848,Population!$A$2:$B$10,2,FALSE)/100000))</f>
        <v>7130.8743994578945</v>
      </c>
      <c r="K2848" s="10">
        <f>IF(B2848="Pending","",SUMIFS(E:E,A:A,"&lt;="&amp;A2848,A:A,"&gt;="&amp;A2848-13,B:B,B2848)/(VLOOKUP(B2848,Population!$A$2:$B$10,2,FALSE)/100000)/14)</f>
        <v>98.572113817571534</v>
      </c>
      <c r="L2848" s="13">
        <f>IF(B2848="Pending","",(G2848/C2848)/(VLOOKUP(B2848,Population!$A$2:$B$10,2,FALSE)/100000))</f>
        <v>2.7053266503247737E-3</v>
      </c>
    </row>
    <row r="2849" spans="1:12" x14ac:dyDescent="0.3">
      <c r="A2849" s="1">
        <v>44193</v>
      </c>
      <c r="B2849" s="101" t="s">
        <v>7</v>
      </c>
      <c r="C2849" s="101">
        <v>33621</v>
      </c>
      <c r="D2849" s="6">
        <f t="shared" si="616"/>
        <v>5.9213585256572832E-2</v>
      </c>
      <c r="E2849" s="7">
        <f t="shared" si="617"/>
        <v>240</v>
      </c>
      <c r="F2849" s="6">
        <f t="shared" si="618"/>
        <v>6.4655172413793108E-2</v>
      </c>
      <c r="G2849" s="101">
        <v>1993</v>
      </c>
      <c r="H2849" s="7">
        <f t="shared" si="619"/>
        <v>23</v>
      </c>
      <c r="I2849" s="6">
        <f t="shared" si="620"/>
        <v>0.3025197328476017</v>
      </c>
      <c r="J2849" s="10">
        <f>IF(B2849="Pending","",C2849/(VLOOKUP(B2849,Population!$A$2:$B$10,2,FALSE)/100000))</f>
        <v>7010.2606980444007</v>
      </c>
      <c r="K2849" s="10">
        <f>IF(B2849="Pending","",SUMIFS(E:E,A:A,"&lt;="&amp;A2849,A:A,"&gt;="&amp;A2849-13,B:B,B2849)/(VLOOKUP(B2849,Population!$A$2:$B$10,2,FALSE)/100000)/14)</f>
        <v>96.837255326570329</v>
      </c>
      <c r="L2849" s="13">
        <f>IF(B2849="Pending","",(G2849/C2849)/(VLOOKUP(B2849,Population!$A$2:$B$10,2,FALSE)/100000))</f>
        <v>1.2360049619470672E-2</v>
      </c>
    </row>
    <row r="2850" spans="1:12" x14ac:dyDescent="0.3">
      <c r="A2850" s="1">
        <v>44193</v>
      </c>
      <c r="B2850" s="101" t="s">
        <v>25</v>
      </c>
      <c r="C2850" s="101">
        <v>17791</v>
      </c>
      <c r="D2850" s="6">
        <f t="shared" si="616"/>
        <v>3.1333657395666022E-2</v>
      </c>
      <c r="E2850" s="7">
        <f t="shared" si="617"/>
        <v>120</v>
      </c>
      <c r="F2850" s="6">
        <f t="shared" si="618"/>
        <v>3.2327586206896554E-2</v>
      </c>
      <c r="G2850" s="101">
        <v>2512</v>
      </c>
      <c r="H2850" s="7">
        <f t="shared" si="619"/>
        <v>30</v>
      </c>
      <c r="I2850" s="6">
        <f t="shared" si="620"/>
        <v>0.38129933211900424</v>
      </c>
      <c r="J2850" s="10">
        <f>IF(B2850="Pending","",C2850/(VLOOKUP(B2850,Population!$A$2:$B$10,2,FALSE)/100000))</f>
        <v>8036.8073217117117</v>
      </c>
      <c r="K2850" s="10">
        <f>IF(B2850="Pending","",SUMIFS(E:E,A:A,"&lt;="&amp;A2850,A:A,"&gt;="&amp;A2850-13,B:B,B2850)/(VLOOKUP(B2850,Population!$A$2:$B$10,2,FALSE)/100000)/14)</f>
        <v>109.22293287936172</v>
      </c>
      <c r="L2850" s="13">
        <f>IF(B2850="Pending","",(G2850/C2850)/(VLOOKUP(B2850,Population!$A$2:$B$10,2,FALSE)/100000))</f>
        <v>6.3782637238724557E-2</v>
      </c>
    </row>
    <row r="2851" spans="1:12" x14ac:dyDescent="0.3">
      <c r="A2851" s="1">
        <v>44193</v>
      </c>
      <c r="B2851" s="101" t="s">
        <v>21</v>
      </c>
      <c r="C2851" s="101">
        <v>1128</v>
      </c>
      <c r="D2851" s="6">
        <f t="shared" si="616"/>
        <v>1.9866429960267141E-3</v>
      </c>
      <c r="E2851" s="7">
        <f t="shared" si="617"/>
        <v>77</v>
      </c>
      <c r="F2851" s="6">
        <f t="shared" si="618"/>
        <v>2.0743534482758622E-2</v>
      </c>
      <c r="G2851" s="101">
        <v>1</v>
      </c>
      <c r="H2851" s="7">
        <f t="shared" si="619"/>
        <v>0</v>
      </c>
      <c r="I2851" s="6">
        <f t="shared" si="620"/>
        <v>1.5179113539769278E-4</v>
      </c>
      <c r="J2851" s="10" t="str">
        <f>IF(B2851="Pending","",C2851/(VLOOKUP(B2851,Population!$A$2:$B$10,2,FALSE)/100000))</f>
        <v/>
      </c>
      <c r="K2851" s="10" t="str">
        <f>IF(B2851="Pending","",SUMIFS(E:E,A:A,"&lt;="&amp;A2851,A:A,"&gt;="&amp;A2851-13,B:B,B2851)/(VLOOKUP(B2851,Population!$A$2:$B$10,2,FALSE)/100000)/14)</f>
        <v/>
      </c>
      <c r="L2851" s="13" t="str">
        <f>IF(B2851="Pending","",(G2851/C2851)/(VLOOKUP(B2851,Population!$A$2:$B$10,2,FALSE)/100000))</f>
        <v/>
      </c>
    </row>
    <row r="2852" spans="1:12" x14ac:dyDescent="0.3">
      <c r="A2852" s="1">
        <v>44194</v>
      </c>
      <c r="B2852" s="11" t="s">
        <v>0</v>
      </c>
      <c r="C2852" s="101">
        <v>29246</v>
      </c>
      <c r="D2852" s="6">
        <f t="shared" ref="D2852:D2861" si="621">C2852/SUMIF(A:A,A2852,C:C)</f>
        <v>5.1076775837468065E-2</v>
      </c>
      <c r="E2852" s="7">
        <f t="shared" ref="E2852:E2861" si="622">C2852-SUMIFS(C:C,A:A,A2852-1,B:B,B2852)</f>
        <v>199</v>
      </c>
      <c r="F2852" s="6">
        <f t="shared" ref="F2852:F2861" si="623">E2852/SUMIF(A:A,A2852,E:E)</f>
        <v>4.1484260996456121E-2</v>
      </c>
      <c r="G2852" s="101">
        <v>4</v>
      </c>
      <c r="H2852" s="7">
        <f t="shared" ref="H2852:H2861" si="624">G2852-SUMIFS(G:G,A:A,A2852-1,B:B,B2852)</f>
        <v>0</v>
      </c>
      <c r="I2852" s="6">
        <f t="shared" ref="I2852:I2861" si="625">G2852/SUMIF(A:A,A2852,G:G)</f>
        <v>5.9612518628912071E-4</v>
      </c>
      <c r="J2852" s="10">
        <f>IF(B2852="Pending","",C2852/(VLOOKUP(B2852,Population!$A$2:$B$10,2,FALSE)/100000))</f>
        <v>3228.2704921109039</v>
      </c>
      <c r="K2852" s="10">
        <f>IF(B2852="Pending","",SUMIFS(E:E,A:A,"&lt;="&amp;A2852,A:A,"&gt;="&amp;A2852-13,B:B,B2852)/(VLOOKUP(B2852,Population!$A$2:$B$10,2,FALSE)/100000)/14)</f>
        <v>40.755097580429222</v>
      </c>
      <c r="L2852" s="13">
        <f>IF(B2852="Pending","",(G2852/C2852)/(VLOOKUP(B2852,Population!$A$2:$B$10,2,FALSE)/100000))</f>
        <v>1.5097219053133518E-5</v>
      </c>
    </row>
    <row r="2853" spans="1:12" x14ac:dyDescent="0.3">
      <c r="A2853" s="1">
        <v>44194</v>
      </c>
      <c r="B2853" s="101" t="s">
        <v>1</v>
      </c>
      <c r="C2853" s="101">
        <v>73519</v>
      </c>
      <c r="D2853" s="6">
        <f t="shared" si="621"/>
        <v>0.12839750676314074</v>
      </c>
      <c r="E2853" s="7">
        <f t="shared" si="622"/>
        <v>414</v>
      </c>
      <c r="F2853" s="6">
        <f t="shared" si="623"/>
        <v>8.6303939962476553E-2</v>
      </c>
      <c r="G2853" s="101">
        <v>3</v>
      </c>
      <c r="H2853" s="7">
        <f t="shared" si="624"/>
        <v>0</v>
      </c>
      <c r="I2853" s="6">
        <f t="shared" si="625"/>
        <v>4.4709388971684054E-4</v>
      </c>
      <c r="J2853" s="10">
        <f>IF(B2853="Pending","",C2853/(VLOOKUP(B2853,Population!$A$2:$B$10,2,FALSE)/100000))</f>
        <v>8581.4000992150341</v>
      </c>
      <c r="K2853" s="10">
        <f>IF(B2853="Pending","",SUMIFS(E:E,A:A,"&lt;="&amp;A2853,A:A,"&gt;="&amp;A2853-13,B:B,B2853)/(VLOOKUP(B2853,Population!$A$2:$B$10,2,FALSE)/100000)/14)</f>
        <v>96.60542847971719</v>
      </c>
      <c r="L2853" s="13">
        <f>IF(B2853="Pending","",(G2853/C2853)/(VLOOKUP(B2853,Population!$A$2:$B$10,2,FALSE)/100000))</f>
        <v>4.7629960720393016E-6</v>
      </c>
    </row>
    <row r="2854" spans="1:12" x14ac:dyDescent="0.3">
      <c r="A2854" s="1">
        <v>44194</v>
      </c>
      <c r="B2854" s="101" t="s">
        <v>2</v>
      </c>
      <c r="C2854" s="101">
        <v>105071</v>
      </c>
      <c r="D2854" s="6">
        <f t="shared" si="621"/>
        <v>0.18350160411743852</v>
      </c>
      <c r="E2854" s="7">
        <f t="shared" si="622"/>
        <v>791</v>
      </c>
      <c r="F2854" s="6">
        <f t="shared" si="623"/>
        <v>0.16489472587033563</v>
      </c>
      <c r="G2854" s="101">
        <v>41</v>
      </c>
      <c r="H2854" s="7">
        <f t="shared" si="624"/>
        <v>1</v>
      </c>
      <c r="I2854" s="6">
        <f t="shared" si="625"/>
        <v>6.1102831594634878E-3</v>
      </c>
      <c r="J2854" s="10">
        <f>IF(B2854="Pending","",C2854/(VLOOKUP(B2854,Population!$A$2:$B$10,2,FALSE)/100000))</f>
        <v>11031.678369842763</v>
      </c>
      <c r="K2854" s="10">
        <f>IF(B2854="Pending","",SUMIFS(E:E,A:A,"&lt;="&amp;A2854,A:A,"&gt;="&amp;A2854-13,B:B,B2854)/(VLOOKUP(B2854,Population!$A$2:$B$10,2,FALSE)/100000)/14)</f>
        <v>124.49873528903564</v>
      </c>
      <c r="L2854" s="13">
        <f>IF(B2854="Pending","",(G2854/C2854)/(VLOOKUP(B2854,Population!$A$2:$B$10,2,FALSE)/100000))</f>
        <v>4.0969410677872745E-5</v>
      </c>
    </row>
    <row r="2855" spans="1:12" x14ac:dyDescent="0.3">
      <c r="A2855" s="1">
        <v>44194</v>
      </c>
      <c r="B2855" s="101" t="s">
        <v>3</v>
      </c>
      <c r="C2855" s="101">
        <v>89322</v>
      </c>
      <c r="D2855" s="6">
        <f t="shared" si="621"/>
        <v>0.15599670968181364</v>
      </c>
      <c r="E2855" s="7">
        <f t="shared" si="622"/>
        <v>707</v>
      </c>
      <c r="F2855" s="6">
        <f t="shared" si="623"/>
        <v>0.14738378153012299</v>
      </c>
      <c r="G2855" s="101">
        <v>69</v>
      </c>
      <c r="H2855" s="7">
        <f t="shared" si="624"/>
        <v>0</v>
      </c>
      <c r="I2855" s="6">
        <f t="shared" si="625"/>
        <v>1.0283159463487332E-2</v>
      </c>
      <c r="J2855" s="10">
        <f>IF(B2855="Pending","",C2855/(VLOOKUP(B2855,Population!$A$2:$B$10,2,FALSE)/100000))</f>
        <v>10182.835489100324</v>
      </c>
      <c r="K2855" s="10">
        <f>IF(B2855="Pending","",SUMIFS(E:E,A:A,"&lt;="&amp;A2855,A:A,"&gt;="&amp;A2855-13,B:B,B2855)/(VLOOKUP(B2855,Population!$A$2:$B$10,2,FALSE)/100000)/14)</f>
        <v>124.96185023665068</v>
      </c>
      <c r="L2855" s="13">
        <f>IF(B2855="Pending","",(G2855/C2855)/(VLOOKUP(B2855,Population!$A$2:$B$10,2,FALSE)/100000))</f>
        <v>8.8064513597467753E-5</v>
      </c>
    </row>
    <row r="2856" spans="1:12" x14ac:dyDescent="0.3">
      <c r="A2856" s="1">
        <v>44194</v>
      </c>
      <c r="B2856" s="101" t="s">
        <v>4</v>
      </c>
      <c r="C2856" s="101">
        <v>85853</v>
      </c>
      <c r="D2856" s="6">
        <f t="shared" si="621"/>
        <v>0.14993826287267131</v>
      </c>
      <c r="E2856" s="7">
        <f t="shared" si="622"/>
        <v>767</v>
      </c>
      <c r="F2856" s="6">
        <f t="shared" si="623"/>
        <v>0.15989159891598917</v>
      </c>
      <c r="G2856" s="101">
        <v>214</v>
      </c>
      <c r="H2856" s="7">
        <f t="shared" si="624"/>
        <v>6</v>
      </c>
      <c r="I2856" s="6">
        <f t="shared" si="625"/>
        <v>3.1892697466467959E-2</v>
      </c>
      <c r="J2856" s="10">
        <f>IF(B2856="Pending","",C2856/(VLOOKUP(B2856,Population!$A$2:$B$10,2,FALSE)/100000))</f>
        <v>10070.496879838596</v>
      </c>
      <c r="K2856" s="10">
        <f>IF(B2856="Pending","",SUMIFS(E:E,A:A,"&lt;="&amp;A2856,A:A,"&gt;="&amp;A2856-13,B:B,B2856)/(VLOOKUP(B2856,Population!$A$2:$B$10,2,FALSE)/100000)/14)</f>
        <v>128.7443612550355</v>
      </c>
      <c r="L2856" s="13">
        <f>IF(B2856="Pending","",(G2856/C2856)/(VLOOKUP(B2856,Population!$A$2:$B$10,2,FALSE)/100000))</f>
        <v>2.9238407966849925E-4</v>
      </c>
    </row>
    <row r="2857" spans="1:12" x14ac:dyDescent="0.3">
      <c r="A2857" s="1">
        <v>44194</v>
      </c>
      <c r="B2857" s="101" t="s">
        <v>5</v>
      </c>
      <c r="C2857" s="101">
        <v>79689</v>
      </c>
      <c r="D2857" s="6">
        <f t="shared" si="621"/>
        <v>0.13917312417807537</v>
      </c>
      <c r="E2857" s="7">
        <f t="shared" si="622"/>
        <v>764</v>
      </c>
      <c r="F2857" s="6">
        <f t="shared" si="623"/>
        <v>0.15926620804669586</v>
      </c>
      <c r="G2857" s="101">
        <v>572</v>
      </c>
      <c r="H2857" s="7">
        <f t="shared" si="624"/>
        <v>12</v>
      </c>
      <c r="I2857" s="6">
        <f t="shared" si="625"/>
        <v>8.5245901639344257E-2</v>
      </c>
      <c r="J2857" s="10">
        <f>IF(B2857="Pending","",C2857/(VLOOKUP(B2857,Population!$A$2:$B$10,2,FALSE)/100000))</f>
        <v>8900.2089659924877</v>
      </c>
      <c r="K2857" s="10">
        <f>IF(B2857="Pending","",SUMIFS(E:E,A:A,"&lt;="&amp;A2857,A:A,"&gt;="&amp;A2857-13,B:B,B2857)/(VLOOKUP(B2857,Population!$A$2:$B$10,2,FALSE)/100000)/14)</f>
        <v>117.9651878643682</v>
      </c>
      <c r="L2857" s="13">
        <f>IF(B2857="Pending","",(G2857/C2857)/(VLOOKUP(B2857,Population!$A$2:$B$10,2,FALSE)/100000))</f>
        <v>8.0167710032012698E-4</v>
      </c>
    </row>
    <row r="2858" spans="1:12" x14ac:dyDescent="0.3">
      <c r="A2858" s="1">
        <v>44194</v>
      </c>
      <c r="B2858" s="101" t="s">
        <v>6</v>
      </c>
      <c r="C2858" s="101">
        <v>56747</v>
      </c>
      <c r="D2858" s="6">
        <f t="shared" si="621"/>
        <v>9.9105990509772285E-2</v>
      </c>
      <c r="E2858" s="7">
        <f t="shared" si="622"/>
        <v>553</v>
      </c>
      <c r="F2858" s="6">
        <f t="shared" si="623"/>
        <v>0.1152803835730665</v>
      </c>
      <c r="G2858" s="101">
        <v>1222</v>
      </c>
      <c r="H2858" s="7">
        <f t="shared" si="624"/>
        <v>24</v>
      </c>
      <c r="I2858" s="6">
        <f t="shared" si="625"/>
        <v>0.18211624441132637</v>
      </c>
      <c r="J2858" s="10">
        <f>IF(B2858="Pending","",C2858/(VLOOKUP(B2858,Population!$A$2:$B$10,2,FALSE)/100000))</f>
        <v>7201.0486803935855</v>
      </c>
      <c r="K2858" s="10">
        <f>IF(B2858="Pending","",SUMIFS(E:E,A:A,"&lt;="&amp;A2858,A:A,"&gt;="&amp;A2858-13,B:B,B2858)/(VLOOKUP(B2858,Population!$A$2:$B$10,2,FALSE)/100000)/14)</f>
        <v>96.342344622249911</v>
      </c>
      <c r="L2858" s="13">
        <f>IF(B2858="Pending","",(G2858/C2858)/(VLOOKUP(B2858,Population!$A$2:$B$10,2,FALSE)/100000))</f>
        <v>2.7326319312293607E-3</v>
      </c>
    </row>
    <row r="2859" spans="1:12" x14ac:dyDescent="0.3">
      <c r="A2859" s="1">
        <v>44194</v>
      </c>
      <c r="B2859" s="101" t="s">
        <v>7</v>
      </c>
      <c r="C2859" s="101">
        <v>33950</v>
      </c>
      <c r="D2859" s="6">
        <f t="shared" si="621"/>
        <v>5.9292092582987101E-2</v>
      </c>
      <c r="E2859" s="7">
        <f t="shared" si="622"/>
        <v>329</v>
      </c>
      <c r="F2859" s="6">
        <f t="shared" si="623"/>
        <v>6.8584531999166143E-2</v>
      </c>
      <c r="G2859" s="101">
        <v>2030</v>
      </c>
      <c r="H2859" s="7">
        <f t="shared" si="624"/>
        <v>37</v>
      </c>
      <c r="I2859" s="6">
        <f t="shared" si="625"/>
        <v>0.30253353204172878</v>
      </c>
      <c r="J2859" s="10">
        <f>IF(B2859="Pending","",C2859/(VLOOKUP(B2859,Population!$A$2:$B$10,2,FALSE)/100000))</f>
        <v>7078.8599595076703</v>
      </c>
      <c r="K2859" s="10">
        <f>IF(B2859="Pending","",SUMIFS(E:E,A:A,"&lt;="&amp;A2859,A:A,"&gt;="&amp;A2859-13,B:B,B2859)/(VLOOKUP(B2859,Population!$A$2:$B$10,2,FALSE)/100000)/14)</f>
        <v>93.903244360816046</v>
      </c>
      <c r="L2859" s="13">
        <f>IF(B2859="Pending","",(G2859/C2859)/(VLOOKUP(B2859,Population!$A$2:$B$10,2,FALSE)/100000))</f>
        <v>1.246751218898152E-2</v>
      </c>
    </row>
    <row r="2860" spans="1:12" x14ac:dyDescent="0.3">
      <c r="A2860" s="1">
        <v>44194</v>
      </c>
      <c r="B2860" s="101" t="s">
        <v>25</v>
      </c>
      <c r="C2860" s="101">
        <v>17986</v>
      </c>
      <c r="D2860" s="6">
        <f t="shared" si="621"/>
        <v>3.1411710668559821E-2</v>
      </c>
      <c r="E2860" s="7">
        <f t="shared" si="622"/>
        <v>195</v>
      </c>
      <c r="F2860" s="6">
        <f t="shared" si="623"/>
        <v>4.065040650406504E-2</v>
      </c>
      <c r="G2860" s="101">
        <v>2554</v>
      </c>
      <c r="H2860" s="7">
        <f t="shared" si="624"/>
        <v>42</v>
      </c>
      <c r="I2860" s="6">
        <f t="shared" si="625"/>
        <v>0.38062593144560358</v>
      </c>
      <c r="J2860" s="10">
        <f>IF(B2860="Pending","",C2860/(VLOOKUP(B2860,Population!$A$2:$B$10,2,FALSE)/100000))</f>
        <v>8124.8955364120538</v>
      </c>
      <c r="K2860" s="10">
        <f>IF(B2860="Pending","",SUMIFS(E:E,A:A,"&lt;="&amp;A2860,A:A,"&gt;="&amp;A2860-13,B:B,B2860)/(VLOOKUP(B2860,Population!$A$2:$B$10,2,FALSE)/100000)/14)</f>
        <v>105.99625834821367</v>
      </c>
      <c r="L2860" s="13">
        <f>IF(B2860="Pending","",(G2860/C2860)/(VLOOKUP(B2860,Population!$A$2:$B$10,2,FALSE)/100000))</f>
        <v>6.4145988288518807E-2</v>
      </c>
    </row>
    <row r="2861" spans="1:12" x14ac:dyDescent="0.3">
      <c r="A2861" s="1">
        <v>44194</v>
      </c>
      <c r="B2861" s="101" t="s">
        <v>21</v>
      </c>
      <c r="C2861" s="101">
        <v>1206</v>
      </c>
      <c r="D2861" s="6">
        <f t="shared" si="621"/>
        <v>2.1062227880731207E-3</v>
      </c>
      <c r="E2861" s="7">
        <f t="shared" si="622"/>
        <v>78</v>
      </c>
      <c r="F2861" s="6">
        <f t="shared" si="623"/>
        <v>1.6260162601626018E-2</v>
      </c>
      <c r="G2861" s="101">
        <v>1</v>
      </c>
      <c r="H2861" s="7">
        <f t="shared" si="624"/>
        <v>0</v>
      </c>
      <c r="I2861" s="6">
        <f t="shared" si="625"/>
        <v>1.4903129657228018E-4</v>
      </c>
      <c r="J2861" s="10" t="str">
        <f>IF(B2861="Pending","",C2861/(VLOOKUP(B2861,Population!$A$2:$B$10,2,FALSE)/100000))</f>
        <v/>
      </c>
      <c r="K2861" s="10" t="str">
        <f>IF(B2861="Pending","",SUMIFS(E:E,A:A,"&lt;="&amp;A2861,A:A,"&gt;="&amp;A2861-13,B:B,B2861)/(VLOOKUP(B2861,Population!$A$2:$B$10,2,FALSE)/100000)/14)</f>
        <v/>
      </c>
      <c r="L2861" s="13" t="str">
        <f>IF(B2861="Pending","",(G2861/C2861)/(VLOOKUP(B2861,Population!$A$2:$B$10,2,FALSE)/100000))</f>
        <v/>
      </c>
    </row>
    <row r="2862" spans="1:12" x14ac:dyDescent="0.3">
      <c r="A2862" s="1">
        <v>44195</v>
      </c>
      <c r="B2862" s="11" t="s">
        <v>0</v>
      </c>
      <c r="C2862" s="101">
        <v>29635</v>
      </c>
      <c r="D2862" s="6">
        <f t="shared" ref="D2862:D2871" si="626">C2862/SUMIF(A:A,A2862,C:C)</f>
        <v>5.1023658379949349E-2</v>
      </c>
      <c r="E2862" s="7">
        <f t="shared" ref="E2862:E2871" si="627">C2862-SUMIFS(C:C,A:A,A2862-1,B:B,B2862)</f>
        <v>389</v>
      </c>
      <c r="F2862" s="6">
        <f t="shared" ref="F2862:F2871" si="628">E2862/SUMIF(A:A,A2862,E:E)</f>
        <v>4.7323600973236013E-2</v>
      </c>
      <c r="G2862" s="101">
        <v>4</v>
      </c>
      <c r="H2862" s="7">
        <f t="shared" ref="H2862:H2871" si="629">G2862-SUMIFS(G:G,A:A,A2862-1,B:B,B2862)</f>
        <v>0</v>
      </c>
      <c r="I2862" s="6">
        <f t="shared" ref="I2862:I2871" si="630">G2862/SUMIF(A:A,A2862,G:G)</f>
        <v>5.8737151248164463E-4</v>
      </c>
      <c r="J2862" s="10">
        <f>IF(B2862="Pending","",C2862/(VLOOKUP(B2862,Population!$A$2:$B$10,2,FALSE)/100000))</f>
        <v>3271.2096024655216</v>
      </c>
      <c r="K2862" s="10">
        <f>IF(B2862="Pending","",SUMIFS(E:E,A:A,"&lt;="&amp;A2862,A:A,"&gt;="&amp;A2862-13,B:B,B2862)/(VLOOKUP(B2862,Population!$A$2:$B$10,2,FALSE)/100000)/14)</f>
        <v>38.949541893464961</v>
      </c>
      <c r="L2862" s="13">
        <f>IF(B2862="Pending","",(G2862/C2862)/(VLOOKUP(B2862,Population!$A$2:$B$10,2,FALSE)/100000))</f>
        <v>1.4899047357109596E-5</v>
      </c>
    </row>
    <row r="2863" spans="1:12" x14ac:dyDescent="0.3">
      <c r="A2863" s="1">
        <v>44195</v>
      </c>
      <c r="B2863" s="101" t="s">
        <v>1</v>
      </c>
      <c r="C2863" s="101">
        <v>74298</v>
      </c>
      <c r="D2863" s="6">
        <f t="shared" si="626"/>
        <v>0.12792157146325212</v>
      </c>
      <c r="E2863" s="7">
        <f t="shared" si="627"/>
        <v>779</v>
      </c>
      <c r="F2863" s="6">
        <f t="shared" si="628"/>
        <v>9.4768856447688565E-2</v>
      </c>
      <c r="G2863" s="101">
        <v>3</v>
      </c>
      <c r="H2863" s="7">
        <f t="shared" si="629"/>
        <v>0</v>
      </c>
      <c r="I2863" s="6">
        <f t="shared" si="630"/>
        <v>4.405286343612335E-4</v>
      </c>
      <c r="J2863" s="10">
        <f>IF(B2863="Pending","",C2863/(VLOOKUP(B2863,Population!$A$2:$B$10,2,FALSE)/100000))</f>
        <v>8672.3277597828946</v>
      </c>
      <c r="K2863" s="10">
        <f>IF(B2863="Pending","",SUMIFS(E:E,A:A,"&lt;="&amp;A2863,A:A,"&gt;="&amp;A2863-13,B:B,B2863)/(VLOOKUP(B2863,Population!$A$2:$B$10,2,FALSE)/100000)/14)</f>
        <v>91.461254028005328</v>
      </c>
      <c r="L2863" s="13">
        <f>IF(B2863="Pending","",(G2863/C2863)/(VLOOKUP(B2863,Population!$A$2:$B$10,2,FALSE)/100000))</f>
        <v>4.7130569896936314E-6</v>
      </c>
    </row>
    <row r="2864" spans="1:12" x14ac:dyDescent="0.3">
      <c r="A2864" s="1">
        <v>44195</v>
      </c>
      <c r="B2864" s="101" t="s">
        <v>2</v>
      </c>
      <c r="C2864" s="101">
        <v>106568</v>
      </c>
      <c r="D2864" s="6">
        <f t="shared" si="626"/>
        <v>0.18348200527195688</v>
      </c>
      <c r="E2864" s="7">
        <f t="shared" si="627"/>
        <v>1497</v>
      </c>
      <c r="F2864" s="6">
        <f t="shared" si="628"/>
        <v>0.18211678832116787</v>
      </c>
      <c r="G2864" s="101">
        <v>41</v>
      </c>
      <c r="H2864" s="7">
        <f t="shared" si="629"/>
        <v>0</v>
      </c>
      <c r="I2864" s="6">
        <f t="shared" si="630"/>
        <v>6.0205580029368579E-3</v>
      </c>
      <c r="J2864" s="10">
        <f>IF(B2864="Pending","",C2864/(VLOOKUP(B2864,Population!$A$2:$B$10,2,FALSE)/100000))</f>
        <v>11188.852304797741</v>
      </c>
      <c r="K2864" s="10">
        <f>IF(B2864="Pending","",SUMIFS(E:E,A:A,"&lt;="&amp;A2864,A:A,"&gt;="&amp;A2864-13,B:B,B2864)/(VLOOKUP(B2864,Population!$A$2:$B$10,2,FALSE)/100000)/14)</f>
        <v>122.31638892621959</v>
      </c>
      <c r="L2864" s="13">
        <f>IF(B2864="Pending","",(G2864/C2864)/(VLOOKUP(B2864,Population!$A$2:$B$10,2,FALSE)/100000))</f>
        <v>4.0393898255900147E-5</v>
      </c>
    </row>
    <row r="2865" spans="1:12" x14ac:dyDescent="0.3">
      <c r="A2865" s="1">
        <v>44195</v>
      </c>
      <c r="B2865" s="101" t="s">
        <v>3</v>
      </c>
      <c r="C2865" s="101">
        <v>90718</v>
      </c>
      <c r="D2865" s="6">
        <f t="shared" si="626"/>
        <v>0.15619248324320043</v>
      </c>
      <c r="E2865" s="7">
        <f t="shared" si="627"/>
        <v>1396</v>
      </c>
      <c r="F2865" s="6">
        <f t="shared" si="628"/>
        <v>0.16982968369829685</v>
      </c>
      <c r="G2865" s="101">
        <v>69</v>
      </c>
      <c r="H2865" s="7">
        <f t="shared" si="629"/>
        <v>0</v>
      </c>
      <c r="I2865" s="6">
        <f t="shared" si="630"/>
        <v>1.013215859030837E-2</v>
      </c>
      <c r="J2865" s="10">
        <f>IF(B2865="Pending","",C2865/(VLOOKUP(B2865,Population!$A$2:$B$10,2,FALSE)/100000))</f>
        <v>10341.981481608149</v>
      </c>
      <c r="K2865" s="10">
        <f>IF(B2865="Pending","",SUMIFS(E:E,A:A,"&lt;="&amp;A2865,A:A,"&gt;="&amp;A2865-13,B:B,B2865)/(VLOOKUP(B2865,Population!$A$2:$B$10,2,FALSE)/100000)/14)</f>
        <v>122.43753291791214</v>
      </c>
      <c r="L2865" s="13">
        <f>IF(B2865="Pending","",(G2865/C2865)/(VLOOKUP(B2865,Population!$A$2:$B$10,2,FALSE)/100000))</f>
        <v>8.6709346365142689E-5</v>
      </c>
    </row>
    <row r="2866" spans="1:12" x14ac:dyDescent="0.3">
      <c r="A2866" s="1">
        <v>44195</v>
      </c>
      <c r="B2866" s="101" t="s">
        <v>4</v>
      </c>
      <c r="C2866" s="101">
        <v>87169</v>
      </c>
      <c r="D2866" s="6">
        <f t="shared" si="626"/>
        <v>0.15008204073972684</v>
      </c>
      <c r="E2866" s="7">
        <f t="shared" si="627"/>
        <v>1316</v>
      </c>
      <c r="F2866" s="6">
        <f t="shared" si="628"/>
        <v>0.16009732360097323</v>
      </c>
      <c r="G2866" s="101">
        <v>218</v>
      </c>
      <c r="H2866" s="7">
        <f t="shared" si="629"/>
        <v>4</v>
      </c>
      <c r="I2866" s="6">
        <f t="shared" si="630"/>
        <v>3.2011747430249635E-2</v>
      </c>
      <c r="J2866" s="10">
        <f>IF(B2866="Pending","",C2866/(VLOOKUP(B2866,Population!$A$2:$B$10,2,FALSE)/100000))</f>
        <v>10224.862759817952</v>
      </c>
      <c r="K2866" s="10">
        <f>IF(B2866="Pending","",SUMIFS(E:E,A:A,"&lt;="&amp;A2866,A:A,"&gt;="&amp;A2866-13,B:B,B2866)/(VLOOKUP(B2866,Population!$A$2:$B$10,2,FALSE)/100000)/14)</f>
        <v>124.82321319650649</v>
      </c>
      <c r="L2866" s="13">
        <f>IF(B2866="Pending","",(G2866/C2866)/(VLOOKUP(B2866,Population!$A$2:$B$10,2,FALSE)/100000))</f>
        <v>2.9335254041418777E-4</v>
      </c>
    </row>
    <row r="2867" spans="1:12" x14ac:dyDescent="0.3">
      <c r="A2867" s="1">
        <v>44195</v>
      </c>
      <c r="B2867" s="101" t="s">
        <v>5</v>
      </c>
      <c r="C2867" s="101">
        <v>80894</v>
      </c>
      <c r="D2867" s="6">
        <f t="shared" si="626"/>
        <v>0.13927814479458825</v>
      </c>
      <c r="E2867" s="7">
        <f t="shared" si="627"/>
        <v>1205</v>
      </c>
      <c r="F2867" s="6">
        <f t="shared" si="628"/>
        <v>0.14659367396593673</v>
      </c>
      <c r="G2867" s="101">
        <v>580</v>
      </c>
      <c r="H2867" s="7">
        <f t="shared" si="629"/>
        <v>8</v>
      </c>
      <c r="I2867" s="6">
        <f t="shared" si="630"/>
        <v>8.5168869309838469E-2</v>
      </c>
      <c r="J2867" s="10">
        <f>IF(B2867="Pending","",C2867/(VLOOKUP(B2867,Population!$A$2:$B$10,2,FALSE)/100000))</f>
        <v>9034.7915533511077</v>
      </c>
      <c r="K2867" s="10">
        <f>IF(B2867="Pending","",SUMIFS(E:E,A:A,"&lt;="&amp;A2867,A:A,"&gt;="&amp;A2867-13,B:B,B2867)/(VLOOKUP(B2867,Population!$A$2:$B$10,2,FALSE)/100000)/14)</f>
        <v>114.37525518438134</v>
      </c>
      <c r="L2867" s="13">
        <f>IF(B2867="Pending","",(G2867/C2867)/(VLOOKUP(B2867,Population!$A$2:$B$10,2,FALSE)/100000))</f>
        <v>8.0078053753453214E-4</v>
      </c>
    </row>
    <row r="2868" spans="1:12" x14ac:dyDescent="0.3">
      <c r="A2868" s="1">
        <v>44195</v>
      </c>
      <c r="B2868" s="101" t="s">
        <v>6</v>
      </c>
      <c r="C2868" s="101">
        <v>57667</v>
      </c>
      <c r="D2868" s="6">
        <f t="shared" si="626"/>
        <v>9.9287373301722257E-2</v>
      </c>
      <c r="E2868" s="7">
        <f t="shared" si="627"/>
        <v>920</v>
      </c>
      <c r="F2868" s="6">
        <f t="shared" si="628"/>
        <v>0.11192214111922141</v>
      </c>
      <c r="G2868" s="101">
        <v>1235</v>
      </c>
      <c r="H2868" s="7">
        <f t="shared" si="629"/>
        <v>13</v>
      </c>
      <c r="I2868" s="6">
        <f t="shared" si="630"/>
        <v>0.18135095447870778</v>
      </c>
      <c r="J2868" s="10">
        <f>IF(B2868="Pending","",C2868/(VLOOKUP(B2868,Population!$A$2:$B$10,2,FALSE)/100000))</f>
        <v>7317.7943195632697</v>
      </c>
      <c r="K2868" s="10">
        <f>IF(B2868="Pending","",SUMIFS(E:E,A:A,"&lt;="&amp;A2868,A:A,"&gt;="&amp;A2868-13,B:B,B2868)/(VLOOKUP(B2868,Population!$A$2:$B$10,2,FALSE)/100000)/14)</f>
        <v>93.885972866428119</v>
      </c>
      <c r="L2868" s="13">
        <f>IF(B2868="Pending","",(G2868/C2868)/(VLOOKUP(B2868,Population!$A$2:$B$10,2,FALSE)/100000))</f>
        <v>2.7176432074134897E-3</v>
      </c>
    </row>
    <row r="2869" spans="1:12" x14ac:dyDescent="0.3">
      <c r="A2869" s="1">
        <v>44195</v>
      </c>
      <c r="B2869" s="101" t="s">
        <v>7</v>
      </c>
      <c r="C2869" s="101">
        <v>34461</v>
      </c>
      <c r="D2869" s="6">
        <f t="shared" si="626"/>
        <v>5.9332758273373865E-2</v>
      </c>
      <c r="E2869" s="7">
        <f t="shared" si="627"/>
        <v>511</v>
      </c>
      <c r="F2869" s="6">
        <f t="shared" si="628"/>
        <v>6.2165450121654503E-2</v>
      </c>
      <c r="G2869" s="101">
        <v>2060</v>
      </c>
      <c r="H2869" s="7">
        <f t="shared" si="629"/>
        <v>30</v>
      </c>
      <c r="I2869" s="6">
        <f t="shared" si="630"/>
        <v>0.30249632892804701</v>
      </c>
      <c r="J2869" s="10">
        <f>IF(B2869="Pending","",C2869/(VLOOKUP(B2869,Population!$A$2:$B$10,2,FALSE)/100000))</f>
        <v>7185.4077485889202</v>
      </c>
      <c r="K2869" s="10">
        <f>IF(B2869="Pending","",SUMIFS(E:E,A:A,"&lt;="&amp;A2869,A:A,"&gt;="&amp;A2869-13,B:B,B2869)/(VLOOKUP(B2869,Population!$A$2:$B$10,2,FALSE)/100000)/14)</f>
        <v>89.673502663992608</v>
      </c>
      <c r="L2869" s="13">
        <f>IF(B2869="Pending","",(G2869/C2869)/(VLOOKUP(B2869,Population!$A$2:$B$10,2,FALSE)/100000))</f>
        <v>1.2464156310643452E-2</v>
      </c>
    </row>
    <row r="2870" spans="1:12" x14ac:dyDescent="0.3">
      <c r="A2870" s="1">
        <v>44195</v>
      </c>
      <c r="B2870" s="101" t="s">
        <v>25</v>
      </c>
      <c r="C2870" s="101">
        <v>18255</v>
      </c>
      <c r="D2870" s="6">
        <f t="shared" si="626"/>
        <v>3.1430298084223901E-2</v>
      </c>
      <c r="E2870" s="7">
        <f t="shared" si="627"/>
        <v>269</v>
      </c>
      <c r="F2870" s="6">
        <f t="shared" si="628"/>
        <v>3.2725060827250609E-2</v>
      </c>
      <c r="G2870" s="101">
        <v>2599</v>
      </c>
      <c r="H2870" s="7">
        <f t="shared" si="629"/>
        <v>45</v>
      </c>
      <c r="I2870" s="6">
        <f t="shared" si="630"/>
        <v>0.3816446402349486</v>
      </c>
      <c r="J2870" s="10">
        <f>IF(B2870="Pending","",C2870/(VLOOKUP(B2870,Population!$A$2:$B$10,2,FALSE)/100000))</f>
        <v>8246.4120992550888</v>
      </c>
      <c r="K2870" s="10">
        <f>IF(B2870="Pending","",SUMIFS(E:E,A:A,"&lt;="&amp;A2870,A:A,"&gt;="&amp;A2870-13,B:B,B2870)/(VLOOKUP(B2870,Population!$A$2:$B$10,2,FALSE)/100000)/14)</f>
        <v>99.091174851556829</v>
      </c>
      <c r="L2870" s="13">
        <f>IF(B2870="Pending","",(G2870/C2870)/(VLOOKUP(B2870,Population!$A$2:$B$10,2,FALSE)/100000))</f>
        <v>6.4314313607424387E-2</v>
      </c>
    </row>
    <row r="2871" spans="1:12" x14ac:dyDescent="0.3">
      <c r="A2871" s="1">
        <v>44195</v>
      </c>
      <c r="B2871" s="101" t="s">
        <v>21</v>
      </c>
      <c r="C2871" s="101">
        <v>1144</v>
      </c>
      <c r="D2871" s="6">
        <f t="shared" si="626"/>
        <v>1.9696664480061432E-3</v>
      </c>
      <c r="E2871" s="7">
        <f t="shared" si="627"/>
        <v>-62</v>
      </c>
      <c r="F2871" s="6">
        <f t="shared" si="628"/>
        <v>-7.5425790754257904E-3</v>
      </c>
      <c r="G2871" s="101">
        <v>1</v>
      </c>
      <c r="H2871" s="7">
        <f t="shared" si="629"/>
        <v>0</v>
      </c>
      <c r="I2871" s="6">
        <f t="shared" si="630"/>
        <v>1.4684287812041116E-4</v>
      </c>
      <c r="J2871" s="10" t="str">
        <f>IF(B2871="Pending","",C2871/(VLOOKUP(B2871,Population!$A$2:$B$10,2,FALSE)/100000))</f>
        <v/>
      </c>
      <c r="K2871" s="10" t="str">
        <f>IF(B2871="Pending","",SUMIFS(E:E,A:A,"&lt;="&amp;A2871,A:A,"&gt;="&amp;A2871-13,B:B,B2871)/(VLOOKUP(B2871,Population!$A$2:$B$10,2,FALSE)/100000)/14)</f>
        <v/>
      </c>
      <c r="L2871" s="13" t="str">
        <f>IF(B2871="Pending","",(G2871/C2871)/(VLOOKUP(B2871,Population!$A$2:$B$10,2,FALSE)/100000))</f>
        <v/>
      </c>
    </row>
    <row r="2872" spans="1:12" x14ac:dyDescent="0.3">
      <c r="A2872" s="1">
        <v>44196</v>
      </c>
      <c r="B2872" s="11" t="s">
        <v>0</v>
      </c>
      <c r="C2872" s="101">
        <v>314</v>
      </c>
      <c r="D2872" s="6">
        <f t="shared" ref="D2872:D2881" si="631">C2872/SUMIF(A:A,A2872,C:C)</f>
        <v>5.2394460203570831E-2</v>
      </c>
      <c r="E2872" s="7">
        <f t="shared" ref="E2872:E2881" si="632">C2872-SUMIFS(C:C,A:A,A2872-1,B:B,B2872)</f>
        <v>-29321</v>
      </c>
      <c r="F2872" s="6">
        <f t="shared" ref="F2872:F2881" si="633">E2872/SUMIF(A:A,A2872,E:E)</f>
        <v>5.1009366475533037E-2</v>
      </c>
      <c r="G2872" s="101">
        <v>4</v>
      </c>
      <c r="H2872" s="7">
        <f t="shared" ref="H2872:H2881" si="634">G2872-SUMIFS(G:G,A:A,A2872-1,B:B,B2872)</f>
        <v>0</v>
      </c>
      <c r="I2872" s="6">
        <f t="shared" ref="I2872:I2881" si="635">G2872/SUMIF(A:A,A2872,G:G)</f>
        <v>5.7912262921673661E-4</v>
      </c>
      <c r="J2872" s="10">
        <f>IF(B2872="Pending","",C2872/(VLOOKUP(B2872,Population!$A$2:$B$10,2,FALSE)/100000))</f>
        <v>34.660361571593512</v>
      </c>
      <c r="K2872" s="10">
        <f>IF(B2872="Pending","",SUMIFS(E:E,A:A,"&lt;="&amp;A2872,A:A,"&gt;="&amp;A2872-13,B:B,B2872)/(VLOOKUP(B2872,Population!$A$2:$B$10,2,FALSE)/100000)/14)</f>
        <v>-196.02500213670561</v>
      </c>
      <c r="L2872" s="13">
        <f>IF(B2872="Pending","",(G2872/C2872)/(VLOOKUP(B2872,Population!$A$2:$B$10,2,FALSE)/100000))</f>
        <v>1.406156905821474E-3</v>
      </c>
    </row>
    <row r="2873" spans="1:12" x14ac:dyDescent="0.3">
      <c r="A2873" s="1">
        <v>44196</v>
      </c>
      <c r="B2873" s="101" t="s">
        <v>1</v>
      </c>
      <c r="C2873" s="101">
        <v>548</v>
      </c>
      <c r="D2873" s="6">
        <f t="shared" si="631"/>
        <v>9.1440013348907057E-2</v>
      </c>
      <c r="E2873" s="7">
        <f t="shared" si="632"/>
        <v>-73750</v>
      </c>
      <c r="F2873" s="6">
        <f t="shared" si="633"/>
        <v>0.1283019261815955</v>
      </c>
      <c r="G2873" s="101">
        <v>3</v>
      </c>
      <c r="H2873" s="7">
        <f t="shared" si="634"/>
        <v>0</v>
      </c>
      <c r="I2873" s="6">
        <f t="shared" si="635"/>
        <v>4.3434197191255248E-4</v>
      </c>
      <c r="J2873" s="10">
        <f>IF(B2873="Pending","",C2873/(VLOOKUP(B2873,Population!$A$2:$B$10,2,FALSE)/100000))</f>
        <v>63.964516034900349</v>
      </c>
      <c r="K2873" s="10">
        <f>IF(B2873="Pending","",SUMIFS(E:E,A:A,"&lt;="&amp;A2873,A:A,"&gt;="&amp;A2873-13,B:B,B2873)/(VLOOKUP(B2873,Population!$A$2:$B$10,2,FALSE)/100000)/14)</f>
        <v>-532.7513829658626</v>
      </c>
      <c r="L2873" s="13">
        <f>IF(B2873="Pending","",(G2873/C2873)/(VLOOKUP(B2873,Population!$A$2:$B$10,2,FALSE)/100000))</f>
        <v>6.3899764273769605E-4</v>
      </c>
    </row>
    <row r="2874" spans="1:12" x14ac:dyDescent="0.3">
      <c r="A2874" s="1">
        <v>44196</v>
      </c>
      <c r="B2874" s="101" t="s">
        <v>2</v>
      </c>
      <c r="C2874" s="101">
        <v>1030</v>
      </c>
      <c r="D2874" s="6">
        <f t="shared" si="631"/>
        <v>0.17186717837477056</v>
      </c>
      <c r="E2874" s="7">
        <f t="shared" si="632"/>
        <v>-105538</v>
      </c>
      <c r="F2874" s="6">
        <f t="shared" si="633"/>
        <v>0.18360310081834882</v>
      </c>
      <c r="G2874" s="101">
        <v>41</v>
      </c>
      <c r="H2874" s="7">
        <f t="shared" si="634"/>
        <v>0</v>
      </c>
      <c r="I2874" s="6">
        <f t="shared" si="635"/>
        <v>5.9360069494715506E-3</v>
      </c>
      <c r="J2874" s="10">
        <f>IF(B2874="Pending","",C2874/(VLOOKUP(B2874,Population!$A$2:$B$10,2,FALSE)/100000))</f>
        <v>108.14238677597096</v>
      </c>
      <c r="K2874" s="10">
        <f>IF(B2874="Pending","",SUMIFS(E:E,A:A,"&lt;="&amp;A2874,A:A,"&gt;="&amp;A2874-13,B:B,B2874)/(VLOOKUP(B2874,Population!$A$2:$B$10,2,FALSE)/100000)/14)</f>
        <v>-681.10205041565064</v>
      </c>
      <c r="L2874" s="13">
        <f>IF(B2874="Pending","",(G2874/C2874)/(VLOOKUP(B2874,Population!$A$2:$B$10,2,FALSE)/100000))</f>
        <v>4.1793174265386084E-3</v>
      </c>
    </row>
    <row r="2875" spans="1:12" x14ac:dyDescent="0.3">
      <c r="A2875" s="1">
        <v>44196</v>
      </c>
      <c r="B2875" s="101" t="s">
        <v>3</v>
      </c>
      <c r="C2875" s="101">
        <v>1006</v>
      </c>
      <c r="D2875" s="6">
        <f t="shared" si="631"/>
        <v>0.16786250625730018</v>
      </c>
      <c r="E2875" s="7">
        <f t="shared" si="632"/>
        <v>-89712</v>
      </c>
      <c r="F2875" s="6">
        <f t="shared" si="633"/>
        <v>0.15607081222512945</v>
      </c>
      <c r="G2875" s="101">
        <v>69</v>
      </c>
      <c r="H2875" s="7">
        <f t="shared" si="634"/>
        <v>0</v>
      </c>
      <c r="I2875" s="6">
        <f t="shared" si="635"/>
        <v>9.989865353988707E-3</v>
      </c>
      <c r="J2875" s="10">
        <f>IF(B2875="Pending","",C2875/(VLOOKUP(B2875,Population!$A$2:$B$10,2,FALSE)/100000))</f>
        <v>114.68543586165698</v>
      </c>
      <c r="K2875" s="10">
        <f>IF(B2875="Pending","",SUMIFS(E:E,A:A,"&lt;="&amp;A2875,A:A,"&gt;="&amp;A2875-13,B:B,B2875)/(VLOOKUP(B2875,Population!$A$2:$B$10,2,FALSE)/100000)/14)</f>
        <v>-619.80133134123992</v>
      </c>
      <c r="L2875" s="13">
        <f>IF(B2875="Pending","",(G2875/C2875)/(VLOOKUP(B2875,Population!$A$2:$B$10,2,FALSE)/100000))</f>
        <v>7.8191833832534936E-3</v>
      </c>
    </row>
    <row r="2876" spans="1:12" x14ac:dyDescent="0.3">
      <c r="A2876" s="1">
        <v>44196</v>
      </c>
      <c r="B2876" s="101" t="s">
        <v>4</v>
      </c>
      <c r="C2876" s="101">
        <v>929</v>
      </c>
      <c r="D2876" s="6">
        <f t="shared" si="631"/>
        <v>0.15501418321374938</v>
      </c>
      <c r="E2876" s="7">
        <f t="shared" si="632"/>
        <v>-86240</v>
      </c>
      <c r="F2876" s="6">
        <f t="shared" si="633"/>
        <v>0.15003061849357011</v>
      </c>
      <c r="G2876" s="101">
        <v>224</v>
      </c>
      <c r="H2876" s="7">
        <f t="shared" si="634"/>
        <v>6</v>
      </c>
      <c r="I2876" s="6">
        <f t="shared" si="635"/>
        <v>3.2430867236137251E-2</v>
      </c>
      <c r="J2876" s="10">
        <f>IF(B2876="Pending","",C2876/(VLOOKUP(B2876,Population!$A$2:$B$10,2,FALSE)/100000))</f>
        <v>108.97105053253883</v>
      </c>
      <c r="K2876" s="10">
        <f>IF(B2876="Pending","",SUMIFS(E:E,A:A,"&lt;="&amp;A2876,A:A,"&gt;="&amp;A2876-13,B:B,B2876)/(VLOOKUP(B2876,Population!$A$2:$B$10,2,FALSE)/100000)/14)</f>
        <v>-609.78879423021499</v>
      </c>
      <c r="L2876" s="13">
        <f>IF(B2876="Pending","",(G2876/C2876)/(VLOOKUP(B2876,Population!$A$2:$B$10,2,FALSE)/100000))</f>
        <v>2.828314682534051E-2</v>
      </c>
    </row>
    <row r="2877" spans="1:12" x14ac:dyDescent="0.3">
      <c r="A2877" s="1">
        <v>44196</v>
      </c>
      <c r="B2877" s="101" t="s">
        <v>5</v>
      </c>
      <c r="C2877" s="101">
        <v>933</v>
      </c>
      <c r="D2877" s="6">
        <f t="shared" si="631"/>
        <v>0.1556816285666611</v>
      </c>
      <c r="E2877" s="7">
        <f t="shared" si="632"/>
        <v>-79961</v>
      </c>
      <c r="F2877" s="6">
        <f t="shared" si="633"/>
        <v>0.13910712297500419</v>
      </c>
      <c r="G2877" s="101">
        <v>595</v>
      </c>
      <c r="H2877" s="7">
        <f t="shared" si="634"/>
        <v>15</v>
      </c>
      <c r="I2877" s="6">
        <f t="shared" si="635"/>
        <v>8.6144491095989581E-2</v>
      </c>
      <c r="J2877" s="10">
        <f>IF(B2877="Pending","",C2877/(VLOOKUP(B2877,Population!$A$2:$B$10,2,FALSE)/100000))</f>
        <v>104.2037792577519</v>
      </c>
      <c r="K2877" s="10">
        <f>IF(B2877="Pending","",SUMIFS(E:E,A:A,"&lt;="&amp;A2877,A:A,"&gt;="&amp;A2877-13,B:B,B2877)/(VLOOKUP(B2877,Population!$A$2:$B$10,2,FALSE)/100000)/14)</f>
        <v>-533.75119086044629</v>
      </c>
      <c r="L2877" s="13">
        <f>IF(B2877="Pending","",(G2877/C2877)/(VLOOKUP(B2877,Population!$A$2:$B$10,2,FALSE)/100000))</f>
        <v>7.1225769261142172E-2</v>
      </c>
    </row>
    <row r="2878" spans="1:12" x14ac:dyDescent="0.3">
      <c r="A2878" s="1">
        <v>44196</v>
      </c>
      <c r="B2878" s="101" t="s">
        <v>6</v>
      </c>
      <c r="C2878" s="101">
        <v>646</v>
      </c>
      <c r="D2878" s="6">
        <f t="shared" si="631"/>
        <v>0.10779242449524445</v>
      </c>
      <c r="E2878" s="7">
        <f t="shared" si="632"/>
        <v>-57021</v>
      </c>
      <c r="F2878" s="6">
        <f t="shared" si="633"/>
        <v>9.9198700105772974E-2</v>
      </c>
      <c r="G2878" s="101">
        <v>1250</v>
      </c>
      <c r="H2878" s="7">
        <f t="shared" si="634"/>
        <v>15</v>
      </c>
      <c r="I2878" s="6">
        <f t="shared" si="635"/>
        <v>0.18097582163023021</v>
      </c>
      <c r="J2878" s="10">
        <f>IF(B2878="Pending","",C2878/(VLOOKUP(B2878,Population!$A$2:$B$10,2,FALSE)/100000))</f>
        <v>81.975742286539486</v>
      </c>
      <c r="K2878" s="10">
        <f>IF(B2878="Pending","",SUMIFS(E:E,A:A,"&lt;="&amp;A2878,A:A,"&gt;="&amp;A2878-13,B:B,B2878)/(VLOOKUP(B2878,Population!$A$2:$B$10,2,FALSE)/100000)/14)</f>
        <v>-431.12496750519284</v>
      </c>
      <c r="L2878" s="13">
        <f>IF(B2878="Pending","",(G2878/C2878)/(VLOOKUP(B2878,Population!$A$2:$B$10,2,FALSE)/100000))</f>
        <v>0.24554457020141657</v>
      </c>
    </row>
    <row r="2879" spans="1:12" x14ac:dyDescent="0.3">
      <c r="A2879" s="1">
        <v>44196</v>
      </c>
      <c r="B2879" s="101" t="s">
        <v>7</v>
      </c>
      <c r="C2879" s="101">
        <v>409</v>
      </c>
      <c r="D2879" s="6">
        <f t="shared" si="631"/>
        <v>6.8246287335224434E-2</v>
      </c>
      <c r="E2879" s="7">
        <f t="shared" si="632"/>
        <v>-34052</v>
      </c>
      <c r="F2879" s="6">
        <f t="shared" si="633"/>
        <v>5.9239826309636472E-2</v>
      </c>
      <c r="G2879" s="101">
        <v>2094</v>
      </c>
      <c r="H2879" s="7">
        <f t="shared" si="634"/>
        <v>34</v>
      </c>
      <c r="I2879" s="6">
        <f t="shared" si="635"/>
        <v>0.30317069639496164</v>
      </c>
      <c r="J2879" s="10">
        <f>IF(B2879="Pending","",C2879/(VLOOKUP(B2879,Population!$A$2:$B$10,2,FALSE)/100000))</f>
        <v>85.279932943700658</v>
      </c>
      <c r="K2879" s="10">
        <f>IF(B2879="Pending","",SUMIFS(E:E,A:A,"&lt;="&amp;A2879,A:A,"&gt;="&amp;A2879-13,B:B,B2879)/(VLOOKUP(B2879,Population!$A$2:$B$10,2,FALSE)/100000)/14)</f>
        <v>-424.94010596396566</v>
      </c>
      <c r="L2879" s="13">
        <f>IF(B2879="Pending","",(G2879/C2879)/(VLOOKUP(B2879,Population!$A$2:$B$10,2,FALSE)/100000))</f>
        <v>1.067522190709699</v>
      </c>
    </row>
    <row r="2880" spans="1:12" x14ac:dyDescent="0.3">
      <c r="A2880" s="1">
        <v>44196</v>
      </c>
      <c r="B2880" s="101" t="s">
        <v>25</v>
      </c>
      <c r="C2880" s="101">
        <v>246</v>
      </c>
      <c r="D2880" s="6">
        <f t="shared" si="631"/>
        <v>4.1047889204071417E-2</v>
      </c>
      <c r="E2880" s="7">
        <f t="shared" si="632"/>
        <v>-18009</v>
      </c>
      <c r="F2880" s="6">
        <f t="shared" si="633"/>
        <v>3.1330025608194624E-2</v>
      </c>
      <c r="G2880" s="101">
        <v>2626</v>
      </c>
      <c r="H2880" s="7">
        <f t="shared" si="634"/>
        <v>27</v>
      </c>
      <c r="I2880" s="6">
        <f t="shared" si="635"/>
        <v>0.38019400608078763</v>
      </c>
      <c r="J2880" s="10">
        <f>IF(B2880="Pending","",C2880/(VLOOKUP(B2880,Population!$A$2:$B$10,2,FALSE)/100000))</f>
        <v>111.12667085273908</v>
      </c>
      <c r="K2880" s="10">
        <f>IF(B2880="Pending","",SUMIFS(E:E,A:A,"&lt;="&amp;A2880,A:A,"&gt;="&amp;A2880-13,B:B,B2880)/(VLOOKUP(B2880,Population!$A$2:$B$10,2,FALSE)/100000)/14)</f>
        <v>-488.58305750643876</v>
      </c>
      <c r="L2880" s="13">
        <f>IF(B2880="Pending","",(G2880/C2880)/(VLOOKUP(B2880,Population!$A$2:$B$10,2,FALSE)/100000))</f>
        <v>4.8221732708588272</v>
      </c>
    </row>
    <row r="2881" spans="1:12" x14ac:dyDescent="0.3">
      <c r="A2881" s="1">
        <v>44196</v>
      </c>
      <c r="B2881" s="101" t="s">
        <v>21</v>
      </c>
      <c r="C2881" s="101">
        <v>-68</v>
      </c>
      <c r="D2881" s="6">
        <f t="shared" si="631"/>
        <v>-1.1346570999499416E-2</v>
      </c>
      <c r="E2881" s="7">
        <f t="shared" si="632"/>
        <v>-1212</v>
      </c>
      <c r="F2881" s="6">
        <f t="shared" si="633"/>
        <v>2.1085008072148307E-3</v>
      </c>
      <c r="G2881" s="101">
        <v>1</v>
      </c>
      <c r="H2881" s="7">
        <f t="shared" si="634"/>
        <v>0</v>
      </c>
      <c r="I2881" s="6">
        <f t="shared" si="635"/>
        <v>1.4478065730418415E-4</v>
      </c>
      <c r="J2881" s="10" t="str">
        <f>IF(B2881="Pending","",C2881/(VLOOKUP(B2881,Population!$A$2:$B$10,2,FALSE)/100000))</f>
        <v/>
      </c>
      <c r="K2881" s="10" t="str">
        <f>IF(B2881="Pending","",SUMIFS(E:E,A:A,"&lt;="&amp;A2881,A:A,"&gt;="&amp;A2881-13,B:B,B2881)/(VLOOKUP(B2881,Population!$A$2:$B$10,2,FALSE)/100000)/14)</f>
        <v/>
      </c>
      <c r="L2881" s="13" t="str">
        <f>IF(B2881="Pending","",(G2881/C2881)/(VLOOKUP(B2881,Population!$A$2:$B$10,2,FALSE)/100000))</f>
        <v/>
      </c>
    </row>
    <row r="2882" spans="1:12" x14ac:dyDescent="0.3">
      <c r="A2882" s="1">
        <v>44197</v>
      </c>
      <c r="B2882" s="11" t="s">
        <v>0</v>
      </c>
      <c r="C2882" s="101">
        <v>30433</v>
      </c>
      <c r="D2882" s="6">
        <f t="shared" ref="D2882:D2901" si="636">C2882/SUMIF(A:A,A2882,C:C)</f>
        <v>5.1097917667088662E-2</v>
      </c>
      <c r="E2882" s="7">
        <f t="shared" ref="E2882:E2901" si="637">C2882-SUMIFS(C:C,A:A,A2882-1,B:B,B2882)</f>
        <v>30119</v>
      </c>
      <c r="F2882" s="6">
        <f t="shared" ref="F2882:F2901" si="638">E2882/SUMIF(A:A,A2882,E:E)</f>
        <v>5.1084738690850742E-2</v>
      </c>
      <c r="G2882" s="101">
        <v>4</v>
      </c>
      <c r="H2882" s="7">
        <f t="shared" ref="H2882:H2901" si="639">G2882-SUMIFS(G:G,A:A,A2882-1,B:B,B2882)</f>
        <v>0</v>
      </c>
      <c r="I2882" s="6">
        <f t="shared" ref="I2882:I2901" si="640">G2882/SUMIF(A:A,A2882,G:G)</f>
        <v>5.7512580877066861E-4</v>
      </c>
      <c r="J2882" s="10">
        <f>IF(B2882="Pending","",C2882/(VLOOKUP(B2882,Population!$A$2:$B$10,2,FALSE)/100000))</f>
        <v>3359.2954895168959</v>
      </c>
      <c r="K2882" s="10">
        <f>IF(B2882="Pending","",SUMIFS(E:E,A:A,"&lt;="&amp;A2882,A:A,"&gt;="&amp;A2882-13,B:B,B2882)/(VLOOKUP(B2882,Population!$A$2:$B$10,2,FALSE)/100000)/14)</f>
        <v>36.915335049636219</v>
      </c>
      <c r="L2882" s="13">
        <f>IF(B2882="Pending","",(G2882/C2882)/(VLOOKUP(B2882,Population!$A$2:$B$10,2,FALSE)/100000))</f>
        <v>1.4508371452960368E-5</v>
      </c>
    </row>
    <row r="2883" spans="1:12" x14ac:dyDescent="0.3">
      <c r="A2883" s="1">
        <v>44197</v>
      </c>
      <c r="B2883" s="101" t="s">
        <v>1</v>
      </c>
      <c r="C2883" s="101">
        <v>75828</v>
      </c>
      <c r="D2883" s="6">
        <f t="shared" si="636"/>
        <v>0.12731748105214732</v>
      </c>
      <c r="E2883" s="7">
        <f t="shared" si="637"/>
        <v>75280</v>
      </c>
      <c r="F2883" s="6">
        <f t="shared" si="638"/>
        <v>0.12768216503360816</v>
      </c>
      <c r="G2883" s="101">
        <v>3</v>
      </c>
      <c r="H2883" s="7">
        <f t="shared" si="639"/>
        <v>0</v>
      </c>
      <c r="I2883" s="6">
        <f t="shared" si="640"/>
        <v>4.3134435657800146E-4</v>
      </c>
      <c r="J2883" s="10">
        <f>IF(B2883="Pending","",C2883/(VLOOKUP(B2883,Population!$A$2:$B$10,2,FALSE)/100000))</f>
        <v>8850.9148209752257</v>
      </c>
      <c r="K2883" s="10">
        <f>IF(B2883="Pending","",SUMIFS(E:E,A:A,"&lt;="&amp;A2883,A:A,"&gt;="&amp;A2883-13,B:B,B2883)/(VLOOKUP(B2883,Population!$A$2:$B$10,2,FALSE)/100000)/14)</f>
        <v>83.424002534568928</v>
      </c>
      <c r="L2883" s="13">
        <f>IF(B2883="Pending","",(G2883/C2883)/(VLOOKUP(B2883,Population!$A$2:$B$10,2,FALSE)/100000))</f>
        <v>4.6179604924336317E-6</v>
      </c>
    </row>
    <row r="2884" spans="1:12" x14ac:dyDescent="0.3">
      <c r="A2884" s="1">
        <v>44197</v>
      </c>
      <c r="B2884" s="101" t="s">
        <v>2</v>
      </c>
      <c r="C2884" s="101">
        <v>109075</v>
      </c>
      <c r="D2884" s="6">
        <f t="shared" si="636"/>
        <v>0.183140188924447</v>
      </c>
      <c r="E2884" s="7">
        <f t="shared" si="637"/>
        <v>108045</v>
      </c>
      <c r="F2884" s="6">
        <f t="shared" si="638"/>
        <v>0.18325477578448715</v>
      </c>
      <c r="G2884" s="101">
        <v>41</v>
      </c>
      <c r="H2884" s="7">
        <f t="shared" si="639"/>
        <v>0</v>
      </c>
      <c r="I2884" s="6">
        <f t="shared" si="640"/>
        <v>5.895039539899353E-3</v>
      </c>
      <c r="J2884" s="10">
        <f>IF(B2884="Pending","",C2884/(VLOOKUP(B2884,Population!$A$2:$B$10,2,FALSE)/100000))</f>
        <v>11452.068774358284</v>
      </c>
      <c r="K2884" s="10">
        <f>IF(B2884="Pending","",SUMIFS(E:E,A:A,"&lt;="&amp;A2884,A:A,"&gt;="&amp;A2884-13,B:B,B2884)/(VLOOKUP(B2884,Population!$A$2:$B$10,2,FALSE)/100000)/14)</f>
        <v>115.24438679516962</v>
      </c>
      <c r="L2884" s="13">
        <f>IF(B2884="Pending","",(G2884/C2884)/(VLOOKUP(B2884,Population!$A$2:$B$10,2,FALSE)/100000))</f>
        <v>3.9465477417692106E-5</v>
      </c>
    </row>
    <row r="2885" spans="1:12" x14ac:dyDescent="0.3">
      <c r="A2885" s="1">
        <v>44197</v>
      </c>
      <c r="B2885" s="101" t="s">
        <v>3</v>
      </c>
      <c r="C2885" s="101">
        <v>92954</v>
      </c>
      <c r="D2885" s="6">
        <f t="shared" si="636"/>
        <v>0.15607254752494198</v>
      </c>
      <c r="E2885" s="7">
        <f t="shared" si="637"/>
        <v>91948</v>
      </c>
      <c r="F2885" s="6">
        <f t="shared" si="638"/>
        <v>0.15595270603759567</v>
      </c>
      <c r="G2885" s="101">
        <v>70</v>
      </c>
      <c r="H2885" s="7">
        <f t="shared" si="639"/>
        <v>1</v>
      </c>
      <c r="I2885" s="6">
        <f t="shared" si="640"/>
        <v>1.0064701653486701E-2</v>
      </c>
      <c r="J2885" s="10">
        <f>IF(B2885="Pending","",C2885/(VLOOKUP(B2885,Population!$A$2:$B$10,2,FALSE)/100000))</f>
        <v>10596.888673046187</v>
      </c>
      <c r="K2885" s="10">
        <f>IF(B2885="Pending","",SUMIFS(E:E,A:A,"&lt;="&amp;A2885,A:A,"&gt;="&amp;A2885-13,B:B,B2885)/(VLOOKUP(B2885,Population!$A$2:$B$10,2,FALSE)/100000)/14)</f>
        <v>115.62187615731806</v>
      </c>
      <c r="L2885" s="13">
        <f>IF(B2885="Pending","",(G2885/C2885)/(VLOOKUP(B2885,Population!$A$2:$B$10,2,FALSE)/100000))</f>
        <v>8.5849989358724582E-5</v>
      </c>
    </row>
    <row r="2886" spans="1:12" x14ac:dyDescent="0.3">
      <c r="A2886" s="1">
        <v>44197</v>
      </c>
      <c r="B2886" s="101" t="s">
        <v>4</v>
      </c>
      <c r="C2886" s="101">
        <v>89323</v>
      </c>
      <c r="D2886" s="6">
        <f t="shared" si="636"/>
        <v>0.14997598987209151</v>
      </c>
      <c r="E2886" s="7">
        <f t="shared" si="637"/>
        <v>88394</v>
      </c>
      <c r="F2886" s="6">
        <f t="shared" si="638"/>
        <v>0.14992477810813973</v>
      </c>
      <c r="G2886" s="101">
        <v>227</v>
      </c>
      <c r="H2886" s="7">
        <f t="shared" si="639"/>
        <v>3</v>
      </c>
      <c r="I2886" s="6">
        <f t="shared" si="640"/>
        <v>3.2638389647735445E-2</v>
      </c>
      <c r="J2886" s="10">
        <f>IF(B2886="Pending","",C2886/(VLOOKUP(B2886,Population!$A$2:$B$10,2,FALSE)/100000))</f>
        <v>10477.525453948294</v>
      </c>
      <c r="K2886" s="10">
        <f>IF(B2886="Pending","",SUMIFS(E:E,A:A,"&lt;="&amp;A2886,A:A,"&gt;="&amp;A2886-13,B:B,B2886)/(VLOOKUP(B2886,Population!$A$2:$B$10,2,FALSE)/100000)/14)</f>
        <v>116.91388890750783</v>
      </c>
      <c r="L2886" s="13">
        <f>IF(B2886="Pending","",(G2886/C2886)/(VLOOKUP(B2886,Population!$A$2:$B$10,2,FALSE)/100000))</f>
        <v>2.9809725718381411E-4</v>
      </c>
    </row>
    <row r="2887" spans="1:12" x14ac:dyDescent="0.3">
      <c r="A2887" s="1">
        <v>44197</v>
      </c>
      <c r="B2887" s="101" t="s">
        <v>5</v>
      </c>
      <c r="C2887" s="101">
        <v>83213</v>
      </c>
      <c r="D2887" s="6">
        <f t="shared" si="636"/>
        <v>0.13971711703845985</v>
      </c>
      <c r="E2887" s="7">
        <f t="shared" si="637"/>
        <v>82280</v>
      </c>
      <c r="F2887" s="6">
        <f t="shared" si="638"/>
        <v>0.13955484244109032</v>
      </c>
      <c r="G2887" s="101">
        <v>596</v>
      </c>
      <c r="H2887" s="7">
        <f t="shared" si="639"/>
        <v>1</v>
      </c>
      <c r="I2887" s="6">
        <f t="shared" si="640"/>
        <v>8.5693745506829622E-2</v>
      </c>
      <c r="J2887" s="10">
        <f>IF(B2887="Pending","",C2887/(VLOOKUP(B2887,Population!$A$2:$B$10,2,FALSE)/100000))</f>
        <v>9293.7932297698917</v>
      </c>
      <c r="K2887" s="10">
        <f>IF(B2887="Pending","",SUMIFS(E:E,A:A,"&lt;="&amp;A2887,A:A,"&gt;="&amp;A2887-13,B:B,B2887)/(VLOOKUP(B2887,Population!$A$2:$B$10,2,FALSE)/100000)/14)</f>
        <v>110.53801603088428</v>
      </c>
      <c r="L2887" s="13">
        <f>IF(B2887="Pending","",(G2887/C2887)/(VLOOKUP(B2887,Population!$A$2:$B$10,2,FALSE)/100000))</f>
        <v>7.9993906619319237E-4</v>
      </c>
    </row>
    <row r="2888" spans="1:12" x14ac:dyDescent="0.3">
      <c r="A2888" s="1">
        <v>44197</v>
      </c>
      <c r="B2888" s="101" t="s">
        <v>6</v>
      </c>
      <c r="C2888" s="101">
        <v>59376</v>
      </c>
      <c r="D2888" s="6">
        <f t="shared" si="636"/>
        <v>9.9694080747907088E-2</v>
      </c>
      <c r="E2888" s="7">
        <f t="shared" si="637"/>
        <v>58730</v>
      </c>
      <c r="F2888" s="6">
        <f t="shared" si="638"/>
        <v>9.9611763448775328E-2</v>
      </c>
      <c r="G2888" s="101">
        <v>1256</v>
      </c>
      <c r="H2888" s="7">
        <f t="shared" si="639"/>
        <v>6</v>
      </c>
      <c r="I2888" s="6">
        <f t="shared" si="640"/>
        <v>0.18058950395398993</v>
      </c>
      <c r="J2888" s="10">
        <f>IF(B2888="Pending","",C2888/(VLOOKUP(B2888,Population!$A$2:$B$10,2,FALSE)/100000))</f>
        <v>7534.6620340643476</v>
      </c>
      <c r="K2888" s="10">
        <f>IF(B2888="Pending","",SUMIFS(E:E,A:A,"&lt;="&amp;A2888,A:A,"&gt;="&amp;A2888-13,B:B,B2888)/(VLOOKUP(B2888,Population!$A$2:$B$10,2,FALSE)/100000)/14)</f>
        <v>91.556498544486431</v>
      </c>
      <c r="L2888" s="13">
        <f>IF(B2888="Pending","",(G2888/C2888)/(VLOOKUP(B2888,Population!$A$2:$B$10,2,FALSE)/100000))</f>
        <v>2.6843030341113521E-3</v>
      </c>
    </row>
    <row r="2889" spans="1:12" x14ac:dyDescent="0.3">
      <c r="A2889" s="1">
        <v>44197</v>
      </c>
      <c r="B2889" s="101" t="s">
        <v>7</v>
      </c>
      <c r="C2889" s="101">
        <v>35492</v>
      </c>
      <c r="D2889" s="6">
        <f t="shared" si="636"/>
        <v>5.9592130050941765E-2</v>
      </c>
      <c r="E2889" s="7">
        <f t="shared" si="637"/>
        <v>35083</v>
      </c>
      <c r="F2889" s="6">
        <f t="shared" si="638"/>
        <v>5.9504163069528097E-2</v>
      </c>
      <c r="G2889" s="101">
        <v>2107</v>
      </c>
      <c r="H2889" s="7">
        <f t="shared" si="639"/>
        <v>13</v>
      </c>
      <c r="I2889" s="6">
        <f t="shared" si="640"/>
        <v>0.30294751976994966</v>
      </c>
      <c r="J2889" s="10">
        <f>IF(B2889="Pending","",C2889/(VLOOKUP(B2889,Population!$A$2:$B$10,2,FALSE)/100000))</f>
        <v>7400.379902292967</v>
      </c>
      <c r="K2889" s="10">
        <f>IF(B2889="Pending","",SUMIFS(E:E,A:A,"&lt;="&amp;A2889,A:A,"&gt;="&amp;A2889-13,B:B,B2889)/(VLOOKUP(B2889,Population!$A$2:$B$10,2,FALSE)/100000)/14)</f>
        <v>90.016052167608578</v>
      </c>
      <c r="L2889" s="13">
        <f>IF(B2889="Pending","",(G2889/C2889)/(VLOOKUP(B2889,Population!$A$2:$B$10,2,FALSE)/100000))</f>
        <v>1.2378203119458945E-2</v>
      </c>
    </row>
    <row r="2890" spans="1:12" x14ac:dyDescent="0.3">
      <c r="A2890" s="1">
        <v>44197</v>
      </c>
      <c r="B2890" s="101" t="s">
        <v>25</v>
      </c>
      <c r="C2890" s="101">
        <v>18810</v>
      </c>
      <c r="D2890" s="6">
        <f t="shared" si="636"/>
        <v>3.1582552864257145E-2</v>
      </c>
      <c r="E2890" s="7">
        <f t="shared" si="637"/>
        <v>18564</v>
      </c>
      <c r="F2890" s="6">
        <f t="shared" si="638"/>
        <v>3.1486340484642689E-2</v>
      </c>
      <c r="G2890" s="101">
        <v>2650</v>
      </c>
      <c r="H2890" s="7">
        <f t="shared" si="639"/>
        <v>24</v>
      </c>
      <c r="I2890" s="6">
        <f t="shared" si="640"/>
        <v>0.38102084831056793</v>
      </c>
      <c r="J2890" s="10">
        <f>IF(B2890="Pending","",C2890/(VLOOKUP(B2890,Population!$A$2:$B$10,2,FALSE)/100000))</f>
        <v>8497.1247103252936</v>
      </c>
      <c r="K2890" s="10">
        <f>IF(B2890="Pending","",SUMIFS(E:E,A:A,"&lt;="&amp;A2890,A:A,"&gt;="&amp;A2890-13,B:B,B2890)/(VLOOKUP(B2890,Population!$A$2:$B$10,2,FALSE)/100000)/14)</f>
        <v>103.25358499673783</v>
      </c>
      <c r="L2890" s="13">
        <f>IF(B2890="Pending","",(G2890/C2890)/(VLOOKUP(B2890,Population!$A$2:$B$10,2,FALSE)/100000))</f>
        <v>6.3641480651564553E-2</v>
      </c>
    </row>
    <row r="2891" spans="1:12" x14ac:dyDescent="0.3">
      <c r="A2891" s="1">
        <v>44197</v>
      </c>
      <c r="B2891" s="101" t="s">
        <v>21</v>
      </c>
      <c r="C2891" s="101">
        <v>1078</v>
      </c>
      <c r="D2891" s="6">
        <f t="shared" si="636"/>
        <v>1.8099942577176611E-3</v>
      </c>
      <c r="E2891" s="7">
        <f t="shared" si="637"/>
        <v>1146</v>
      </c>
      <c r="F2891" s="6">
        <f t="shared" si="638"/>
        <v>1.9437269012820796E-3</v>
      </c>
      <c r="G2891" s="101">
        <v>1</v>
      </c>
      <c r="H2891" s="7">
        <f t="shared" si="639"/>
        <v>0</v>
      </c>
      <c r="I2891" s="6">
        <f t="shared" si="640"/>
        <v>1.4378145219266715E-4</v>
      </c>
      <c r="J2891" s="10" t="str">
        <f>IF(B2891="Pending","",C2891/(VLOOKUP(B2891,Population!$A$2:$B$10,2,FALSE)/100000))</f>
        <v/>
      </c>
      <c r="K2891" s="10" t="str">
        <f>IF(B2891="Pending","",SUMIFS(E:E,A:A,"&lt;="&amp;A2891,A:A,"&gt;="&amp;A2891-13,B:B,B2891)/(VLOOKUP(B2891,Population!$A$2:$B$10,2,FALSE)/100000)/14)</f>
        <v/>
      </c>
      <c r="L2891" s="13" t="str">
        <f>IF(B2891="Pending","",(G2891/C2891)/(VLOOKUP(B2891,Population!$A$2:$B$10,2,FALSE)/100000))</f>
        <v/>
      </c>
    </row>
    <row r="2892" spans="1:12" x14ac:dyDescent="0.3">
      <c r="A2892" s="1">
        <v>44198</v>
      </c>
      <c r="B2892" s="11" t="s">
        <v>0</v>
      </c>
      <c r="C2892" s="101">
        <v>30832</v>
      </c>
      <c r="D2892" s="6">
        <f t="shared" si="636"/>
        <v>5.1035204226890812E-2</v>
      </c>
      <c r="E2892" s="7">
        <f t="shared" si="637"/>
        <v>399</v>
      </c>
      <c r="F2892" s="6">
        <f t="shared" si="638"/>
        <v>4.6666666666666669E-2</v>
      </c>
      <c r="G2892" s="101">
        <v>4</v>
      </c>
      <c r="H2892" s="7">
        <f t="shared" si="639"/>
        <v>0</v>
      </c>
      <c r="I2892" s="6">
        <f t="shared" si="640"/>
        <v>5.7388809182209468E-4</v>
      </c>
      <c r="J2892" s="10">
        <f>IF(B2892="Pending","",C2892/(VLOOKUP(B2892,Population!$A$2:$B$10,2,FALSE)/100000))</f>
        <v>3403.3384330425833</v>
      </c>
      <c r="K2892" s="10">
        <f>IF(B2892="Pending","",SUMIFS(E:E,A:A,"&lt;="&amp;A2892,A:A,"&gt;="&amp;A2892-13,B:B,B2892)/(VLOOKUP(B2892,Population!$A$2:$B$10,2,FALSE)/100000)/14)</f>
        <v>37.475136157821645</v>
      </c>
      <c r="L2892" s="13">
        <f>IF(B2892="Pending","",(G2892/C2892)/(VLOOKUP(B2892,Population!$A$2:$B$10,2,FALSE)/100000))</f>
        <v>1.4320617164891763E-5</v>
      </c>
    </row>
    <row r="2893" spans="1:12" x14ac:dyDescent="0.3">
      <c r="A2893" s="1">
        <v>44198</v>
      </c>
      <c r="B2893" s="101" t="s">
        <v>1</v>
      </c>
      <c r="C2893" s="101">
        <v>76713</v>
      </c>
      <c r="D2893" s="6">
        <f t="shared" si="636"/>
        <v>0.12698052743440175</v>
      </c>
      <c r="E2893" s="7">
        <f t="shared" si="637"/>
        <v>885</v>
      </c>
      <c r="F2893" s="6">
        <f t="shared" si="638"/>
        <v>0.10350877192982456</v>
      </c>
      <c r="G2893" s="101">
        <v>3</v>
      </c>
      <c r="H2893" s="7">
        <f t="shared" si="639"/>
        <v>0</v>
      </c>
      <c r="I2893" s="6">
        <f t="shared" si="640"/>
        <v>4.3041606886657101E-4</v>
      </c>
      <c r="J2893" s="10">
        <f>IF(B2893="Pending","",C2893/(VLOOKUP(B2893,Population!$A$2:$B$10,2,FALSE)/100000))</f>
        <v>8954.2151799002022</v>
      </c>
      <c r="K2893" s="10">
        <f>IF(B2893="Pending","",SUMIFS(E:E,A:A,"&lt;="&amp;A2893,A:A,"&gt;="&amp;A2893-13,B:B,B2893)/(VLOOKUP(B2893,Population!$A$2:$B$10,2,FALSE)/100000)/14)</f>
        <v>84.291091907304818</v>
      </c>
      <c r="L2893" s="13">
        <f>IF(B2893="Pending","",(G2893/C2893)/(VLOOKUP(B2893,Population!$A$2:$B$10,2,FALSE)/100000))</f>
        <v>4.5646853625885758E-6</v>
      </c>
    </row>
    <row r="2894" spans="1:12" x14ac:dyDescent="0.3">
      <c r="A2894" s="1">
        <v>44198</v>
      </c>
      <c r="B2894" s="101" t="s">
        <v>2</v>
      </c>
      <c r="C2894" s="101">
        <v>110586</v>
      </c>
      <c r="D2894" s="6">
        <f t="shared" si="636"/>
        <v>0.1830493998000437</v>
      </c>
      <c r="E2894" s="7">
        <f t="shared" si="637"/>
        <v>1511</v>
      </c>
      <c r="F2894" s="6">
        <f t="shared" si="638"/>
        <v>0.1767251461988304</v>
      </c>
      <c r="G2894" s="101">
        <v>41</v>
      </c>
      <c r="H2894" s="7">
        <f t="shared" si="639"/>
        <v>0</v>
      </c>
      <c r="I2894" s="6">
        <f t="shared" si="640"/>
        <v>5.8823529411764705E-3</v>
      </c>
      <c r="J2894" s="10">
        <f>IF(B2894="Pending","",C2894/(VLOOKUP(B2894,Population!$A$2:$B$10,2,FALSE)/100000))</f>
        <v>11610.712605832548</v>
      </c>
      <c r="K2894" s="10">
        <f>IF(B2894="Pending","",SUMIFS(E:E,A:A,"&lt;="&amp;A2894,A:A,"&gt;="&amp;A2894-13,B:B,B2894)/(VLOOKUP(B2894,Population!$A$2:$B$10,2,FALSE)/100000)/14)</f>
        <v>119.01662122986542</v>
      </c>
      <c r="L2894" s="13">
        <f>IF(B2894="Pending","",(G2894/C2894)/(VLOOKUP(B2894,Population!$A$2:$B$10,2,FALSE)/100000))</f>
        <v>3.8926237944538794E-5</v>
      </c>
    </row>
    <row r="2895" spans="1:12" x14ac:dyDescent="0.3">
      <c r="A2895" s="1">
        <v>44198</v>
      </c>
      <c r="B2895" s="101" t="s">
        <v>3</v>
      </c>
      <c r="C2895" s="101">
        <v>94298</v>
      </c>
      <c r="D2895" s="6">
        <f t="shared" si="636"/>
        <v>0.15608840452086631</v>
      </c>
      <c r="E2895" s="7">
        <f t="shared" si="637"/>
        <v>1344</v>
      </c>
      <c r="F2895" s="6">
        <f t="shared" si="638"/>
        <v>0.15719298245614036</v>
      </c>
      <c r="G2895" s="101">
        <v>70</v>
      </c>
      <c r="H2895" s="7">
        <f t="shared" si="639"/>
        <v>0</v>
      </c>
      <c r="I2895" s="6">
        <f t="shared" si="640"/>
        <v>1.0043041606886656E-2</v>
      </c>
      <c r="J2895" s="10">
        <f>IF(B2895="Pending","",C2895/(VLOOKUP(B2895,Population!$A$2:$B$10,2,FALSE)/100000))</f>
        <v>10750.106591334523</v>
      </c>
      <c r="K2895" s="10">
        <f>IF(B2895="Pending","",SUMIFS(E:E,A:A,"&lt;="&amp;A2895,A:A,"&gt;="&amp;A2895-13,B:B,B2895)/(VLOOKUP(B2895,Population!$A$2:$B$10,2,FALSE)/100000)/14)</f>
        <v>119.0989196899031</v>
      </c>
      <c r="L2895" s="13">
        <f>IF(B2895="Pending","",(G2895/C2895)/(VLOOKUP(B2895,Population!$A$2:$B$10,2,FALSE)/100000))</f>
        <v>8.4626396221032085E-5</v>
      </c>
    </row>
    <row r="2896" spans="1:12" x14ac:dyDescent="0.3">
      <c r="A2896" s="1">
        <v>44198</v>
      </c>
      <c r="B2896" s="101" t="s">
        <v>4</v>
      </c>
      <c r="C2896" s="101">
        <v>90550</v>
      </c>
      <c r="D2896" s="6">
        <f t="shared" si="636"/>
        <v>0.14988446233604577</v>
      </c>
      <c r="E2896" s="7">
        <f t="shared" si="637"/>
        <v>1227</v>
      </c>
      <c r="F2896" s="6">
        <f t="shared" si="638"/>
        <v>0.14350877192982456</v>
      </c>
      <c r="G2896" s="101">
        <v>228</v>
      </c>
      <c r="H2896" s="7">
        <f t="shared" si="639"/>
        <v>1</v>
      </c>
      <c r="I2896" s="6">
        <f t="shared" si="640"/>
        <v>3.27116212338594E-2</v>
      </c>
      <c r="J2896" s="10">
        <f>IF(B2896="Pending","",C2896/(VLOOKUP(B2896,Population!$A$2:$B$10,2,FALSE)/100000))</f>
        <v>10621.451696147891</v>
      </c>
      <c r="K2896" s="10">
        <f>IF(B2896="Pending","",SUMIFS(E:E,A:A,"&lt;="&amp;A2896,A:A,"&gt;="&amp;A2896-13,B:B,B2896)/(VLOOKUP(B2896,Population!$A$2:$B$10,2,FALSE)/100000)/14)</f>
        <v>118.79067772184649</v>
      </c>
      <c r="L2896" s="13">
        <f>IF(B2896="Pending","",(G2896/C2896)/(VLOOKUP(B2896,Population!$A$2:$B$10,2,FALSE)/100000))</f>
        <v>2.9535329215158476E-4</v>
      </c>
    </row>
    <row r="2897" spans="1:12" x14ac:dyDescent="0.3">
      <c r="A2897" s="1">
        <v>44198</v>
      </c>
      <c r="B2897" s="101" t="s">
        <v>5</v>
      </c>
      <c r="C2897" s="101">
        <v>84437</v>
      </c>
      <c r="D2897" s="6">
        <f t="shared" si="636"/>
        <v>0.13976581276939476</v>
      </c>
      <c r="E2897" s="7">
        <f t="shared" si="637"/>
        <v>1224</v>
      </c>
      <c r="F2897" s="6">
        <f t="shared" si="638"/>
        <v>0.1431578947368421</v>
      </c>
      <c r="G2897" s="101">
        <v>598</v>
      </c>
      <c r="H2897" s="7">
        <f t="shared" si="639"/>
        <v>2</v>
      </c>
      <c r="I2897" s="6">
        <f t="shared" si="640"/>
        <v>8.579626972740316E-2</v>
      </c>
      <c r="J2897" s="10">
        <f>IF(B2897="Pending","",C2897/(VLOOKUP(B2897,Population!$A$2:$B$10,2,FALSE)/100000))</f>
        <v>9430.4978662237918</v>
      </c>
      <c r="K2897" s="10">
        <f>IF(B2897="Pending","",SUMIFS(E:E,A:A,"&lt;="&amp;A2897,A:A,"&gt;="&amp;A2897-13,B:B,B2897)/(VLOOKUP(B2897,Population!$A$2:$B$10,2,FALSE)/100000)/14)</f>
        <v>113.12276756047481</v>
      </c>
      <c r="L2897" s="13">
        <f>IF(B2897="Pending","",(G2897/C2897)/(VLOOKUP(B2897,Population!$A$2:$B$10,2,FALSE)/100000))</f>
        <v>7.9098858443704873E-4</v>
      </c>
    </row>
    <row r="2898" spans="1:12" x14ac:dyDescent="0.3">
      <c r="A2898" s="1">
        <v>44198</v>
      </c>
      <c r="B2898" s="101" t="s">
        <v>6</v>
      </c>
      <c r="C2898" s="101">
        <v>60358</v>
      </c>
      <c r="D2898" s="6">
        <f t="shared" si="636"/>
        <v>9.990862923996742E-2</v>
      </c>
      <c r="E2898" s="7">
        <f t="shared" si="637"/>
        <v>982</v>
      </c>
      <c r="F2898" s="6">
        <f t="shared" si="638"/>
        <v>0.11485380116959064</v>
      </c>
      <c r="G2898" s="101">
        <v>1258</v>
      </c>
      <c r="H2898" s="7">
        <f t="shared" si="639"/>
        <v>2</v>
      </c>
      <c r="I2898" s="6">
        <f t="shared" si="640"/>
        <v>0.18048780487804877</v>
      </c>
      <c r="J2898" s="10">
        <f>IF(B2898="Pending","",C2898/(VLOOKUP(B2898,Population!$A$2:$B$10,2,FALSE)/100000))</f>
        <v>7659.2753141345975</v>
      </c>
      <c r="K2898" s="10">
        <f>IF(B2898="Pending","",SUMIFS(E:E,A:A,"&lt;="&amp;A2898,A:A,"&gt;="&amp;A2898-13,B:B,B2898)/(VLOOKUP(B2898,Population!$A$2:$B$10,2,FALSE)/100000)/14)</f>
        <v>94.420754909208512</v>
      </c>
      <c r="L2898" s="13">
        <f>IF(B2898="Pending","",(G2898/C2898)/(VLOOKUP(B2898,Population!$A$2:$B$10,2,FALSE)/100000))</f>
        <v>2.6448353461207435E-3</v>
      </c>
    </row>
    <row r="2899" spans="1:12" x14ac:dyDescent="0.3">
      <c r="A2899" s="1">
        <v>44198</v>
      </c>
      <c r="B2899" s="101" t="s">
        <v>7</v>
      </c>
      <c r="C2899" s="101">
        <v>36169</v>
      </c>
      <c r="D2899" s="6">
        <f t="shared" si="636"/>
        <v>5.9869366297431684E-2</v>
      </c>
      <c r="E2899" s="7">
        <f t="shared" si="637"/>
        <v>677</v>
      </c>
      <c r="F2899" s="6">
        <f t="shared" si="638"/>
        <v>7.9181286549707602E-2</v>
      </c>
      <c r="G2899" s="101">
        <v>2111</v>
      </c>
      <c r="H2899" s="7">
        <f t="shared" si="639"/>
        <v>4</v>
      </c>
      <c r="I2899" s="6">
        <f t="shared" si="640"/>
        <v>0.30286944045911046</v>
      </c>
      <c r="J2899" s="10">
        <f>IF(B2899="Pending","",C2899/(VLOOKUP(B2899,Population!$A$2:$B$10,2,FALSE)/100000))</f>
        <v>7541.5400846961102</v>
      </c>
      <c r="K2899" s="10">
        <f>IF(B2899="Pending","",SUMIFS(E:E,A:A,"&lt;="&amp;A2899,A:A,"&gt;="&amp;A2899-13,B:B,B2899)/(VLOOKUP(B2899,Population!$A$2:$B$10,2,FALSE)/100000)/14)</f>
        <v>93.084104243473476</v>
      </c>
      <c r="L2899" s="13">
        <f>IF(B2899="Pending","",(G2899/C2899)/(VLOOKUP(B2899,Population!$A$2:$B$10,2,FALSE)/100000))</f>
        <v>1.2169571143516781E-2</v>
      </c>
    </row>
    <row r="2900" spans="1:12" x14ac:dyDescent="0.3">
      <c r="A2900" s="1">
        <v>44198</v>
      </c>
      <c r="B2900" s="101" t="s">
        <v>25</v>
      </c>
      <c r="C2900" s="101">
        <v>19098</v>
      </c>
      <c r="D2900" s="6">
        <f t="shared" si="636"/>
        <v>3.1612296650400905E-2</v>
      </c>
      <c r="E2900" s="7">
        <f t="shared" si="637"/>
        <v>288</v>
      </c>
      <c r="F2900" s="6">
        <f t="shared" si="638"/>
        <v>3.3684210526315789E-2</v>
      </c>
      <c r="G2900" s="101">
        <v>2656</v>
      </c>
      <c r="H2900" s="7">
        <f t="shared" si="639"/>
        <v>6</v>
      </c>
      <c r="I2900" s="6">
        <f t="shared" si="640"/>
        <v>0.38106169296987086</v>
      </c>
      <c r="J2900" s="10">
        <f>IF(B2900="Pending","",C2900/(VLOOKUP(B2900,Population!$A$2:$B$10,2,FALSE)/100000))</f>
        <v>8627.2242274211821</v>
      </c>
      <c r="K2900" s="10">
        <f>IF(B2900="Pending","",SUMIFS(E:E,A:A,"&lt;="&amp;A2900,A:A,"&gt;="&amp;A2900-13,B:B,B2900)/(VLOOKUP(B2900,Population!$A$2:$B$10,2,FALSE)/100000)/14)</f>
        <v>104.67332179044297</v>
      </c>
      <c r="L2900" s="13">
        <f>IF(B2900="Pending","",(G2900/C2900)/(VLOOKUP(B2900,Population!$A$2:$B$10,2,FALSE)/100000))</f>
        <v>6.2823680891302414E-2</v>
      </c>
    </row>
    <row r="2901" spans="1:12" x14ac:dyDescent="0.3">
      <c r="A2901" s="1">
        <v>44198</v>
      </c>
      <c r="B2901" s="101" t="s">
        <v>21</v>
      </c>
      <c r="C2901" s="101">
        <v>1091</v>
      </c>
      <c r="D2901" s="6">
        <f t="shared" si="636"/>
        <v>1.805896724556885E-3</v>
      </c>
      <c r="E2901" s="7">
        <f t="shared" si="637"/>
        <v>13</v>
      </c>
      <c r="F2901" s="6">
        <f t="shared" si="638"/>
        <v>1.5204678362573099E-3</v>
      </c>
      <c r="G2901" s="101">
        <v>1</v>
      </c>
      <c r="H2901" s="7">
        <f t="shared" si="639"/>
        <v>0</v>
      </c>
      <c r="I2901" s="6">
        <f t="shared" si="640"/>
        <v>1.4347202295552367E-4</v>
      </c>
      <c r="J2901" s="10" t="str">
        <f>IF(B2901="Pending","",C2901/(VLOOKUP(B2901,Population!$A$2:$B$10,2,FALSE)/100000))</f>
        <v/>
      </c>
      <c r="K2901" s="10" t="str">
        <f>IF(B2901="Pending","",SUMIFS(E:E,A:A,"&lt;="&amp;A2901,A:A,"&gt;="&amp;A2901-13,B:B,B2901)/(VLOOKUP(B2901,Population!$A$2:$B$10,2,FALSE)/100000)/14)</f>
        <v/>
      </c>
      <c r="L2901" s="13" t="str">
        <f>IF(B2901="Pending","",(G2901/C2901)/(VLOOKUP(B2901,Population!$A$2:$B$10,2,FALSE)/100000))</f>
        <v/>
      </c>
    </row>
    <row r="2902" spans="1:12" x14ac:dyDescent="0.3">
      <c r="A2902" s="1">
        <v>44199</v>
      </c>
      <c r="B2902" s="101" t="s">
        <v>0</v>
      </c>
      <c r="C2902" s="101">
        <v>31042</v>
      </c>
      <c r="D2902" s="6">
        <f t="shared" ref="D2902:D2911" si="641">C2902/SUMIF(A:A,A2902,C:C)</f>
        <v>5.1030993083970494E-2</v>
      </c>
      <c r="E2902" s="7">
        <f t="shared" ref="E2902:E2911" si="642">C2902-SUMIFS(C:C,A:A,A2902-1,B:B,B2902)</f>
        <v>210</v>
      </c>
      <c r="F2902" s="6">
        <f t="shared" ref="F2902:F2911" si="643">E2902/SUMIF(A:A,A2902,E:E)</f>
        <v>5.0420168067226892E-2</v>
      </c>
      <c r="G2902" s="101">
        <v>4</v>
      </c>
      <c r="H2902" s="7">
        <f t="shared" ref="H2902:H2911" si="644">G2902-SUMIFS(G:G,A:A,A2902-1,B:B,B2902)</f>
        <v>0</v>
      </c>
      <c r="I2902" s="6">
        <f t="shared" ref="I2902:I2911" si="645">G2902/SUMIF(A:A,A2902,G:G)</f>
        <v>5.6939501779359428E-4</v>
      </c>
      <c r="J2902" s="10">
        <f>IF(B2902="Pending","",C2902/(VLOOKUP(B2902,Population!$A$2:$B$10,2,FALSE)/100000))</f>
        <v>3426.5189296350504</v>
      </c>
      <c r="K2902" s="10">
        <f>IF(B2902="Pending","",SUMIFS(E:E,A:A,"&lt;="&amp;A2902,A:A,"&gt;="&amp;A2902-13,B:B,B2902)/(VLOOKUP(B2902,Population!$A$2:$B$10,2,FALSE)/100000)/14)</f>
        <v>35.02304961351647</v>
      </c>
      <c r="L2902" s="13">
        <f>IF(B2902="Pending","",(G2902/C2902)/(VLOOKUP(B2902,Population!$A$2:$B$10,2,FALSE)/100000))</f>
        <v>1.4223737788413855E-5</v>
      </c>
    </row>
    <row r="2903" spans="1:12" x14ac:dyDescent="0.3">
      <c r="A2903" s="1">
        <v>44199</v>
      </c>
      <c r="B2903" s="101" t="s">
        <v>1</v>
      </c>
      <c r="C2903" s="101">
        <v>77059</v>
      </c>
      <c r="D2903" s="6">
        <f t="shared" si="641"/>
        <v>0.12667989485399403</v>
      </c>
      <c r="E2903" s="7">
        <f t="shared" si="642"/>
        <v>346</v>
      </c>
      <c r="F2903" s="6">
        <f t="shared" si="643"/>
        <v>8.3073229291716691E-2</v>
      </c>
      <c r="G2903" s="101">
        <v>3</v>
      </c>
      <c r="H2903" s="7">
        <f t="shared" si="644"/>
        <v>0</v>
      </c>
      <c r="I2903" s="6">
        <f t="shared" si="645"/>
        <v>4.2704626334519574E-4</v>
      </c>
      <c r="J2903" s="10">
        <f>IF(B2903="Pending","",C2903/(VLOOKUP(B2903,Population!$A$2:$B$10,2,FALSE)/100000))</f>
        <v>8994.6015349149384</v>
      </c>
      <c r="K2903" s="10">
        <f>IF(B2903="Pending","",SUMIFS(E:E,A:A,"&lt;="&amp;A2903,A:A,"&gt;="&amp;A2903-13,B:B,B2903)/(VLOOKUP(B2903,Population!$A$2:$B$10,2,FALSE)/100000)/14)</f>
        <v>77.687872838008531</v>
      </c>
      <c r="L2903" s="13">
        <f>IF(B2903="Pending","",(G2903/C2903)/(VLOOKUP(B2903,Population!$A$2:$B$10,2,FALSE)/100000))</f>
        <v>4.5441896237980946E-6</v>
      </c>
    </row>
    <row r="2904" spans="1:12" x14ac:dyDescent="0.3">
      <c r="A2904" s="1">
        <v>44199</v>
      </c>
      <c r="B2904" s="101" t="s">
        <v>2</v>
      </c>
      <c r="C2904" s="101">
        <v>111246</v>
      </c>
      <c r="D2904" s="6">
        <f t="shared" si="641"/>
        <v>0.18288105974548616</v>
      </c>
      <c r="E2904" s="7">
        <f t="shared" si="642"/>
        <v>660</v>
      </c>
      <c r="F2904" s="6">
        <f t="shared" si="643"/>
        <v>0.15846338535414164</v>
      </c>
      <c r="G2904" s="101">
        <v>41</v>
      </c>
      <c r="H2904" s="7">
        <f t="shared" si="644"/>
        <v>0</v>
      </c>
      <c r="I2904" s="6">
        <f t="shared" si="645"/>
        <v>5.8362989323843418E-3</v>
      </c>
      <c r="J2904" s="10">
        <f>IF(B2904="Pending","",C2904/(VLOOKUP(B2904,Population!$A$2:$B$10,2,FALSE)/100000))</f>
        <v>11680.007727455986</v>
      </c>
      <c r="K2904" s="10">
        <f>IF(B2904="Pending","",SUMIFS(E:E,A:A,"&lt;="&amp;A2904,A:A,"&gt;="&amp;A2904-13,B:B,B2904)/(VLOOKUP(B2904,Population!$A$2:$B$10,2,FALSE)/100000)/14)</f>
        <v>111.96711751492694</v>
      </c>
      <c r="L2904" s="13">
        <f>IF(B2904="Pending","",(G2904/C2904)/(VLOOKUP(B2904,Population!$A$2:$B$10,2,FALSE)/100000))</f>
        <v>3.8695296454117597E-5</v>
      </c>
    </row>
    <row r="2905" spans="1:12" x14ac:dyDescent="0.3">
      <c r="A2905" s="1">
        <v>44199</v>
      </c>
      <c r="B2905" s="101" t="s">
        <v>3</v>
      </c>
      <c r="C2905" s="101">
        <v>94944</v>
      </c>
      <c r="D2905" s="6">
        <f t="shared" si="641"/>
        <v>0.15608165090408138</v>
      </c>
      <c r="E2905" s="7">
        <f t="shared" si="642"/>
        <v>646</v>
      </c>
      <c r="F2905" s="6">
        <f t="shared" si="643"/>
        <v>0.15510204081632653</v>
      </c>
      <c r="G2905" s="101">
        <v>70</v>
      </c>
      <c r="H2905" s="7">
        <f t="shared" si="644"/>
        <v>0</v>
      </c>
      <c r="I2905" s="6">
        <f t="shared" si="645"/>
        <v>9.9644128113879002E-3</v>
      </c>
      <c r="J2905" s="10">
        <f>IF(B2905="Pending","",C2905/(VLOOKUP(B2905,Population!$A$2:$B$10,2,FALSE)/100000))</f>
        <v>10823.751513368947</v>
      </c>
      <c r="K2905" s="10">
        <f>IF(B2905="Pending","",SUMIFS(E:E,A:A,"&lt;="&amp;A2905,A:A,"&gt;="&amp;A2905-13,B:B,B2905)/(VLOOKUP(B2905,Population!$A$2:$B$10,2,FALSE)/100000)/14)</f>
        <v>112.27511997021632</v>
      </c>
      <c r="L2905" s="13">
        <f>IF(B2905="Pending","",(G2905/C2905)/(VLOOKUP(B2905,Population!$A$2:$B$10,2,FALSE)/100000))</f>
        <v>8.405059730842269E-5</v>
      </c>
    </row>
    <row r="2906" spans="1:12" x14ac:dyDescent="0.3">
      <c r="A2906" s="1">
        <v>44199</v>
      </c>
      <c r="B2906" s="101" t="s">
        <v>4</v>
      </c>
      <c r="C2906" s="101">
        <v>91179</v>
      </c>
      <c r="D2906" s="6">
        <f t="shared" si="641"/>
        <v>0.14989224013927407</v>
      </c>
      <c r="E2906" s="7">
        <f t="shared" si="642"/>
        <v>629</v>
      </c>
      <c r="F2906" s="6">
        <f t="shared" si="643"/>
        <v>0.15102040816326531</v>
      </c>
      <c r="G2906" s="101">
        <v>230</v>
      </c>
      <c r="H2906" s="7">
        <f t="shared" si="644"/>
        <v>2</v>
      </c>
      <c r="I2906" s="6">
        <f t="shared" si="645"/>
        <v>3.2740213523131674E-2</v>
      </c>
      <c r="J2906" s="10">
        <f>IF(B2906="Pending","",C2906/(VLOOKUP(B2906,Population!$A$2:$B$10,2,FALSE)/100000))</f>
        <v>10695.232956411581</v>
      </c>
      <c r="K2906" s="10">
        <f>IF(B2906="Pending","",SUMIFS(E:E,A:A,"&lt;="&amp;A2906,A:A,"&gt;="&amp;A2906-13,B:B,B2906)/(VLOOKUP(B2906,Population!$A$2:$B$10,2,FALSE)/100000)/14)</f>
        <v>111.71082706061358</v>
      </c>
      <c r="L2906" s="13">
        <f>IF(B2906="Pending","",(G2906/C2906)/(VLOOKUP(B2906,Population!$A$2:$B$10,2,FALSE)/100000))</f>
        <v>2.9588873760535137E-4</v>
      </c>
    </row>
    <row r="2907" spans="1:12" x14ac:dyDescent="0.3">
      <c r="A2907" s="1">
        <v>44199</v>
      </c>
      <c r="B2907" s="101" t="s">
        <v>5</v>
      </c>
      <c r="C2907" s="101">
        <v>85058</v>
      </c>
      <c r="D2907" s="6">
        <f t="shared" si="641"/>
        <v>0.1398297213367812</v>
      </c>
      <c r="E2907" s="7">
        <f t="shared" si="642"/>
        <v>621</v>
      </c>
      <c r="F2907" s="6">
        <f t="shared" si="643"/>
        <v>0.14909963985594238</v>
      </c>
      <c r="G2907" s="101">
        <v>608</v>
      </c>
      <c r="H2907" s="7">
        <f t="shared" si="644"/>
        <v>10</v>
      </c>
      <c r="I2907" s="6">
        <f t="shared" si="645"/>
        <v>8.6548042704626335E-2</v>
      </c>
      <c r="J2907" s="10">
        <f>IF(B2907="Pending","",C2907/(VLOOKUP(B2907,Population!$A$2:$B$10,2,FALSE)/100000))</f>
        <v>9499.8553656011372</v>
      </c>
      <c r="K2907" s="10">
        <f>IF(B2907="Pending","",SUMIFS(E:E,A:A,"&lt;="&amp;A2907,A:A,"&gt;="&amp;A2907-13,B:B,B2907)/(VLOOKUP(B2907,Population!$A$2:$B$10,2,FALSE)/100000)/14)</f>
        <v>106.79650841552019</v>
      </c>
      <c r="L2907" s="13">
        <f>IF(B2907="Pending","",(G2907/C2907)/(VLOOKUP(B2907,Population!$A$2:$B$10,2,FALSE)/100000))</f>
        <v>7.9834431857080915E-4</v>
      </c>
    </row>
    <row r="2908" spans="1:12" x14ac:dyDescent="0.3">
      <c r="A2908" s="1">
        <v>44199</v>
      </c>
      <c r="B2908" s="101" t="s">
        <v>6</v>
      </c>
      <c r="C2908" s="101">
        <v>60902</v>
      </c>
      <c r="D2908" s="6">
        <f t="shared" si="641"/>
        <v>0.10011885641388993</v>
      </c>
      <c r="E2908" s="7">
        <f t="shared" si="642"/>
        <v>544</v>
      </c>
      <c r="F2908" s="6">
        <f t="shared" si="643"/>
        <v>0.1306122448979592</v>
      </c>
      <c r="G2908" s="101">
        <v>1264</v>
      </c>
      <c r="H2908" s="7">
        <f t="shared" si="644"/>
        <v>6</v>
      </c>
      <c r="I2908" s="6">
        <f t="shared" si="645"/>
        <v>0.17992882562277579</v>
      </c>
      <c r="J2908" s="10">
        <f>IF(B2908="Pending","",C2908/(VLOOKUP(B2908,Population!$A$2:$B$10,2,FALSE)/100000))</f>
        <v>7728.3075181653676</v>
      </c>
      <c r="K2908" s="10">
        <f>IF(B2908="Pending","",SUMIFS(E:E,A:A,"&lt;="&amp;A2908,A:A,"&gt;="&amp;A2908-13,B:B,B2908)/(VLOOKUP(B2908,Population!$A$2:$B$10,2,FALSE)/100000)/14)</f>
        <v>89.399242168524879</v>
      </c>
      <c r="L2908" s="13">
        <f>IF(B2908="Pending","",(G2908/C2908)/(VLOOKUP(B2908,Population!$A$2:$B$10,2,FALSE)/100000))</f>
        <v>2.6337124630461464E-3</v>
      </c>
    </row>
    <row r="2909" spans="1:12" x14ac:dyDescent="0.3">
      <c r="A2909" s="1">
        <v>44199</v>
      </c>
      <c r="B2909" s="101" t="s">
        <v>7</v>
      </c>
      <c r="C2909" s="101">
        <v>36501</v>
      </c>
      <c r="D2909" s="6">
        <f t="shared" si="641"/>
        <v>6.0005227709490593E-2</v>
      </c>
      <c r="E2909" s="7">
        <f t="shared" si="642"/>
        <v>332</v>
      </c>
      <c r="F2909" s="6">
        <f t="shared" si="643"/>
        <v>7.9711884753901563E-2</v>
      </c>
      <c r="G2909" s="101">
        <v>2128</v>
      </c>
      <c r="H2909" s="7">
        <f t="shared" si="644"/>
        <v>17</v>
      </c>
      <c r="I2909" s="6">
        <f t="shared" si="645"/>
        <v>0.30291814946619217</v>
      </c>
      <c r="J2909" s="10">
        <f>IF(B2909="Pending","",C2909/(VLOOKUP(B2909,Population!$A$2:$B$10,2,FALSE)/100000))</f>
        <v>7610.7648713398967</v>
      </c>
      <c r="K2909" s="10">
        <f>IF(B2909="Pending","",SUMIFS(E:E,A:A,"&lt;="&amp;A2909,A:A,"&gt;="&amp;A2909-13,B:B,B2909)/(VLOOKUP(B2909,Population!$A$2:$B$10,2,FALSE)/100000)/14)</f>
        <v>88.630960696465692</v>
      </c>
      <c r="L2909" s="13">
        <f>IF(B2909="Pending","",(G2909/C2909)/(VLOOKUP(B2909,Population!$A$2:$B$10,2,FALSE)/100000))</f>
        <v>1.2155991928425244E-2</v>
      </c>
    </row>
    <row r="2910" spans="1:12" x14ac:dyDescent="0.3">
      <c r="A2910" s="1">
        <v>44199</v>
      </c>
      <c r="B2910" s="101" t="s">
        <v>25</v>
      </c>
      <c r="C2910" s="101">
        <v>19269</v>
      </c>
      <c r="D2910" s="6">
        <f t="shared" si="641"/>
        <v>3.1676960432157321E-2</v>
      </c>
      <c r="E2910" s="7">
        <f t="shared" si="642"/>
        <v>171</v>
      </c>
      <c r="F2910" s="6">
        <f t="shared" si="643"/>
        <v>4.1056422569027612E-2</v>
      </c>
      <c r="G2910" s="101">
        <v>2676</v>
      </c>
      <c r="H2910" s="7">
        <f t="shared" si="644"/>
        <v>20</v>
      </c>
      <c r="I2910" s="6">
        <f t="shared" si="645"/>
        <v>0.38092526690391459</v>
      </c>
      <c r="J2910" s="10">
        <f>IF(B2910="Pending","",C2910/(VLOOKUP(B2910,Population!$A$2:$B$10,2,FALSE)/100000))</f>
        <v>8704.4708156968682</v>
      </c>
      <c r="K2910" s="10">
        <f>IF(B2910="Pending","",SUMIFS(E:E,A:A,"&lt;="&amp;A2910,A:A,"&gt;="&amp;A2910-13,B:B,B2910)/(VLOOKUP(B2910,Population!$A$2:$B$10,2,FALSE)/100000)/14)</f>
        <v>99.930110229655313</v>
      </c>
      <c r="L2910" s="13">
        <f>IF(B2910="Pending","",(G2910/C2910)/(VLOOKUP(B2910,Population!$A$2:$B$10,2,FALSE)/100000))</f>
        <v>6.2735032765027149E-2</v>
      </c>
    </row>
    <row r="2911" spans="1:12" x14ac:dyDescent="0.3">
      <c r="A2911" s="1">
        <v>44199</v>
      </c>
      <c r="B2911" s="101" t="s">
        <v>21</v>
      </c>
      <c r="C2911" s="101">
        <v>1097</v>
      </c>
      <c r="D2911" s="6">
        <f t="shared" si="641"/>
        <v>1.803395380874803E-3</v>
      </c>
      <c r="E2911" s="7">
        <f t="shared" si="642"/>
        <v>6</v>
      </c>
      <c r="F2911" s="6">
        <f t="shared" si="643"/>
        <v>1.4405762304921968E-3</v>
      </c>
      <c r="G2911" s="101">
        <v>1</v>
      </c>
      <c r="H2911" s="7">
        <f t="shared" si="644"/>
        <v>0</v>
      </c>
      <c r="I2911" s="6">
        <f t="shared" si="645"/>
        <v>1.4234875444839857E-4</v>
      </c>
      <c r="J2911" s="10" t="str">
        <f>IF(B2911="Pending","",C2911/(VLOOKUP(B2911,Population!$A$2:$B$10,2,FALSE)/100000))</f>
        <v/>
      </c>
      <c r="K2911" s="10" t="str">
        <f>IF(B2911="Pending","",SUMIFS(E:E,A:A,"&lt;="&amp;A2911,A:A,"&gt;="&amp;A2911-13,B:B,B2911)/(VLOOKUP(B2911,Population!$A$2:$B$10,2,FALSE)/100000)/14)</f>
        <v/>
      </c>
      <c r="L2911" s="13" t="str">
        <f>IF(B2911="Pending","",(G2911/C2911)/(VLOOKUP(B2911,Population!$A$2:$B$10,2,FALSE)/100000))</f>
        <v/>
      </c>
    </row>
    <row r="2912" spans="1:12" x14ac:dyDescent="0.3">
      <c r="A2912" s="1">
        <v>44200</v>
      </c>
      <c r="B2912" s="101" t="s">
        <v>0</v>
      </c>
      <c r="C2912" s="101">
        <v>31227</v>
      </c>
      <c r="D2912" s="6">
        <f t="shared" ref="D2912:D2921" si="646">C2912/SUMIF(A:A,A2912,C:C)</f>
        <v>5.1003674969375253E-2</v>
      </c>
      <c r="E2912" s="7">
        <f t="shared" ref="E2912:E2921" si="647">C2912-SUMIFS(C:C,A:A,A2912-1,B:B,B2912)</f>
        <v>185</v>
      </c>
      <c r="F2912" s="6">
        <f t="shared" ref="F2912:F2921" si="648">E2912/SUMIF(A:A,A2912,E:E)</f>
        <v>4.6799898811029597E-2</v>
      </c>
      <c r="G2912" s="101">
        <v>4</v>
      </c>
      <c r="H2912" s="7">
        <f t="shared" ref="H2912:H2921" si="649">G2912-SUMIFS(G:G,A:A,A2912-1,B:B,B2912)</f>
        <v>0</v>
      </c>
      <c r="I2912" s="6">
        <f t="shared" ref="I2912:I2921" si="650">G2912/SUMIF(A:A,A2912,G:G)</f>
        <v>5.5803571428571425E-4</v>
      </c>
      <c r="J2912" s="10">
        <f>IF(B2912="Pending","",C2912/(VLOOKUP(B2912,Population!$A$2:$B$10,2,FALSE)/100000))</f>
        <v>3446.9398432998428</v>
      </c>
      <c r="K2912" s="10">
        <f>IF(B2912="Pending","",SUMIFS(E:E,A:A,"&lt;="&amp;A2912,A:A,"&gt;="&amp;A2912-13,B:B,B2912)/(VLOOKUP(B2912,Population!$A$2:$B$10,2,FALSE)/100000)/14)</f>
        <v>32.184621459336832</v>
      </c>
      <c r="L2912" s="13">
        <f>IF(B2912="Pending","",(G2912/C2912)/(VLOOKUP(B2912,Population!$A$2:$B$10,2,FALSE)/100000))</f>
        <v>1.4139471240527197E-5</v>
      </c>
    </row>
    <row r="2913" spans="1:12" x14ac:dyDescent="0.3">
      <c r="A2913" s="1">
        <v>44200</v>
      </c>
      <c r="B2913" s="101" t="s">
        <v>1</v>
      </c>
      <c r="C2913" s="101">
        <v>77481</v>
      </c>
      <c r="D2913" s="6">
        <f t="shared" si="646"/>
        <v>0.12655124540628829</v>
      </c>
      <c r="E2913" s="7">
        <f t="shared" si="647"/>
        <v>422</v>
      </c>
      <c r="F2913" s="6">
        <f t="shared" si="648"/>
        <v>0.10675436377434859</v>
      </c>
      <c r="G2913" s="101">
        <v>3</v>
      </c>
      <c r="H2913" s="7">
        <f t="shared" si="649"/>
        <v>0</v>
      </c>
      <c r="I2913" s="6">
        <f t="shared" si="650"/>
        <v>4.1852678571428569E-4</v>
      </c>
      <c r="J2913" s="10">
        <f>IF(B2913="Pending","",C2913/(VLOOKUP(B2913,Population!$A$2:$B$10,2,FALSE)/100000))</f>
        <v>9043.8588812045873</v>
      </c>
      <c r="K2913" s="10">
        <f>IF(B2913="Pending","",SUMIFS(E:E,A:A,"&lt;="&amp;A2913,A:A,"&gt;="&amp;A2913-13,B:B,B2913)/(VLOOKUP(B2913,Population!$A$2:$B$10,2,FALSE)/100000)/14)</f>
        <v>71.259739122822381</v>
      </c>
      <c r="L2913" s="13">
        <f>IF(B2913="Pending","",(G2913/C2913)/(VLOOKUP(B2913,Population!$A$2:$B$10,2,FALSE)/100000))</f>
        <v>4.5194397106420592E-6</v>
      </c>
    </row>
    <row r="2914" spans="1:12" x14ac:dyDescent="0.3">
      <c r="A2914" s="1">
        <v>44200</v>
      </c>
      <c r="B2914" s="101" t="s">
        <v>2</v>
      </c>
      <c r="C2914" s="101">
        <v>111970</v>
      </c>
      <c r="D2914" s="6">
        <f t="shared" si="646"/>
        <v>0.18288280930992243</v>
      </c>
      <c r="E2914" s="7">
        <f t="shared" si="647"/>
        <v>724</v>
      </c>
      <c r="F2914" s="6">
        <f t="shared" si="648"/>
        <v>0.18315203642802935</v>
      </c>
      <c r="G2914" s="101">
        <v>41</v>
      </c>
      <c r="H2914" s="7">
        <f t="shared" si="649"/>
        <v>0</v>
      </c>
      <c r="I2914" s="6">
        <f t="shared" si="650"/>
        <v>5.7198660714285711E-3</v>
      </c>
      <c r="J2914" s="10">
        <f>IF(B2914="Pending","",C2914/(VLOOKUP(B2914,Population!$A$2:$B$10,2,FALSE)/100000))</f>
        <v>11756.022376024728</v>
      </c>
      <c r="K2914" s="10">
        <f>IF(B2914="Pending","",SUMIFS(E:E,A:A,"&lt;="&amp;A2914,A:A,"&gt;="&amp;A2914-13,B:B,B2914)/(VLOOKUP(B2914,Population!$A$2:$B$10,2,FALSE)/100000)/14)</f>
        <v>104.70012911091058</v>
      </c>
      <c r="L2914" s="13">
        <f>IF(B2914="Pending","",(G2914/C2914)/(VLOOKUP(B2914,Population!$A$2:$B$10,2,FALSE)/100000))</f>
        <v>3.844509198298443E-5</v>
      </c>
    </row>
    <row r="2915" spans="1:12" x14ac:dyDescent="0.3">
      <c r="A2915" s="1">
        <v>44200</v>
      </c>
      <c r="B2915" s="101" t="s">
        <v>3</v>
      </c>
      <c r="C2915" s="101">
        <v>95617</v>
      </c>
      <c r="D2915" s="6">
        <f t="shared" si="646"/>
        <v>0.15617313189056758</v>
      </c>
      <c r="E2915" s="7">
        <f t="shared" si="647"/>
        <v>673</v>
      </c>
      <c r="F2915" s="6">
        <f t="shared" si="648"/>
        <v>0.1702504427017455</v>
      </c>
      <c r="G2915" s="101">
        <v>71</v>
      </c>
      <c r="H2915" s="7">
        <f t="shared" si="649"/>
        <v>1</v>
      </c>
      <c r="I2915" s="6">
        <f t="shared" si="650"/>
        <v>9.9051339285714281E-3</v>
      </c>
      <c r="J2915" s="10">
        <f>IF(B2915="Pending","",C2915/(VLOOKUP(B2915,Population!$A$2:$B$10,2,FALSE)/100000))</f>
        <v>10900.474473940414</v>
      </c>
      <c r="K2915" s="10">
        <f>IF(B2915="Pending","",SUMIFS(E:E,A:A,"&lt;="&amp;A2915,A:A,"&gt;="&amp;A2915-13,B:B,B2915)/(VLOOKUP(B2915,Population!$A$2:$B$10,2,FALSE)/100000)/14)</f>
        <v>105.5571787187347</v>
      </c>
      <c r="L2915" s="13">
        <f>IF(B2915="Pending","",(G2915/C2915)/(VLOOKUP(B2915,Population!$A$2:$B$10,2,FALSE)/100000))</f>
        <v>8.4651278937309827E-5</v>
      </c>
    </row>
    <row r="2916" spans="1:12" x14ac:dyDescent="0.3">
      <c r="A2916" s="1">
        <v>44200</v>
      </c>
      <c r="B2916" s="101" t="s">
        <v>4</v>
      </c>
      <c r="C2916" s="101">
        <v>91830</v>
      </c>
      <c r="D2916" s="6">
        <f t="shared" si="646"/>
        <v>0.14998775010208248</v>
      </c>
      <c r="E2916" s="7">
        <f t="shared" si="647"/>
        <v>651</v>
      </c>
      <c r="F2916" s="6">
        <f t="shared" si="648"/>
        <v>0.16468504932962308</v>
      </c>
      <c r="G2916" s="101">
        <v>233</v>
      </c>
      <c r="H2916" s="7">
        <f t="shared" si="649"/>
        <v>3</v>
      </c>
      <c r="I2916" s="6">
        <f t="shared" si="650"/>
        <v>3.2505580357142856E-2</v>
      </c>
      <c r="J2916" s="10">
        <f>IF(B2916="Pending","",C2916/(VLOOKUP(B2916,Population!$A$2:$B$10,2,FALSE)/100000))</f>
        <v>10771.594801294985</v>
      </c>
      <c r="K2916" s="10">
        <f>IF(B2916="Pending","",SUMIFS(E:E,A:A,"&lt;="&amp;A2916,A:A,"&gt;="&amp;A2916-13,B:B,B2916)/(VLOOKUP(B2916,Population!$A$2:$B$10,2,FALSE)/100000)/14)</f>
        <v>104.79016830773973</v>
      </c>
      <c r="L2916" s="13">
        <f>IF(B2916="Pending","",(G2916/C2916)/(VLOOKUP(B2916,Population!$A$2:$B$10,2,FALSE)/100000))</f>
        <v>2.9762318532948744E-4</v>
      </c>
    </row>
    <row r="2917" spans="1:12" x14ac:dyDescent="0.3">
      <c r="A2917" s="1">
        <v>44200</v>
      </c>
      <c r="B2917" s="101" t="s">
        <v>5</v>
      </c>
      <c r="C2917" s="101">
        <v>85568</v>
      </c>
      <c r="D2917" s="6">
        <f t="shared" si="646"/>
        <v>0.13975990200081667</v>
      </c>
      <c r="E2917" s="7">
        <f t="shared" si="647"/>
        <v>510</v>
      </c>
      <c r="F2917" s="6">
        <f t="shared" si="648"/>
        <v>0.12901593726283836</v>
      </c>
      <c r="G2917" s="101">
        <v>620</v>
      </c>
      <c r="H2917" s="7">
        <f t="shared" si="649"/>
        <v>12</v>
      </c>
      <c r="I2917" s="6">
        <f t="shared" si="650"/>
        <v>8.6495535714285712E-2</v>
      </c>
      <c r="J2917" s="10">
        <f>IF(B2917="Pending","",C2917/(VLOOKUP(B2917,Population!$A$2:$B$10,2,FALSE)/100000))</f>
        <v>9556.8156307902627</v>
      </c>
      <c r="K2917" s="10">
        <f>IF(B2917="Pending","",SUMIFS(E:E,A:A,"&lt;="&amp;A2917,A:A,"&gt;="&amp;A2917-13,B:B,B2917)/(VLOOKUP(B2917,Population!$A$2:$B$10,2,FALSE)/100000)/14)</f>
        <v>98.890678891371365</v>
      </c>
      <c r="L2917" s="13">
        <f>IF(B2917="Pending","",(G2917/C2917)/(VLOOKUP(B2917,Population!$A$2:$B$10,2,FALSE)/100000))</f>
        <v>8.0924893164334389E-4</v>
      </c>
    </row>
    <row r="2918" spans="1:12" x14ac:dyDescent="0.3">
      <c r="A2918" s="1">
        <v>44200</v>
      </c>
      <c r="B2918" s="101" t="s">
        <v>6</v>
      </c>
      <c r="C2918" s="101">
        <v>61327</v>
      </c>
      <c r="D2918" s="6">
        <f t="shared" si="646"/>
        <v>0.10016659861167823</v>
      </c>
      <c r="E2918" s="7">
        <f t="shared" si="647"/>
        <v>425</v>
      </c>
      <c r="F2918" s="6">
        <f t="shared" si="648"/>
        <v>0.10751328105236529</v>
      </c>
      <c r="G2918" s="101">
        <v>1289</v>
      </c>
      <c r="H2918" s="7">
        <f t="shared" si="649"/>
        <v>25</v>
      </c>
      <c r="I2918" s="6">
        <f t="shared" si="650"/>
        <v>0.17982700892857142</v>
      </c>
      <c r="J2918" s="10">
        <f>IF(B2918="Pending","",C2918/(VLOOKUP(B2918,Population!$A$2:$B$10,2,FALSE)/100000))</f>
        <v>7782.2389275644073</v>
      </c>
      <c r="K2918" s="10">
        <f>IF(B2918="Pending","",SUMIFS(E:E,A:A,"&lt;="&amp;A2918,A:A,"&gt;="&amp;A2918-13,B:B,B2918)/(VLOOKUP(B2918,Population!$A$2:$B$10,2,FALSE)/100000)/14)</f>
        <v>84.033293535880972</v>
      </c>
      <c r="L2918" s="13">
        <f>IF(B2918="Pending","",(G2918/C2918)/(VLOOKUP(B2918,Population!$A$2:$B$10,2,FALSE)/100000))</f>
        <v>2.6671905077932834E-3</v>
      </c>
    </row>
    <row r="2919" spans="1:12" x14ac:dyDescent="0.3">
      <c r="A2919" s="1">
        <v>44200</v>
      </c>
      <c r="B2919" s="101" t="s">
        <v>7</v>
      </c>
      <c r="C2919" s="101">
        <v>36746</v>
      </c>
      <c r="D2919" s="6">
        <f t="shared" si="646"/>
        <v>6.0017966516945694E-2</v>
      </c>
      <c r="E2919" s="7">
        <f t="shared" si="647"/>
        <v>245</v>
      </c>
      <c r="F2919" s="6">
        <f t="shared" si="648"/>
        <v>6.1978244371363518E-2</v>
      </c>
      <c r="G2919" s="101">
        <v>2175</v>
      </c>
      <c r="H2919" s="7">
        <f t="shared" si="649"/>
        <v>47</v>
      </c>
      <c r="I2919" s="6">
        <f t="shared" si="650"/>
        <v>0.30343191964285715</v>
      </c>
      <c r="J2919" s="10">
        <f>IF(B2919="Pending","",C2919/(VLOOKUP(B2919,Population!$A$2:$B$10,2,FALSE)/100000))</f>
        <v>7661.8494277487143</v>
      </c>
      <c r="K2919" s="10">
        <f>IF(B2919="Pending","",SUMIFS(E:E,A:A,"&lt;="&amp;A2919,A:A,"&gt;="&amp;A2919-13,B:B,B2919)/(VLOOKUP(B2919,Population!$A$2:$B$10,2,FALSE)/100000)/14)</f>
        <v>82.68847148156236</v>
      </c>
      <c r="L2919" s="13">
        <f>IF(B2919="Pending","",(G2919/C2919)/(VLOOKUP(B2919,Population!$A$2:$B$10,2,FALSE)/100000))</f>
        <v>1.2341635984167059E-2</v>
      </c>
    </row>
    <row r="2920" spans="1:12" x14ac:dyDescent="0.3">
      <c r="A2920" s="1">
        <v>44200</v>
      </c>
      <c r="B2920" s="101" t="s">
        <v>25</v>
      </c>
      <c r="C2920" s="101">
        <v>19387</v>
      </c>
      <c r="D2920" s="6">
        <f t="shared" si="646"/>
        <v>3.1665169456921195E-2</v>
      </c>
      <c r="E2920" s="7">
        <f t="shared" si="647"/>
        <v>118</v>
      </c>
      <c r="F2920" s="6">
        <f t="shared" si="648"/>
        <v>2.9850746268656716E-2</v>
      </c>
      <c r="G2920" s="101">
        <v>2731</v>
      </c>
      <c r="H2920" s="7">
        <f t="shared" si="649"/>
        <v>55</v>
      </c>
      <c r="I2920" s="6">
        <f t="shared" si="650"/>
        <v>0.38099888392857145</v>
      </c>
      <c r="J2920" s="10">
        <f>IF(B2920="Pending","",C2920/(VLOOKUP(B2920,Population!$A$2:$B$10,2,FALSE)/100000))</f>
        <v>8757.7754789514329</v>
      </c>
      <c r="K2920" s="10">
        <f>IF(B2920="Pending","",SUMIFS(E:E,A:A,"&lt;="&amp;A2920,A:A,"&gt;="&amp;A2920-13,B:B,B2920)/(VLOOKUP(B2920,Population!$A$2:$B$10,2,FALSE)/100000)/14)</f>
        <v>93.476761167359214</v>
      </c>
      <c r="L2920" s="13">
        <f>IF(B2920="Pending","",(G2920/C2920)/(VLOOKUP(B2920,Population!$A$2:$B$10,2,FALSE)/100000))</f>
        <v>6.3634741849649151E-2</v>
      </c>
    </row>
    <row r="2921" spans="1:12" x14ac:dyDescent="0.3">
      <c r="A2921" s="1">
        <v>44200</v>
      </c>
      <c r="B2921" s="101" t="s">
        <v>21</v>
      </c>
      <c r="C2921" s="101">
        <v>1097</v>
      </c>
      <c r="D2921" s="6">
        <f t="shared" si="646"/>
        <v>1.7917517354022049E-3</v>
      </c>
      <c r="E2921" s="7">
        <f t="shared" si="647"/>
        <v>0</v>
      </c>
      <c r="F2921" s="6">
        <f t="shared" si="648"/>
        <v>0</v>
      </c>
      <c r="G2921" s="101">
        <v>1</v>
      </c>
      <c r="H2921" s="7">
        <f t="shared" si="649"/>
        <v>0</v>
      </c>
      <c r="I2921" s="6">
        <f t="shared" si="650"/>
        <v>1.3950892857142856E-4</v>
      </c>
      <c r="J2921" s="10" t="str">
        <f>IF(B2921="Pending","",C2921/(VLOOKUP(B2921,Population!$A$2:$B$10,2,FALSE)/100000))</f>
        <v/>
      </c>
      <c r="K2921" s="10" t="str">
        <f>IF(B2921="Pending","",SUMIFS(E:E,A:A,"&lt;="&amp;A2921,A:A,"&gt;="&amp;A2921-13,B:B,B2921)/(VLOOKUP(B2921,Population!$A$2:$B$10,2,FALSE)/100000)/14)</f>
        <v/>
      </c>
      <c r="L2921" s="13" t="str">
        <f>IF(B2921="Pending","",(G2921/C2921)/(VLOOKUP(B2921,Population!$A$2:$B$10,2,FALSE)/100000))</f>
        <v/>
      </c>
    </row>
    <row r="2922" spans="1:12" x14ac:dyDescent="0.3">
      <c r="A2922" s="1">
        <v>44201</v>
      </c>
      <c r="B2922" s="101" t="s">
        <v>0</v>
      </c>
      <c r="C2922" s="101">
        <v>31474</v>
      </c>
      <c r="D2922" s="6">
        <f t="shared" ref="D2922:D2931" si="651">C2922/SUMIF(A:A,A2922,C:C)</f>
        <v>5.0957744608993133E-2</v>
      </c>
      <c r="E2922" s="7">
        <f t="shared" ref="E2922:E2931" si="652">C2922-SUMIFS(C:C,A:A,A2922-1,B:B,B2922)</f>
        <v>247</v>
      </c>
      <c r="F2922" s="6">
        <f t="shared" ref="F2922:F2931" si="653">E2922/SUMIF(A:A,A2922,E:E)</f>
        <v>4.574921281718837E-2</v>
      </c>
      <c r="G2922" s="101">
        <v>4</v>
      </c>
      <c r="H2922" s="7">
        <f t="shared" ref="H2922:H2931" si="654">G2922-SUMIFS(G:G,A:A,A2922-1,B:B,B2922)</f>
        <v>0</v>
      </c>
      <c r="I2922" s="6">
        <f t="shared" ref="I2922:I2931" si="655">G2922/SUMIF(A:A,A2922,G:G)</f>
        <v>5.5043346635475442E-4</v>
      </c>
      <c r="J2922" s="10">
        <f>IF(B2922="Pending","",C2922/(VLOOKUP(B2922,Population!$A$2:$B$10,2,FALSE)/100000))</f>
        <v>3474.2045226252681</v>
      </c>
      <c r="K2922" s="10">
        <f>IF(B2922="Pending","",SUMIFS(E:E,A:A,"&lt;="&amp;A2922,A:A,"&gt;="&amp;A2922-13,B:B,B2922)/(VLOOKUP(B2922,Population!$A$2:$B$10,2,FALSE)/100000)/14)</f>
        <v>32.066353619579345</v>
      </c>
      <c r="L2922" s="13">
        <f>IF(B2922="Pending","",(G2922/C2922)/(VLOOKUP(B2922,Population!$A$2:$B$10,2,FALSE)/100000))</f>
        <v>1.4028508242611134E-5</v>
      </c>
    </row>
    <row r="2923" spans="1:12" x14ac:dyDescent="0.3">
      <c r="A2923" s="1">
        <v>44201</v>
      </c>
      <c r="B2923" s="101" t="s">
        <v>1</v>
      </c>
      <c r="C2923" s="101">
        <v>78029</v>
      </c>
      <c r="D2923" s="6">
        <f t="shared" si="651"/>
        <v>0.12633226962239072</v>
      </c>
      <c r="E2923" s="7">
        <f t="shared" si="652"/>
        <v>548</v>
      </c>
      <c r="F2923" s="6">
        <f t="shared" si="653"/>
        <v>0.10150027782922763</v>
      </c>
      <c r="G2923" s="101">
        <v>3</v>
      </c>
      <c r="H2923" s="7">
        <f t="shared" si="654"/>
        <v>0</v>
      </c>
      <c r="I2923" s="6">
        <f t="shared" si="655"/>
        <v>4.1282509976606576E-4</v>
      </c>
      <c r="J2923" s="10">
        <f>IF(B2923="Pending","",C2923/(VLOOKUP(B2923,Population!$A$2:$B$10,2,FALSE)/100000))</f>
        <v>9107.8233972394883</v>
      </c>
      <c r="K2923" s="10">
        <f>IF(B2923="Pending","",SUMIFS(E:E,A:A,"&lt;="&amp;A2923,A:A,"&gt;="&amp;A2923-13,B:B,B2923)/(VLOOKUP(B2923,Population!$A$2:$B$10,2,FALSE)/100000)/14)</f>
        <v>71.718296002634617</v>
      </c>
      <c r="L2923" s="13">
        <f>IF(B2923="Pending","",(G2923/C2923)/(VLOOKUP(B2923,Population!$A$2:$B$10,2,FALSE)/100000))</f>
        <v>4.4876995504268594E-6</v>
      </c>
    </row>
    <row r="2924" spans="1:12" x14ac:dyDescent="0.3">
      <c r="A2924" s="1">
        <v>44201</v>
      </c>
      <c r="B2924" s="101" t="s">
        <v>2</v>
      </c>
      <c r="C2924" s="101">
        <v>112895</v>
      </c>
      <c r="D2924" s="6">
        <f t="shared" si="651"/>
        <v>0.18278180649527481</v>
      </c>
      <c r="E2924" s="7">
        <f t="shared" si="652"/>
        <v>925</v>
      </c>
      <c r="F2924" s="6">
        <f t="shared" si="653"/>
        <v>0.17132802370809408</v>
      </c>
      <c r="G2924" s="101">
        <v>41</v>
      </c>
      <c r="H2924" s="7">
        <f t="shared" si="654"/>
        <v>0</v>
      </c>
      <c r="I2924" s="6">
        <f t="shared" si="655"/>
        <v>5.641943030136232E-3</v>
      </c>
      <c r="J2924" s="10">
        <f>IF(B2924="Pending","",C2924/(VLOOKUP(B2924,Population!$A$2:$B$10,2,FALSE)/100000))</f>
        <v>11853.14053890606</v>
      </c>
      <c r="K2924" s="10">
        <f>IF(B2924="Pending","",SUMIFS(E:E,A:A,"&lt;="&amp;A2924,A:A,"&gt;="&amp;A2924-13,B:B,B2924)/(VLOOKUP(B2924,Population!$A$2:$B$10,2,FALSE)/100000)/14)</f>
        <v>105.76505414018852</v>
      </c>
      <c r="L2924" s="13">
        <f>IF(B2924="Pending","",(G2924/C2924)/(VLOOKUP(B2924,Population!$A$2:$B$10,2,FALSE)/100000))</f>
        <v>3.8130093886662533E-5</v>
      </c>
    </row>
    <row r="2925" spans="1:12" x14ac:dyDescent="0.3">
      <c r="A2925" s="1">
        <v>44201</v>
      </c>
      <c r="B2925" s="101" t="s">
        <v>3</v>
      </c>
      <c r="C2925" s="101">
        <v>96462</v>
      </c>
      <c r="D2925" s="6">
        <f t="shared" si="651"/>
        <v>0.156176080589461</v>
      </c>
      <c r="E2925" s="7">
        <f t="shared" si="652"/>
        <v>845</v>
      </c>
      <c r="F2925" s="6">
        <f t="shared" si="653"/>
        <v>0.15651046490090759</v>
      </c>
      <c r="G2925" s="101">
        <v>73</v>
      </c>
      <c r="H2925" s="7">
        <f t="shared" si="654"/>
        <v>2</v>
      </c>
      <c r="I2925" s="6">
        <f t="shared" si="655"/>
        <v>1.0045410760974267E-2</v>
      </c>
      <c r="J2925" s="10">
        <f>IF(B2925="Pending","",C2925/(VLOOKUP(B2925,Population!$A$2:$B$10,2,FALSE)/100000))</f>
        <v>10996.805680007114</v>
      </c>
      <c r="K2925" s="10">
        <f>IF(B2925="Pending","",SUMIFS(E:E,A:A,"&lt;="&amp;A2925,A:A,"&gt;="&amp;A2925-13,B:B,B2925)/(VLOOKUP(B2925,Population!$A$2:$B$10,2,FALSE)/100000)/14)</f>
        <v>107.07176910997782</v>
      </c>
      <c r="L2925" s="13">
        <f>IF(B2925="Pending","",(G2925/C2925)/(VLOOKUP(B2925,Population!$A$2:$B$10,2,FALSE)/100000))</f>
        <v>8.627339462943432E-5</v>
      </c>
    </row>
    <row r="2926" spans="1:12" x14ac:dyDescent="0.3">
      <c r="A2926" s="1">
        <v>44201</v>
      </c>
      <c r="B2926" s="101" t="s">
        <v>4</v>
      </c>
      <c r="C2926" s="101">
        <v>92681</v>
      </c>
      <c r="D2926" s="6">
        <f t="shared" si="651"/>
        <v>0.15005448078115563</v>
      </c>
      <c r="E2926" s="7">
        <f t="shared" si="652"/>
        <v>851</v>
      </c>
      <c r="F2926" s="6">
        <f t="shared" si="653"/>
        <v>0.15762178181144657</v>
      </c>
      <c r="G2926" s="101">
        <v>237</v>
      </c>
      <c r="H2926" s="7">
        <f t="shared" si="654"/>
        <v>4</v>
      </c>
      <c r="I2926" s="6">
        <f t="shared" si="655"/>
        <v>3.2613182881519195E-2</v>
      </c>
      <c r="J2926" s="10">
        <f>IF(B2926="Pending","",C2926/(VLOOKUP(B2926,Population!$A$2:$B$10,2,FALSE)/100000))</f>
        <v>10871.416506357622</v>
      </c>
      <c r="K2926" s="10">
        <f>IF(B2926="Pending","",SUMIFS(E:E,A:A,"&lt;="&amp;A2926,A:A,"&gt;="&amp;A2926-13,B:B,B2926)/(VLOOKUP(B2926,Population!$A$2:$B$10,2,FALSE)/100000)/14)</f>
        <v>106.47425112774899</v>
      </c>
      <c r="L2926" s="13">
        <f>IF(B2926="Pending","",(G2926/C2926)/(VLOOKUP(B2926,Population!$A$2:$B$10,2,FALSE)/100000))</f>
        <v>2.9995289554915787E-4</v>
      </c>
    </row>
    <row r="2927" spans="1:12" x14ac:dyDescent="0.3">
      <c r="A2927" s="1">
        <v>44201</v>
      </c>
      <c r="B2927" s="101" t="s">
        <v>5</v>
      </c>
      <c r="C2927" s="101">
        <v>86401</v>
      </c>
      <c r="D2927" s="6">
        <f t="shared" si="651"/>
        <v>0.1398868936888103</v>
      </c>
      <c r="E2927" s="7">
        <f t="shared" si="652"/>
        <v>833</v>
      </c>
      <c r="F2927" s="6">
        <f t="shared" si="653"/>
        <v>0.1542878310798296</v>
      </c>
      <c r="G2927" s="101">
        <v>626</v>
      </c>
      <c r="H2927" s="7">
        <f t="shared" si="654"/>
        <v>6</v>
      </c>
      <c r="I2927" s="6">
        <f t="shared" si="655"/>
        <v>8.6142837484519064E-2</v>
      </c>
      <c r="J2927" s="10">
        <f>IF(B2927="Pending","",C2927/(VLOOKUP(B2927,Population!$A$2:$B$10,2,FALSE)/100000))</f>
        <v>9649.8507305991661</v>
      </c>
      <c r="K2927" s="10">
        <f>IF(B2927="Pending","",SUMIFS(E:E,A:A,"&lt;="&amp;A2927,A:A,"&gt;="&amp;A2927-13,B:B,B2927)/(VLOOKUP(B2927,Population!$A$2:$B$10,2,FALSE)/100000)/14)</f>
        <v>100.39047298878809</v>
      </c>
      <c r="L2927" s="13">
        <f>IF(B2927="Pending","",(G2927/C2927)/(VLOOKUP(B2927,Population!$A$2:$B$10,2,FALSE)/100000))</f>
        <v>8.0920282577503187E-4</v>
      </c>
    </row>
    <row r="2928" spans="1:12" x14ac:dyDescent="0.3">
      <c r="A2928" s="1">
        <v>44201</v>
      </c>
      <c r="B2928" s="101" t="s">
        <v>6</v>
      </c>
      <c r="C2928" s="101">
        <v>61940</v>
      </c>
      <c r="D2928" s="6">
        <f t="shared" si="651"/>
        <v>0.10028349434711301</v>
      </c>
      <c r="E2928" s="7">
        <f t="shared" si="652"/>
        <v>613</v>
      </c>
      <c r="F2928" s="6">
        <f t="shared" si="653"/>
        <v>0.11353954436006668</v>
      </c>
      <c r="G2928" s="101">
        <v>1307</v>
      </c>
      <c r="H2928" s="7">
        <f t="shared" si="654"/>
        <v>18</v>
      </c>
      <c r="I2928" s="6">
        <f t="shared" si="655"/>
        <v>0.17985413513141599</v>
      </c>
      <c r="J2928" s="10">
        <f>IF(B2928="Pending","",C2928/(VLOOKUP(B2928,Population!$A$2:$B$10,2,FALSE)/100000))</f>
        <v>7860.0270545329031</v>
      </c>
      <c r="K2928" s="10">
        <f>IF(B2928="Pending","",SUMIFS(E:E,A:A,"&lt;="&amp;A2928,A:A,"&gt;="&amp;A2928-13,B:B,B2928)/(VLOOKUP(B2928,Population!$A$2:$B$10,2,FALSE)/100000)/14)</f>
        <v>85.329460181941926</v>
      </c>
      <c r="L2928" s="13">
        <f>IF(B2928="Pending","",(G2928/C2928)/(VLOOKUP(B2928,Population!$A$2:$B$10,2,FALSE)/100000))</f>
        <v>2.6776710700884784E-3</v>
      </c>
    </row>
    <row r="2929" spans="1:12" x14ac:dyDescent="0.3">
      <c r="A2929" s="1">
        <v>44201</v>
      </c>
      <c r="B2929" s="101" t="s">
        <v>7</v>
      </c>
      <c r="C2929" s="101">
        <v>37099</v>
      </c>
      <c r="D2929" s="6">
        <f t="shared" si="651"/>
        <v>6.0064858843776964E-2</v>
      </c>
      <c r="E2929" s="7">
        <f t="shared" si="652"/>
        <v>353</v>
      </c>
      <c r="F2929" s="6">
        <f t="shared" si="653"/>
        <v>6.5382478236710506E-2</v>
      </c>
      <c r="G2929" s="101">
        <v>2206</v>
      </c>
      <c r="H2929" s="7">
        <f t="shared" si="654"/>
        <v>31</v>
      </c>
      <c r="I2929" s="6">
        <f t="shared" si="655"/>
        <v>0.30356405669464703</v>
      </c>
      <c r="J2929" s="10">
        <f>IF(B2929="Pending","",C2929/(VLOOKUP(B2929,Population!$A$2:$B$10,2,FALSE)/100000))</f>
        <v>7735.4528906561136</v>
      </c>
      <c r="K2929" s="10">
        <f>IF(B2929="Pending","",SUMIFS(E:E,A:A,"&lt;="&amp;A2929,A:A,"&gt;="&amp;A2929-13,B:B,B2929)/(VLOOKUP(B2929,Population!$A$2:$B$10,2,FALSE)/100000)/14)</f>
        <v>83.433144315510148</v>
      </c>
      <c r="L2929" s="13">
        <f>IF(B2929="Pending","",(G2929/C2929)/(VLOOKUP(B2929,Population!$A$2:$B$10,2,FALSE)/100000))</f>
        <v>1.2398434353294416E-2</v>
      </c>
    </row>
    <row r="2930" spans="1:12" x14ac:dyDescent="0.3">
      <c r="A2930" s="1">
        <v>44201</v>
      </c>
      <c r="B2930" s="101" t="s">
        <v>25</v>
      </c>
      <c r="C2930" s="101">
        <v>19589</v>
      </c>
      <c r="D2930" s="6">
        <f t="shared" si="651"/>
        <v>3.1715424132476536E-2</v>
      </c>
      <c r="E2930" s="7">
        <f t="shared" si="652"/>
        <v>202</v>
      </c>
      <c r="F2930" s="6">
        <f t="shared" si="653"/>
        <v>3.7414335988145954E-2</v>
      </c>
      <c r="G2930" s="101">
        <v>2769</v>
      </c>
      <c r="H2930" s="7">
        <f t="shared" si="654"/>
        <v>38</v>
      </c>
      <c r="I2930" s="6">
        <f t="shared" si="655"/>
        <v>0.38103756708407871</v>
      </c>
      <c r="J2930" s="10">
        <f>IF(B2930="Pending","",C2930/(VLOOKUP(B2930,Population!$A$2:$B$10,2,FALSE)/100000))</f>
        <v>8849.0258346923001</v>
      </c>
      <c r="K2930" s="10">
        <f>IF(B2930="Pending","",SUMIFS(E:E,A:A,"&lt;="&amp;A2930,A:A,"&gt;="&amp;A2930-13,B:B,B2930)/(VLOOKUP(B2930,Population!$A$2:$B$10,2,FALSE)/100000)/14)</f>
        <v>94.283429800146223</v>
      </c>
      <c r="L2930" s="13">
        <f>IF(B2930="Pending","",(G2930/C2930)/(VLOOKUP(B2930,Population!$A$2:$B$10,2,FALSE)/100000))</f>
        <v>6.3854849596449825E-2</v>
      </c>
    </row>
    <row r="2931" spans="1:12" x14ac:dyDescent="0.3">
      <c r="A2931" s="1">
        <v>44201</v>
      </c>
      <c r="B2931" s="101" t="s">
        <v>21</v>
      </c>
      <c r="C2931" s="101">
        <v>1079</v>
      </c>
      <c r="D2931" s="6">
        <f t="shared" si="651"/>
        <v>1.7469468905478677E-3</v>
      </c>
      <c r="E2931" s="7">
        <f t="shared" si="652"/>
        <v>-18</v>
      </c>
      <c r="F2931" s="6">
        <f t="shared" si="653"/>
        <v>-3.3339507316169662E-3</v>
      </c>
      <c r="G2931" s="101">
        <v>1</v>
      </c>
      <c r="H2931" s="7">
        <f t="shared" si="654"/>
        <v>0</v>
      </c>
      <c r="I2931" s="6">
        <f t="shared" si="655"/>
        <v>1.3760836658868861E-4</v>
      </c>
      <c r="J2931" s="10" t="str">
        <f>IF(B2931="Pending","",C2931/(VLOOKUP(B2931,Population!$A$2:$B$10,2,FALSE)/100000))</f>
        <v/>
      </c>
      <c r="K2931" s="10" t="str">
        <f>IF(B2931="Pending","",SUMIFS(E:E,A:A,"&lt;="&amp;A2931,A:A,"&gt;="&amp;A2931-13,B:B,B2931)/(VLOOKUP(B2931,Population!$A$2:$B$10,2,FALSE)/100000)/14)</f>
        <v/>
      </c>
      <c r="L2931" s="13" t="str">
        <f>IF(B2931="Pending","",(G2931/C2931)/(VLOOKUP(B2931,Population!$A$2:$B$10,2,FALSE)/100000))</f>
        <v/>
      </c>
    </row>
    <row r="2932" spans="1:12" x14ac:dyDescent="0.3">
      <c r="A2932" s="1">
        <v>44202</v>
      </c>
      <c r="B2932" s="101" t="s">
        <v>0</v>
      </c>
      <c r="C2932" s="101">
        <v>31848</v>
      </c>
      <c r="D2932" s="6">
        <f t="shared" ref="D2932:D2941" si="656">C2932/SUMIF(A:A,A2932,C:C)</f>
        <v>5.0937484505875374E-2</v>
      </c>
      <c r="E2932" s="7">
        <f t="shared" ref="E2932:E2941" si="657">C2932-SUMIFS(C:C,A:A,A2932-1,B:B,B2932)</f>
        <v>374</v>
      </c>
      <c r="F2932" s="6">
        <f t="shared" ref="F2932:F2941" si="658">E2932/SUMIF(A:A,A2932,E:E)</f>
        <v>4.9288350026357404E-2</v>
      </c>
      <c r="G2932" s="101">
        <v>4</v>
      </c>
      <c r="H2932" s="7">
        <f t="shared" ref="H2932:H2941" si="659">G2932-SUMIFS(G:G,A:A,A2932-1,B:B,B2932)</f>
        <v>0</v>
      </c>
      <c r="I2932" s="6">
        <f t="shared" ref="I2932:I2941" si="660">G2932/SUMIF(A:A,A2932,G:G)</f>
        <v>5.4193198753556434E-4</v>
      </c>
      <c r="J2932" s="10">
        <f>IF(B2932="Pending","",C2932/(VLOOKUP(B2932,Population!$A$2:$B$10,2,FALSE)/100000))</f>
        <v>3515.4878832232807</v>
      </c>
      <c r="K2932" s="10">
        <f>IF(B2932="Pending","",SUMIFS(E:E,A:A,"&lt;="&amp;A2932,A:A,"&gt;="&amp;A2932-13,B:B,B2932)/(VLOOKUP(B2932,Population!$A$2:$B$10,2,FALSE)/100000)/14)</f>
        <v>32.358080957647807</v>
      </c>
      <c r="L2932" s="13">
        <f>IF(B2932="Pending","",(G2932/C2932)/(VLOOKUP(B2932,Population!$A$2:$B$10,2,FALSE)/100000))</f>
        <v>1.3863767534160475E-5</v>
      </c>
    </row>
    <row r="2933" spans="1:12" x14ac:dyDescent="0.3">
      <c r="A2933" s="1">
        <v>44202</v>
      </c>
      <c r="B2933" s="101" t="s">
        <v>1</v>
      </c>
      <c r="C2933" s="101">
        <v>78902</v>
      </c>
      <c r="D2933" s="6">
        <f t="shared" si="656"/>
        <v>0.12619534672452207</v>
      </c>
      <c r="E2933" s="7">
        <f t="shared" si="657"/>
        <v>873</v>
      </c>
      <c r="F2933" s="6">
        <f t="shared" si="658"/>
        <v>0.1150500790722193</v>
      </c>
      <c r="G2933" s="101">
        <v>3</v>
      </c>
      <c r="H2933" s="7">
        <f t="shared" si="659"/>
        <v>0</v>
      </c>
      <c r="I2933" s="6">
        <f t="shared" si="660"/>
        <v>4.0644899065167322E-4</v>
      </c>
      <c r="J2933" s="10">
        <f>IF(B2933="Pending","",C2933/(VLOOKUP(B2933,Population!$A$2:$B$10,2,FALSE)/100000))</f>
        <v>9209.7230733315828</v>
      </c>
      <c r="K2933" s="10">
        <f>IF(B2933="Pending","",SUMIFS(E:E,A:A,"&lt;="&amp;A2933,A:A,"&gt;="&amp;A2933-13,B:B,B2933)/(VLOOKUP(B2933,Population!$A$2:$B$10,2,FALSE)/100000)/14)</f>
        <v>72.210202473705934</v>
      </c>
      <c r="L2933" s="13">
        <f>IF(B2933="Pending","",(G2933/C2933)/(VLOOKUP(B2933,Population!$A$2:$B$10,2,FALSE)/100000))</f>
        <v>4.438046034577798E-6</v>
      </c>
    </row>
    <row r="2934" spans="1:12" x14ac:dyDescent="0.3">
      <c r="A2934" s="1">
        <v>44202</v>
      </c>
      <c r="B2934" s="101" t="s">
        <v>2</v>
      </c>
      <c r="C2934" s="101">
        <v>114333</v>
      </c>
      <c r="D2934" s="6">
        <f t="shared" si="656"/>
        <v>0.18286345817665942</v>
      </c>
      <c r="E2934" s="7">
        <f t="shared" si="657"/>
        <v>1438</v>
      </c>
      <c r="F2934" s="6">
        <f t="shared" si="658"/>
        <v>0.18950975224037955</v>
      </c>
      <c r="G2934" s="101">
        <v>41</v>
      </c>
      <c r="H2934" s="7">
        <f t="shared" si="659"/>
        <v>0</v>
      </c>
      <c r="I2934" s="6">
        <f t="shared" si="660"/>
        <v>5.5548028722395342E-3</v>
      </c>
      <c r="J2934" s="10">
        <f>IF(B2934="Pending","",C2934/(VLOOKUP(B2934,Population!$A$2:$B$10,2,FALSE)/100000))</f>
        <v>12004.119909958339</v>
      </c>
      <c r="K2934" s="10">
        <f>IF(B2934="Pending","",SUMIFS(E:E,A:A,"&lt;="&amp;A2934,A:A,"&gt;="&amp;A2934-13,B:B,B2934)/(VLOOKUP(B2934,Population!$A$2:$B$10,2,FALSE)/100000)/14)</f>
        <v>107.654921093555</v>
      </c>
      <c r="L2934" s="13">
        <f>IF(B2934="Pending","",(G2934/C2934)/(VLOOKUP(B2934,Population!$A$2:$B$10,2,FALSE)/100000))</f>
        <v>3.7650520403862114E-5</v>
      </c>
    </row>
    <row r="2935" spans="1:12" x14ac:dyDescent="0.3">
      <c r="A2935" s="1">
        <v>44202</v>
      </c>
      <c r="B2935" s="101" t="s">
        <v>3</v>
      </c>
      <c r="C2935" s="101">
        <v>97658</v>
      </c>
      <c r="D2935" s="6">
        <f t="shared" si="656"/>
        <v>0.15619357139772599</v>
      </c>
      <c r="E2935" s="7">
        <f t="shared" si="657"/>
        <v>1196</v>
      </c>
      <c r="F2935" s="6">
        <f t="shared" si="658"/>
        <v>0.15761729045861886</v>
      </c>
      <c r="G2935" s="101">
        <v>74</v>
      </c>
      <c r="H2935" s="7">
        <f t="shared" si="659"/>
        <v>1</v>
      </c>
      <c r="I2935" s="6">
        <f t="shared" si="660"/>
        <v>1.002574176940794E-2</v>
      </c>
      <c r="J2935" s="10">
        <f>IF(B2935="Pending","",C2935/(VLOOKUP(B2935,Population!$A$2:$B$10,2,FALSE)/100000))</f>
        <v>11133.151387055366</v>
      </c>
      <c r="K2935" s="10">
        <f>IF(B2935="Pending","",SUMIFS(E:E,A:A,"&lt;="&amp;A2935,A:A,"&gt;="&amp;A2935-13,B:B,B2935)/(VLOOKUP(B2935,Population!$A$2:$B$10,2,FALSE)/100000)/14)</f>
        <v>107.27534308729545</v>
      </c>
      <c r="L2935" s="13">
        <f>IF(B2935="Pending","",(G2935/C2935)/(VLOOKUP(B2935,Population!$A$2:$B$10,2,FALSE)/100000))</f>
        <v>8.6384173544843879E-5</v>
      </c>
    </row>
    <row r="2936" spans="1:12" x14ac:dyDescent="0.3">
      <c r="A2936" s="1">
        <v>44202</v>
      </c>
      <c r="B2936" s="101" t="s">
        <v>4</v>
      </c>
      <c r="C2936" s="101">
        <v>93813</v>
      </c>
      <c r="D2936" s="6">
        <f t="shared" si="656"/>
        <v>0.15004390335184897</v>
      </c>
      <c r="E2936" s="7">
        <f t="shared" si="657"/>
        <v>1132</v>
      </c>
      <c r="F2936" s="6">
        <f t="shared" si="658"/>
        <v>0.14918292040063258</v>
      </c>
      <c r="G2936" s="101">
        <v>241</v>
      </c>
      <c r="H2936" s="7">
        <f t="shared" si="659"/>
        <v>4</v>
      </c>
      <c r="I2936" s="6">
        <f t="shared" si="660"/>
        <v>3.2651402249017747E-2</v>
      </c>
      <c r="J2936" s="10">
        <f>IF(B2936="Pending","",C2936/(VLOOKUP(B2936,Population!$A$2:$B$10,2,FALSE)/100000))</f>
        <v>11004.199314972084</v>
      </c>
      <c r="K2936" s="10">
        <f>IF(B2936="Pending","",SUMIFS(E:E,A:A,"&lt;="&amp;A2936,A:A,"&gt;="&amp;A2936-13,B:B,B2936)/(VLOOKUP(B2936,Population!$A$2:$B$10,2,FALSE)/100000)/14)</f>
        <v>107.15291136864825</v>
      </c>
      <c r="L2936" s="13">
        <f>IF(B2936="Pending","",(G2936/C2936)/(VLOOKUP(B2936,Population!$A$2:$B$10,2,FALSE)/100000))</f>
        <v>3.0133490578039464E-4</v>
      </c>
    </row>
    <row r="2937" spans="1:12" x14ac:dyDescent="0.3">
      <c r="A2937" s="1">
        <v>44202</v>
      </c>
      <c r="B2937" s="101" t="s">
        <v>5</v>
      </c>
      <c r="C2937" s="101">
        <v>87525</v>
      </c>
      <c r="D2937" s="6">
        <f t="shared" si="656"/>
        <v>0.13998691696108836</v>
      </c>
      <c r="E2937" s="7">
        <f t="shared" si="657"/>
        <v>1124</v>
      </c>
      <c r="F2937" s="6">
        <f t="shared" si="658"/>
        <v>0.14812862414338429</v>
      </c>
      <c r="G2937" s="101">
        <v>632</v>
      </c>
      <c r="H2937" s="7">
        <f t="shared" si="659"/>
        <v>6</v>
      </c>
      <c r="I2937" s="6">
        <f t="shared" si="660"/>
        <v>8.5625254030619158E-2</v>
      </c>
      <c r="J2937" s="10">
        <f>IF(B2937="Pending","",C2937/(VLOOKUP(B2937,Population!$A$2:$B$10,2,FALSE)/100000))</f>
        <v>9775.3866876042175</v>
      </c>
      <c r="K2937" s="10">
        <f>IF(B2937="Pending","",SUMIFS(E:E,A:A,"&lt;="&amp;A2937,A:A,"&gt;="&amp;A2937-13,B:B,B2937)/(VLOOKUP(B2937,Population!$A$2:$B$10,2,FALSE)/100000)/14)</f>
        <v>100.94890696123049</v>
      </c>
      <c r="L2937" s="13">
        <f>IF(B2937="Pending","",(G2937/C2937)/(VLOOKUP(B2937,Population!$A$2:$B$10,2,FALSE)/100000))</f>
        <v>8.0646734209333798E-4</v>
      </c>
    </row>
    <row r="2938" spans="1:12" x14ac:dyDescent="0.3">
      <c r="A2938" s="1">
        <v>44202</v>
      </c>
      <c r="B2938" s="101" t="s">
        <v>6</v>
      </c>
      <c r="C2938" s="101">
        <v>62741</v>
      </c>
      <c r="D2938" s="6">
        <f t="shared" si="656"/>
        <v>0.10034754820971888</v>
      </c>
      <c r="E2938" s="7">
        <f t="shared" si="657"/>
        <v>801</v>
      </c>
      <c r="F2938" s="6">
        <f t="shared" si="658"/>
        <v>0.10556141275698472</v>
      </c>
      <c r="G2938" s="101">
        <v>1329</v>
      </c>
      <c r="H2938" s="7">
        <f t="shared" si="659"/>
        <v>22</v>
      </c>
      <c r="I2938" s="6">
        <f t="shared" si="660"/>
        <v>0.18005690285869125</v>
      </c>
      <c r="J2938" s="10">
        <f>IF(B2938="Pending","",C2938/(VLOOKUP(B2938,Population!$A$2:$B$10,2,FALSE)/100000))</f>
        <v>7961.6718990708569</v>
      </c>
      <c r="K2938" s="10">
        <f>IF(B2938="Pending","",SUMIFS(E:E,A:A,"&lt;="&amp;A2938,A:A,"&gt;="&amp;A2938-13,B:B,B2938)/(VLOOKUP(B2938,Population!$A$2:$B$10,2,FALSE)/100000)/14)</f>
        <v>85.710152483582192</v>
      </c>
      <c r="L2938" s="13">
        <f>IF(B2938="Pending","",(G2938/C2938)/(VLOOKUP(B2938,Population!$A$2:$B$10,2,FALSE)/100000))</f>
        <v>2.6879821747604021E-3</v>
      </c>
    </row>
    <row r="2939" spans="1:12" x14ac:dyDescent="0.3">
      <c r="A2939" s="1">
        <v>44202</v>
      </c>
      <c r="B2939" s="101" t="s">
        <v>7</v>
      </c>
      <c r="C2939" s="101">
        <v>37554</v>
      </c>
      <c r="D2939" s="6">
        <f t="shared" si="656"/>
        <v>6.0063623873827042E-2</v>
      </c>
      <c r="E2939" s="7">
        <f t="shared" si="657"/>
        <v>455</v>
      </c>
      <c r="F2939" s="6">
        <f t="shared" si="658"/>
        <v>5.996309963099631E-2</v>
      </c>
      <c r="G2939" s="101">
        <v>2242</v>
      </c>
      <c r="H2939" s="7">
        <f t="shared" si="659"/>
        <v>36</v>
      </c>
      <c r="I2939" s="6">
        <f t="shared" si="660"/>
        <v>0.30375287901368381</v>
      </c>
      <c r="J2939" s="10">
        <f>IF(B2939="Pending","",C2939/(VLOOKUP(B2939,Population!$A$2:$B$10,2,FALSE)/100000))</f>
        <v>7830.3242097010625</v>
      </c>
      <c r="K2939" s="10">
        <f>IF(B2939="Pending","",SUMIFS(E:E,A:A,"&lt;="&amp;A2939,A:A,"&gt;="&amp;A2939-13,B:B,B2939)/(VLOOKUP(B2939,Population!$A$2:$B$10,2,FALSE)/100000)/14)</f>
        <v>83.775693819126118</v>
      </c>
      <c r="L2939" s="13">
        <f>IF(B2939="Pending","",(G2939/C2939)/(VLOOKUP(B2939,Population!$A$2:$B$10,2,FALSE)/100000))</f>
        <v>1.2448096560661003E-2</v>
      </c>
    </row>
    <row r="2940" spans="1:12" x14ac:dyDescent="0.3">
      <c r="A2940" s="1">
        <v>44202</v>
      </c>
      <c r="B2940" s="101" t="s">
        <v>25</v>
      </c>
      <c r="C2940" s="101">
        <v>19823</v>
      </c>
      <c r="D2940" s="6">
        <f t="shared" si="656"/>
        <v>3.1704777548353665E-2</v>
      </c>
      <c r="E2940" s="7">
        <f t="shared" si="657"/>
        <v>234</v>
      </c>
      <c r="F2940" s="6">
        <f t="shared" si="658"/>
        <v>3.0838165524512389E-2</v>
      </c>
      <c r="G2940" s="101">
        <v>2814</v>
      </c>
      <c r="H2940" s="7">
        <f t="shared" si="659"/>
        <v>45</v>
      </c>
      <c r="I2940" s="6">
        <f t="shared" si="660"/>
        <v>0.38124915323126946</v>
      </c>
      <c r="J2940" s="10">
        <f>IF(B2940="Pending","",C2940/(VLOOKUP(B2940,Population!$A$2:$B$10,2,FALSE)/100000))</f>
        <v>8954.7316923327107</v>
      </c>
      <c r="K2940" s="10">
        <f>IF(B2940="Pending","",SUMIFS(E:E,A:A,"&lt;="&amp;A2940,A:A,"&gt;="&amp;A2940-13,B:B,B2940)/(VLOOKUP(B2940,Population!$A$2:$B$10,2,FALSE)/100000)/14)</f>
        <v>94.509297017326588</v>
      </c>
      <c r="L2940" s="13">
        <f>IF(B2940="Pending","",(G2940/C2940)/(VLOOKUP(B2940,Population!$A$2:$B$10,2,FALSE)/100000))</f>
        <v>6.4126554925646395E-2</v>
      </c>
    </row>
    <row r="2941" spans="1:12" x14ac:dyDescent="0.3">
      <c r="A2941" s="1">
        <v>44202</v>
      </c>
      <c r="B2941" s="101" t="s">
        <v>21</v>
      </c>
      <c r="C2941" s="101">
        <v>1040</v>
      </c>
      <c r="D2941" s="6">
        <f t="shared" si="656"/>
        <v>1.6633692503802559E-3</v>
      </c>
      <c r="E2941" s="7">
        <f t="shared" si="657"/>
        <v>-39</v>
      </c>
      <c r="F2941" s="6">
        <f t="shared" si="658"/>
        <v>-5.1396942540853979E-3</v>
      </c>
      <c r="G2941" s="101">
        <v>1</v>
      </c>
      <c r="H2941" s="7">
        <f t="shared" si="659"/>
        <v>0</v>
      </c>
      <c r="I2941" s="6">
        <f t="shared" si="660"/>
        <v>1.3548299688389108E-4</v>
      </c>
      <c r="J2941" s="10" t="str">
        <f>IF(B2941="Pending","",C2941/(VLOOKUP(B2941,Population!$A$2:$B$10,2,FALSE)/100000))</f>
        <v/>
      </c>
      <c r="K2941" s="10" t="str">
        <f>IF(B2941="Pending","",SUMIFS(E:E,A:A,"&lt;="&amp;A2941,A:A,"&gt;="&amp;A2941-13,B:B,B2941)/(VLOOKUP(B2941,Population!$A$2:$B$10,2,FALSE)/100000)/14)</f>
        <v/>
      </c>
      <c r="L2941" s="13" t="str">
        <f>IF(B2941="Pending","",(G2941/C2941)/(VLOOKUP(B2941,Population!$A$2:$B$10,2,FALSE)/100000))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2" sqref="D2:D11"/>
    </sheetView>
  </sheetViews>
  <sheetFormatPr defaultRowHeight="14.4" x14ac:dyDescent="0.3"/>
  <cols>
    <col min="1" max="1" width="8.5546875" customWidth="1"/>
    <col min="2" max="2" width="13.5546875" bestFit="1" customWidth="1"/>
    <col min="3" max="3" width="17.109375" bestFit="1" customWidth="1"/>
    <col min="4" max="4" width="18.77734375" customWidth="1"/>
    <col min="5" max="7" width="10.77734375" customWidth="1"/>
  </cols>
  <sheetData>
    <row r="1" spans="1:7" x14ac:dyDescent="0.3">
      <c r="A1" s="102" t="s">
        <v>9</v>
      </c>
      <c r="B1" s="102" t="s">
        <v>33</v>
      </c>
      <c r="C1" s="102" t="s">
        <v>34</v>
      </c>
      <c r="D1" s="102" t="s">
        <v>35</v>
      </c>
      <c r="E1" s="102"/>
      <c r="F1" s="102"/>
      <c r="G1" s="102"/>
    </row>
    <row r="2" spans="1:7" x14ac:dyDescent="0.3">
      <c r="A2" s="1">
        <v>44202</v>
      </c>
      <c r="B2" s="102" t="s">
        <v>0</v>
      </c>
      <c r="C2" s="102">
        <v>31848</v>
      </c>
      <c r="D2" s="102">
        <v>4</v>
      </c>
      <c r="E2" s="102"/>
      <c r="F2" s="102"/>
      <c r="G2" s="102"/>
    </row>
    <row r="3" spans="1:7" x14ac:dyDescent="0.3">
      <c r="A3" s="1">
        <v>44202</v>
      </c>
      <c r="B3" s="102" t="s">
        <v>1</v>
      </c>
      <c r="C3" s="102">
        <v>78902</v>
      </c>
      <c r="D3" s="102">
        <v>3</v>
      </c>
      <c r="E3" s="102"/>
      <c r="F3" s="102"/>
      <c r="G3" s="102"/>
    </row>
    <row r="4" spans="1:7" x14ac:dyDescent="0.3">
      <c r="A4" s="1">
        <v>44202</v>
      </c>
      <c r="B4" s="102" t="s">
        <v>2</v>
      </c>
      <c r="C4" s="102">
        <v>114333</v>
      </c>
      <c r="D4" s="102">
        <v>41</v>
      </c>
      <c r="E4" s="102"/>
      <c r="F4" s="102"/>
      <c r="G4" s="102"/>
    </row>
    <row r="5" spans="1:7" x14ac:dyDescent="0.3">
      <c r="A5" s="1">
        <v>44202</v>
      </c>
      <c r="B5" s="102" t="s">
        <v>3</v>
      </c>
      <c r="C5" s="102">
        <v>97658</v>
      </c>
      <c r="D5" s="102">
        <v>74</v>
      </c>
      <c r="E5" s="102"/>
      <c r="F5" s="102"/>
      <c r="G5" s="102"/>
    </row>
    <row r="6" spans="1:7" x14ac:dyDescent="0.3">
      <c r="A6" s="1">
        <v>44202</v>
      </c>
      <c r="B6" s="102" t="s">
        <v>4</v>
      </c>
      <c r="C6" s="102">
        <v>93813</v>
      </c>
      <c r="D6" s="102">
        <v>241</v>
      </c>
      <c r="E6" s="102"/>
      <c r="F6" s="102"/>
      <c r="G6" s="102"/>
    </row>
    <row r="7" spans="1:7" x14ac:dyDescent="0.3">
      <c r="A7" s="1">
        <v>44202</v>
      </c>
      <c r="B7" s="102" t="s">
        <v>5</v>
      </c>
      <c r="C7" s="102">
        <v>87525</v>
      </c>
      <c r="D7" s="102">
        <v>632</v>
      </c>
      <c r="E7" s="102"/>
      <c r="F7" s="102"/>
      <c r="G7" s="102"/>
    </row>
    <row r="8" spans="1:7" x14ac:dyDescent="0.3">
      <c r="A8" s="1">
        <v>44202</v>
      </c>
      <c r="B8" s="102" t="s">
        <v>6</v>
      </c>
      <c r="C8" s="102">
        <v>62741</v>
      </c>
      <c r="D8" s="102">
        <v>1329</v>
      </c>
      <c r="E8" s="102"/>
      <c r="F8" s="102"/>
      <c r="G8" s="102"/>
    </row>
    <row r="9" spans="1:7" x14ac:dyDescent="0.3">
      <c r="A9" s="1">
        <v>44202</v>
      </c>
      <c r="B9" s="102" t="s">
        <v>7</v>
      </c>
      <c r="C9" s="102">
        <v>37554</v>
      </c>
      <c r="D9" s="102">
        <v>2242</v>
      </c>
      <c r="E9" s="102"/>
      <c r="F9" s="102"/>
      <c r="G9" s="102"/>
    </row>
    <row r="10" spans="1:7" x14ac:dyDescent="0.3">
      <c r="A10" s="1">
        <v>44202</v>
      </c>
      <c r="B10" s="102" t="s">
        <v>25</v>
      </c>
      <c r="C10" s="102">
        <v>19823</v>
      </c>
      <c r="D10" s="102">
        <v>2814</v>
      </c>
      <c r="E10" s="102"/>
      <c r="F10" s="102"/>
      <c r="G10" s="102"/>
    </row>
    <row r="11" spans="1:7" x14ac:dyDescent="0.3">
      <c r="A11" s="1">
        <v>44202</v>
      </c>
      <c r="B11" s="102" t="s">
        <v>21</v>
      </c>
      <c r="C11" s="102">
        <v>1040</v>
      </c>
      <c r="D11" s="102">
        <v>1</v>
      </c>
      <c r="E11" s="102"/>
      <c r="F11" s="102"/>
      <c r="G11" s="10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3 e f 7 f 5 - 8 0 a c - 4 2 1 4 - 9 1 4 5 - a 7 0 4 9 6 5 d e 6 f e "   x m l n s = " h t t p : / / s c h e m a s . m i c r o s o f t . c o m / D a t a M a s h u p " > A A A A A A E F A A B Q S w M E F A A C A A g A A o U m U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A o U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K F J l J o y H V p + A E A A M 8 D A A A T A B w A R m 9 y b X V s Y X M v U 2 V j d G l v b j E u b S C i G A A o o B Q A A A A A A A A A A A A A A A A A A A A A A A A A A A B 1 U V 1 r 6 j A Y v h f 8 D y G 7 a S G K j i G c M 7 w o b Z 0 y U W n r N r B S Y n 0 3 i z G R N N 0 m 4 n 8 / i e 2 m 7 s x S C H 2 f N 8 9 X c 0 h V J j g K y 7 N 9 X 6 / V a / m K S l g i Z z h M n A c / 6 Q 1 G z h B 1 E Q N V r y H 9 h K K Q K e i J / 5 k C a z 4 L u V 4 I s b Z 6 G Y O m K 7 g C r n I L u 3 / j a Q 4 y j 9 W 6 W P F 4 z M G T 2 T u g B p p y f c o 8 U z s k X l E E n E O e A 8 T u + G n g J e 0 / 8 Y B v C x V H 3 r i P e g D L + L Z 1 2 2 6 1 W 5 1 4 U i x Y l j Y 8 q m g O q u G 8 Q f N l G L 5 g m y B e M E a Q k g X Y p P R 5 E S A J V w B K m y 7 d 7 2 c D B Z s u v t j B 5 D H j y y 4 + r u L 5 Y W Z 0 5 h X b D Z 5 I s R F K N 9 M H u t T + s W a L 6 E K H r p B q b v 0 i T N C s W n I Y C 1 P K q M y 7 x u z c / u b X / S k w z Q f i 4 4 w 8 B K b / j p l Z v 3 g g C G i 6 Q t b M c y J / r i / d L K k C y z R G k H 4 7 t n 1 S c F e U v + n L 0 W 4 L J 4 F I U p 6 / C r l x B S s 2 3 I B G 6 t I O 2 e + x k d C C S i 8 g o 3 I g a I 9 N 0 M A Z P X w j C j 5 V i Q S J 6 4 S + O 5 6 O I g 0 O u O r c N Q 3 7 4 X C y F M B G v G u R U v s s d g l U Y + u H d 3 J k H / n P n u 9 E / R B f E G 4 Z T f X i E 2 U F n P M d 5 8 e p 9 b 8 u w W g H 1 B S K M a l 2 5 d e l S E c i 5 1 G v B 2 h f T / D D W Z k h G k f O c O I H r n 8 s C e t M i R O Y 3 k L z W a b 8 w g 9 2 v Z b x q 8 r 3 / w B Q S w E C L Q A U A A I A C A A C h S Z S x q 2 s B K c A A A D 4 A A A A E g A A A A A A A A A A A A A A A A A A A A A A Q 2 9 u Z m l n L 1 B h Y 2 t h Z 2 U u e G 1 s U E s B A i 0 A F A A C A A g A A o U m U g / K 6 a u k A A A A 6 Q A A A B M A A A A A A A A A A A A A A A A A 8 w A A A F t D b 2 5 0 Z W 5 0 X 1 R 5 c G V z X S 5 4 b W x Q S w E C L Q A U A A I A C A A C h S Z S a M h 1 a f g B A A D P A w A A E w A A A A A A A A A A A A A A A A D k A Q A A R m 9 y b X V s Y X M v U 2 V j d G l v b j E u b V B L B Q Y A A A A A A w A D A M I A A A A p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D g A A A A A A A D s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T E x f Q U d F X 0 Z J T k F M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F M T F 9 B R 0 V f R k l O Q U w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R E F U R S Z x d W 9 0 O y w m c X V v d D t B R 0 V f U k F O R 0 U m c X V v d D s s J n F 1 b 3 Q 7 Q V J f Q 0 F T R U N P V U 5 U J n F 1 b 3 Q 7 L C Z x d W 9 0 O 0 F S X 1 R P V E F M R E V B V E h T J n F 1 b 3 Q 7 X S I g L z 4 8 R W 5 0 c n k g V H l w Z T 0 i R m l s b E N v b H V t b l R 5 c G V z I i B W Y W x 1 Z T 0 i c 0 N R W U R B Q T 0 9 I i A v P j x F b n R y e S B U e X B l P S J G a W x s T G F z d F V w Z G F 0 Z W Q i I F Z h b H V l P S J k M j A y M S 0 w M S 0 w N l Q y M T o 0 M D o w N S 4 z M z c w M j Q 1 W i I g L z 4 8 R W 5 0 c n k g V H l w Z T 0 i R m l s b E V y c m 9 y Q 2 9 1 b n Q i I F Z h b H V l P S J s M C I g L z 4 8 R W 5 0 c n k g V H l w Z T 0 i U X V l c n l J R C I g V m F s d W U 9 I n M 4 Y j F i Z D g w O C 1 k M D N k L T Q 0 Z m I t Y W F l O C 0 0 N D N l N j Y z N D F h O T U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T F 9 B R 0 V f R k l O Q U w v Q 2 h h b m d l Z C B U e X B l L n t E Q V R F L D B 9 J n F 1 b 3 Q 7 L C Z x d W 9 0 O 1 N l Y 3 R p b 2 4 x L 0 F M T F 9 B R 0 V f R k l O Q U w v U m V w b G F j Z W Q g V m F s d W U u e 0 F H R V 9 S Q U 5 H R S w x f S Z x d W 9 0 O y w m c X V v d D t T Z W N 0 a W 9 u M S 9 B T E x f Q U d F X 0 Z J T k F M L 0 N o Y W 5 n Z W Q g V H l w Z S 5 7 Q V J f Q 0 F T R U N P V U 5 U L D J 9 J n F 1 b 3 Q 7 L C Z x d W 9 0 O 1 N l Y 3 R p b 2 4 x L 0 F M T F 9 B R 0 V f R k l O Q U w v Q U x M X 0 F H R V 9 G S U 5 B T F 9 T a G V l d C 5 7 Q 2 9 s d W 1 u N y w 2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T E x f Q U d F X 0 Z J T k F M L 0 N o Y W 5 n Z W Q g V H l w Z S 5 7 R E F U R S w w f S Z x d W 9 0 O y w m c X V v d D t T Z W N 0 a W 9 u M S 9 B T E x f Q U d F X 0 Z J T k F M L 1 J l c G x h Y 2 V k I F Z h b H V l L n t B R 0 V f U k F O R 0 U s M X 0 m c X V v d D s s J n F 1 b 3 Q 7 U 2 V j d G l v b j E v Q U x M X 0 F H R V 9 G S U 5 B T C 9 D a G F u Z 2 V k I F R 5 c G U u e 0 F S X 0 N B U 0 V D T 1 V O V C w y f S Z x d W 9 0 O y w m c X V v d D t T Z W N 0 a W 9 u M S 9 B T E x f Q U d F X 0 Z J T k F M L 0 F M T F 9 B R 0 V f R k l O Q U x f U 2 h l Z X Q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M T F 9 B R 0 V f R k l O Q U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F H R V 9 G S U 5 B T C 9 B T E x f Q U d F X 0 Z J T k F M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F H R V 9 G S U 5 B T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x f Q U d F X 0 Z J T k F M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B R 0 V f R k l O Q U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x f Q U d F X 0 Z J T k F M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F H R V 9 G S U 5 B T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F H R V 9 G S U 5 B T C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5 c f o o f p f 8 U K m X X d S G Z O G X g A A A A A C A A A A A A A D Z g A A w A A A A B A A A A A z W u p b 9 k L v p B A 3 D 5 6 Q v J w b A A A A A A S A A A C g A A A A E A A A A N 9 v x H E e a 8 V x i C 8 8 n V 7 I 1 i B Q A A A A 8 g 1 w Y 9 Z I F P U R E 6 v 4 u e 5 5 P p 9 9 F O 9 o j / 7 + K D 1 u b U t I w d E Y V M Q 3 1 b P 5 n T G 1 w d w W V 8 k d u V G r z L R P L Z L a h 2 V h S 7 r y s K T T J W T m 1 f W 5 1 N V H 2 M 3 2 j o 0 U A A A A h 1 L 8 2 + Y y c q w o d W 1 8 A 3 x F d u e / K / c = < / D a t a M a s h u p > 
</file>

<file path=customXml/itemProps1.xml><?xml version="1.0" encoding="utf-8"?>
<ds:datastoreItem xmlns:ds="http://schemas.openxmlformats.org/officeDocument/2006/customXml" ds:itemID="{5A9EFAE2-7D22-4345-B6B6-8BB86406E3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TN_AgeDaily</vt:lpstr>
      <vt:lpstr>Current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2021-01-06T21:43:38Z</dcterms:modified>
</cp:coreProperties>
</file>