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25" windowWidth="19155" windowHeight="83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8" i="1" l="1"/>
  <c r="C49" i="1"/>
  <c r="F38" i="1"/>
  <c r="F40" i="1"/>
  <c r="F39" i="1"/>
  <c r="F26" i="1"/>
  <c r="F12" i="1"/>
  <c r="F11" i="1"/>
  <c r="F48" i="1" l="1"/>
  <c r="F42" i="1"/>
  <c r="F13" i="1"/>
  <c r="F10" i="1"/>
  <c r="F41" i="1"/>
  <c r="E4" i="2" l="1"/>
  <c r="F4" i="2" s="1"/>
  <c r="G4" i="2" s="1"/>
  <c r="F11" i="2" s="1"/>
  <c r="E5" i="2"/>
  <c r="F5" i="2" s="1"/>
  <c r="G5" i="2" s="1"/>
  <c r="C57" i="1"/>
  <c r="B59" i="1"/>
  <c r="C55" i="1"/>
  <c r="C56" i="1"/>
  <c r="E56" i="1" s="1"/>
  <c r="E55" i="1" l="1"/>
  <c r="E57" i="1"/>
  <c r="D56" i="1"/>
  <c r="D55" i="1"/>
  <c r="D57" i="1"/>
  <c r="B11" i="2"/>
  <c r="E12" i="2"/>
  <c r="F12" i="2"/>
  <c r="E11" i="2"/>
  <c r="D11" i="2"/>
  <c r="C11" i="2"/>
  <c r="D49" i="1"/>
  <c r="E49" i="1" s="1"/>
  <c r="D48" i="1"/>
  <c r="E48" i="1" s="1"/>
  <c r="C32" i="1"/>
  <c r="C33" i="1"/>
  <c r="D33" i="1" s="1"/>
  <c r="E33" i="1" s="1"/>
  <c r="D59" i="1" l="1"/>
  <c r="E59" i="1"/>
  <c r="D32" i="1"/>
  <c r="E6" i="2"/>
  <c r="F6" i="2" s="1"/>
  <c r="G6" i="2" s="1"/>
  <c r="H6" i="2" s="1"/>
  <c r="B15" i="2"/>
  <c r="C3" i="1"/>
  <c r="C4" i="1"/>
  <c r="D4" i="1" s="1"/>
  <c r="E4" i="1" s="1"/>
  <c r="F4" i="1" s="1"/>
  <c r="C5" i="1"/>
  <c r="D5" i="1" s="1"/>
  <c r="E5" i="1" s="1"/>
  <c r="F5" i="1" s="1"/>
  <c r="F55" i="1" l="1"/>
  <c r="D3" i="1"/>
  <c r="E3" i="1" s="1"/>
  <c r="C14" i="2"/>
  <c r="B14" i="2"/>
  <c r="B13" i="2"/>
  <c r="E32" i="1"/>
  <c r="C12" i="2"/>
  <c r="B12" i="2"/>
  <c r="C13" i="2"/>
  <c r="C15" i="2"/>
  <c r="F32" i="1" l="1"/>
  <c r="F19" i="1"/>
  <c r="F3" i="1"/>
  <c r="D14" i="2"/>
  <c r="D12" i="2"/>
  <c r="D15" i="2"/>
  <c r="D13" i="2"/>
  <c r="H5" i="2"/>
  <c r="H4" i="2"/>
</calcChain>
</file>

<file path=xl/sharedStrings.xml><?xml version="1.0" encoding="utf-8"?>
<sst xmlns="http://schemas.openxmlformats.org/spreadsheetml/2006/main" count="122" uniqueCount="66">
  <si>
    <t>Defender w/ 1 die</t>
  </si>
  <si>
    <t>Attacker w/ 1 die</t>
  </si>
  <si>
    <t>Defender w/ 2 dice</t>
  </si>
  <si>
    <t>Attacker w/ 2 dice</t>
  </si>
  <si>
    <t>Attacker w/ 3 dice</t>
  </si>
  <si>
    <t>Attacker w/ 4 dice</t>
  </si>
  <si>
    <t>Average Highest Die</t>
  </si>
  <si>
    <t>Defender w/ 3 dice</t>
  </si>
  <si>
    <t>Normal</t>
  </si>
  <si>
    <t>Overall Advantage</t>
  </si>
  <si>
    <t>Overall Defense Advantage</t>
  </si>
  <si>
    <t>Coast Guard Commander</t>
  </si>
  <si>
    <t>from reinforcements</t>
  </si>
  <si>
    <t>total</t>
  </si>
  <si>
    <t>from bonus defense die</t>
  </si>
  <si>
    <t>Marine Commander</t>
  </si>
  <si>
    <t>Overall Attack Advantage</t>
  </si>
  <si>
    <t>from bonus attack die</t>
  </si>
  <si>
    <t>Special Forces Commander</t>
  </si>
  <si>
    <t>Origin of Advantage</t>
  </si>
  <si>
    <t>from winning ties</t>
  </si>
  <si>
    <t>Navy Commander</t>
  </si>
  <si>
    <t>Attacker w/ 3</t>
  </si>
  <si>
    <t>Air Force Commander</t>
  </si>
  <si>
    <t>(more potent advantage than marine's extra attack die, but more of a deterrent force)</t>
  </si>
  <si>
    <t xml:space="preserve"> (extreme potency. drawback: depends on #troops)</t>
  </si>
  <si>
    <t>(better at cutting through weak territories)</t>
  </si>
  <si>
    <t>(better at attacking stronger forces, but at shorter distance)</t>
  </si>
  <si>
    <t>(extreme potency. drawback: depends on territory control)</t>
  </si>
  <si>
    <t>Special Forces Alternative</t>
  </si>
  <si>
    <t>When attacking a territory with 1 troop</t>
  </si>
  <si>
    <t>Attacker w/ 1 troop</t>
  </si>
  <si>
    <t>Attacker w/ 2 troops</t>
  </si>
  <si>
    <t>Attacker w/ 3 troops</t>
  </si>
  <si>
    <t>Defender w/ 1 troop</t>
  </si>
  <si>
    <t>Defender w/ 2 troops</t>
  </si>
  <si>
    <t>Army Commander</t>
  </si>
  <si>
    <t>#troops worth</t>
  </si>
  <si>
    <t>avg # troops earned ea. turn per player</t>
  </si>
  <si>
    <t>avg  # troops earned w/ commander</t>
  </si>
  <si>
    <t>actual #</t>
  </si>
  <si>
    <t>Territories</t>
  </si>
  <si>
    <t>Cities</t>
  </si>
  <si>
    <t>Total Continent Bonuses</t>
  </si>
  <si>
    <t>Avg Number of Players</t>
  </si>
  <si>
    <t>Total</t>
  </si>
  <si>
    <t>extra troops per turn</t>
  </si>
  <si>
    <t>Commander Bonus</t>
  </si>
  <si>
    <t>(disadvantage of losing overall troops, averaged with the defensive disadvantage)</t>
  </si>
  <si>
    <t>attack restrictions</t>
  </si>
  <si>
    <t>defense restrictions</t>
  </si>
  <si>
    <t>1 Attacking Troop</t>
  </si>
  <si>
    <t>2 Attacking Troops</t>
  </si>
  <si>
    <t>3 Attacking Troops</t>
  </si>
  <si>
    <t>4 Attacking Troops</t>
  </si>
  <si>
    <t>5 Attacking Troops</t>
  </si>
  <si>
    <t>1 Defending Troop</t>
  </si>
  <si>
    <t>2 Defeding Troops</t>
  </si>
  <si>
    <t>3 Defending Troops</t>
  </si>
  <si>
    <t>4 Defending Troops</t>
  </si>
  <si>
    <t>5 Defending Troops</t>
  </si>
  <si>
    <t>Defender w/ 4 troops</t>
  </si>
  <si>
    <t>Defender w/ 3 troops</t>
  </si>
  <si>
    <t>Defender w/ 5 troops</t>
  </si>
  <si>
    <t>diminished defense from one attack</t>
  </si>
  <si>
    <t>all possible defense openings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</si>
</sst>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0000_);_(* \(#,##0.000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 vertical="top" wrapText="1"/>
    </xf>
    <xf numFmtId="10" fontId="0" fillId="0" borderId="0" xfId="2" applyNumberFormat="1" applyFont="1" applyAlignment="1">
      <alignment horizontal="center" vertical="top" wrapText="1"/>
    </xf>
    <xf numFmtId="10" fontId="0" fillId="0" borderId="0" xfId="2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10" fontId="0" fillId="0" borderId="2" xfId="2" applyNumberFormat="1" applyFont="1" applyBorder="1" applyAlignment="1">
      <alignment horizontal="center" vertical="top" wrapText="1"/>
    </xf>
    <xf numFmtId="10" fontId="0" fillId="0" borderId="0" xfId="2" applyNumberFormat="1" applyFont="1" applyAlignment="1">
      <alignment horizontal="center" vertical="top" wrapText="1"/>
    </xf>
    <xf numFmtId="0" fontId="0" fillId="0" borderId="0" xfId="0" applyNumberFormat="1" applyBorder="1" applyAlignment="1">
      <alignment horizontal="center" vertical="top" wrapText="1"/>
    </xf>
    <xf numFmtId="0" fontId="0" fillId="0" borderId="1" xfId="0" applyNumberFormat="1" applyBorder="1" applyAlignment="1">
      <alignment horizontal="center" vertical="top" wrapText="1"/>
    </xf>
    <xf numFmtId="10" fontId="0" fillId="0" borderId="0" xfId="0" applyNumberFormat="1" applyBorder="1" applyAlignment="1">
      <alignment horizontal="center" vertical="top" wrapText="1"/>
    </xf>
    <xf numFmtId="10" fontId="0" fillId="0" borderId="1" xfId="0" applyNumberFormat="1" applyBorder="1" applyAlignment="1">
      <alignment horizontal="center" vertical="top" wrapText="1"/>
    </xf>
    <xf numFmtId="10" fontId="0" fillId="0" borderId="0" xfId="0" applyNumberFormat="1" applyAlignment="1">
      <alignment horizontal="center" vertical="top" wrapText="1"/>
    </xf>
    <xf numFmtId="10" fontId="0" fillId="0" borderId="0" xfId="2" applyNumberFormat="1" applyFont="1" applyBorder="1" applyAlignment="1">
      <alignment horizontal="center" vertical="top" wrapText="1"/>
    </xf>
    <xf numFmtId="10" fontId="0" fillId="0" borderId="1" xfId="2" applyNumberFormat="1" applyFont="1" applyBorder="1" applyAlignment="1">
      <alignment horizontal="center" vertical="top" wrapText="1"/>
    </xf>
    <xf numFmtId="0" fontId="0" fillId="0" borderId="0" xfId="0" applyFill="1" applyBorder="1"/>
    <xf numFmtId="10" fontId="0" fillId="0" borderId="0" xfId="2" applyNumberFormat="1" applyFont="1" applyFill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1" xfId="0" applyNumberFormat="1" applyBorder="1" applyAlignment="1"/>
    <xf numFmtId="0" fontId="0" fillId="0" borderId="0" xfId="0" applyNumberFormat="1" applyAlignment="1">
      <alignment horizontal="center" vertical="top" wrapText="1"/>
    </xf>
    <xf numFmtId="0" fontId="0" fillId="0" borderId="0" xfId="2" applyNumberFormat="1" applyFont="1" applyAlignment="1">
      <alignment horizontal="center"/>
    </xf>
    <xf numFmtId="0" fontId="0" fillId="0" borderId="0" xfId="2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0" fontId="3" fillId="0" borderId="0" xfId="2" applyNumberFormat="1" applyFont="1" applyBorder="1" applyAlignment="1">
      <alignment horizontal="center"/>
    </xf>
    <xf numFmtId="10" fontId="0" fillId="0" borderId="0" xfId="0" applyNumberFormat="1" applyAlignment="1">
      <alignment horizontal="left" wrapText="1"/>
    </xf>
    <xf numFmtId="10" fontId="5" fillId="0" borderId="0" xfId="2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4" fillId="0" borderId="0" xfId="2" applyNumberFormat="1" applyFont="1" applyAlignment="1">
      <alignment horizontal="center"/>
    </xf>
    <xf numFmtId="10" fontId="2" fillId="0" borderId="0" xfId="2" applyNumberFormat="1" applyFont="1" applyAlignment="1">
      <alignment horizontal="center"/>
    </xf>
    <xf numFmtId="0" fontId="0" fillId="0" borderId="0" xfId="0" applyBorder="1"/>
    <xf numFmtId="10" fontId="0" fillId="0" borderId="1" xfId="2" applyNumberFormat="1" applyFont="1" applyBorder="1" applyAlignment="1">
      <alignment horizontal="center" wrapText="1"/>
    </xf>
    <xf numFmtId="10" fontId="6" fillId="0" borderId="0" xfId="2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4"/>
  <sheetViews>
    <sheetView tabSelected="1" topLeftCell="A29" zoomScale="85" zoomScaleNormal="85" workbookViewId="0">
      <selection activeCell="F48" sqref="F48"/>
    </sheetView>
  </sheetViews>
  <sheetFormatPr defaultRowHeight="15" x14ac:dyDescent="0.25"/>
  <cols>
    <col min="1" max="1" width="25.140625" style="4" bestFit="1" customWidth="1"/>
    <col min="2" max="2" width="21.5703125" style="4" bestFit="1" customWidth="1"/>
    <col min="3" max="3" width="20.42578125" style="4" bestFit="1" customWidth="1"/>
    <col min="4" max="4" width="19.28515625" style="4" customWidth="1"/>
    <col min="5" max="5" width="20.42578125" style="3" bestFit="1" customWidth="1"/>
    <col min="6" max="6" width="16.42578125" style="3" customWidth="1"/>
    <col min="7" max="7" width="34.85546875" style="3" customWidth="1"/>
    <col min="8" max="8" width="27.7109375" style="2" customWidth="1"/>
    <col min="9" max="10" width="9.140625" style="2"/>
    <col min="11" max="11" width="10.140625" style="2" bestFit="1" customWidth="1"/>
    <col min="12" max="12" width="9.140625" style="2"/>
    <col min="13" max="13" width="10.140625" style="2" bestFit="1" customWidth="1"/>
    <col min="14" max="16384" width="9.140625" style="2"/>
  </cols>
  <sheetData>
    <row r="2" spans="1:8" x14ac:dyDescent="0.25">
      <c r="A2" s="4" t="s">
        <v>8</v>
      </c>
      <c r="B2" s="2" t="s">
        <v>6</v>
      </c>
      <c r="C2" s="3" t="s">
        <v>1</v>
      </c>
      <c r="D2" s="3" t="s">
        <v>3</v>
      </c>
      <c r="E2" s="3" t="s">
        <v>4</v>
      </c>
      <c r="F2" s="2" t="s">
        <v>5</v>
      </c>
      <c r="G2" s="2"/>
    </row>
    <row r="3" spans="1:8" x14ac:dyDescent="0.25">
      <c r="A3" s="4" t="s">
        <v>0</v>
      </c>
      <c r="B3" s="4">
        <v>3.5</v>
      </c>
      <c r="C3" s="3">
        <f>(6-B3)/6</f>
        <v>0.41666666666666669</v>
      </c>
      <c r="D3" s="3">
        <f>C3+(1-C3)*C3</f>
        <v>0.65972222222222221</v>
      </c>
      <c r="E3" s="3">
        <f>D3+(1-D3)*C3</f>
        <v>0.80150462962962965</v>
      </c>
      <c r="F3" s="3">
        <f>E3+(1-E3)*C3</f>
        <v>0.88421103395061729</v>
      </c>
      <c r="G3" s="2"/>
    </row>
    <row r="4" spans="1:8" x14ac:dyDescent="0.25">
      <c r="A4" s="4" t="s">
        <v>2</v>
      </c>
      <c r="B4" s="8">
        <v>4.4722222222222223</v>
      </c>
      <c r="C4" s="3">
        <f>(6-B4)/6</f>
        <v>0.25462962962962959</v>
      </c>
      <c r="D4" s="3">
        <f>C4+(1-C4)*C4</f>
        <v>0.44442301097393688</v>
      </c>
      <c r="E4" s="3">
        <f>D4+(1-D4)*C4</f>
        <v>0.58588937392038809</v>
      </c>
      <c r="F4" s="3">
        <f t="shared" ref="F4:F5" si="0">E4+(1-E4)*C4</f>
        <v>0.69133420926473366</v>
      </c>
      <c r="G4" s="2"/>
    </row>
    <row r="5" spans="1:8" x14ac:dyDescent="0.25">
      <c r="A5" s="4" t="s">
        <v>7</v>
      </c>
      <c r="B5" s="4">
        <v>4.9583333333333304</v>
      </c>
      <c r="C5" s="3">
        <f>(6-B5)/6</f>
        <v>0.1736111111111116</v>
      </c>
      <c r="D5" s="3">
        <f>C5+(1-C5)*C5</f>
        <v>0.31708140432098847</v>
      </c>
      <c r="E5" s="3">
        <f>D5+(1-D5)*C5</f>
        <v>0.43564366051526165</v>
      </c>
      <c r="F5" s="3">
        <f t="shared" si="0"/>
        <v>0.53362219167580682</v>
      </c>
      <c r="G5" s="2"/>
    </row>
    <row r="6" spans="1:8" x14ac:dyDescent="0.25">
      <c r="D6" s="2"/>
      <c r="E6" s="2"/>
      <c r="F6" s="2"/>
      <c r="G6" s="2"/>
    </row>
    <row r="7" spans="1:8" x14ac:dyDescent="0.25">
      <c r="D7" s="2"/>
      <c r="E7" s="2"/>
      <c r="F7" s="2"/>
      <c r="G7" s="2"/>
    </row>
    <row r="8" spans="1:8" ht="15" customHeight="1" x14ac:dyDescent="0.25">
      <c r="A8" s="9"/>
      <c r="B8" s="9"/>
      <c r="C8" s="9"/>
      <c r="D8" s="10"/>
      <c r="F8" s="26" t="s">
        <v>10</v>
      </c>
    </row>
    <row r="9" spans="1:8" ht="15.75" thickBot="1" x14ac:dyDescent="0.3">
      <c r="A9" s="2"/>
      <c r="B9" s="11" t="s">
        <v>23</v>
      </c>
      <c r="C9" s="13" t="s">
        <v>31</v>
      </c>
      <c r="D9" s="13" t="s">
        <v>32</v>
      </c>
      <c r="E9" s="13" t="s">
        <v>33</v>
      </c>
      <c r="F9" s="27"/>
      <c r="G9" s="44" t="s">
        <v>19</v>
      </c>
    </row>
    <row r="10" spans="1:8" x14ac:dyDescent="0.25">
      <c r="A10" s="2"/>
      <c r="B10" s="4" t="s">
        <v>34</v>
      </c>
      <c r="C10" s="3">
        <v>0.41666666666666669</v>
      </c>
      <c r="D10" s="3">
        <v>0.80150462962962965</v>
      </c>
      <c r="E10" s="3">
        <v>0.96059958794152944</v>
      </c>
      <c r="F10" s="38">
        <f>AVERAGE((1-AVERAGE(C13:E14))/(1-AVERAGE(C10:E11)),(1-AVERAGE(C12:E13))/(1-AVERAGE(C10:E11)),(1-AVERAGE(C11:E12))/(1-AVERAGE(C10:E11)))</f>
        <v>1.8340926015492995</v>
      </c>
      <c r="G10" s="2" t="s">
        <v>12</v>
      </c>
    </row>
    <row r="11" spans="1:8" x14ac:dyDescent="0.25">
      <c r="A11" s="2"/>
      <c r="B11" s="4" t="s">
        <v>35</v>
      </c>
      <c r="C11" s="3">
        <v>0.10609567901234566</v>
      </c>
      <c r="D11" s="3">
        <v>0.41515141870390476</v>
      </c>
      <c r="E11" s="3">
        <v>0.73472370508455864</v>
      </c>
      <c r="F11" s="45">
        <f>AVERAGE((1-AVERAGE(C10:E11))/(1-AVERAGE(C13:E14))-1,(1-AVERAGE(C10:E11))/(1-AVERAGE(C12:E13))-1,(1-AVERAGE(C10:E11))/(1-AVERAGE(C11:E12))-1)+1</f>
        <v>0.55275750159036341</v>
      </c>
      <c r="G11" s="3" t="s">
        <v>64</v>
      </c>
      <c r="H11" s="37" t="s">
        <v>48</v>
      </c>
    </row>
    <row r="12" spans="1:8" x14ac:dyDescent="0.25">
      <c r="A12" s="2"/>
      <c r="B12" s="4" t="s">
        <v>62</v>
      </c>
      <c r="C12" s="3">
        <v>2.7015103452217647E-2</v>
      </c>
      <c r="D12" s="3">
        <v>0.19951181334470161</v>
      </c>
      <c r="E12" s="3">
        <v>0.51991494978484343</v>
      </c>
      <c r="F12" s="42">
        <f>AVERAGE(F11*F11,F11,1,1)</f>
        <v>0.71457458928869599</v>
      </c>
      <c r="G12" s="3" t="s">
        <v>65</v>
      </c>
      <c r="H12" s="37"/>
    </row>
    <row r="13" spans="1:8" ht="15" customHeight="1" x14ac:dyDescent="0.25">
      <c r="A13" s="2"/>
      <c r="B13" s="4" t="s">
        <v>61</v>
      </c>
      <c r="C13" s="3">
        <v>6.878845786444307E-3</v>
      </c>
      <c r="D13" s="3">
        <v>9.2489369241529729E-2</v>
      </c>
      <c r="E13" s="3">
        <v>0.33891291910145904</v>
      </c>
      <c r="F13" s="38">
        <f>F10*F12</f>
        <v>1.3105959674695267</v>
      </c>
      <c r="G13" s="3" t="s">
        <v>13</v>
      </c>
      <c r="H13" s="37"/>
    </row>
    <row r="14" spans="1:8" x14ac:dyDescent="0.25">
      <c r="A14" s="2"/>
      <c r="B14" s="4" t="s">
        <v>63</v>
      </c>
      <c r="C14" s="3">
        <v>1.751557954881652E-3</v>
      </c>
      <c r="D14" s="3">
        <v>4.2077529256078661E-2</v>
      </c>
      <c r="E14" s="3">
        <v>0.21599022997000289</v>
      </c>
      <c r="G14" s="20" t="s">
        <v>25</v>
      </c>
    </row>
    <row r="15" spans="1:8" x14ac:dyDescent="0.25">
      <c r="C15" s="3"/>
      <c r="D15" s="3"/>
      <c r="G15" s="20"/>
    </row>
    <row r="16" spans="1:8" x14ac:dyDescent="0.25">
      <c r="C16" s="3"/>
      <c r="D16" s="3"/>
      <c r="G16" s="16"/>
    </row>
    <row r="17" spans="1:7" x14ac:dyDescent="0.25">
      <c r="B17" s="9"/>
      <c r="C17" s="9"/>
      <c r="D17" s="9"/>
      <c r="E17" s="14"/>
      <c r="F17" s="23" t="s">
        <v>10</v>
      </c>
      <c r="G17" s="17"/>
    </row>
    <row r="18" spans="1:7" ht="15.75" thickBot="1" x14ac:dyDescent="0.3">
      <c r="A18" s="15" t="s">
        <v>11</v>
      </c>
      <c r="B18" s="12" t="s">
        <v>6</v>
      </c>
      <c r="C18" s="13" t="s">
        <v>1</v>
      </c>
      <c r="D18" s="13" t="s">
        <v>3</v>
      </c>
      <c r="E18" s="13" t="s">
        <v>4</v>
      </c>
      <c r="F18" s="24"/>
      <c r="G18" s="13" t="s">
        <v>19</v>
      </c>
    </row>
    <row r="19" spans="1:7" x14ac:dyDescent="0.25">
      <c r="A19" s="4" t="s">
        <v>2</v>
      </c>
      <c r="B19" s="8">
        <v>4.4722222222222223</v>
      </c>
      <c r="C19" s="3">
        <v>0.25462962962962959</v>
      </c>
      <c r="D19" s="3">
        <v>0.44442301097393688</v>
      </c>
      <c r="E19" s="3">
        <v>0.58588937392038809</v>
      </c>
      <c r="F19" s="38">
        <f>(1-AVERAGE(C19:E20))/(1-AVERAGE(C3:E4))</f>
        <v>1.33539026505276</v>
      </c>
      <c r="G19" s="3" t="s">
        <v>14</v>
      </c>
    </row>
    <row r="20" spans="1:7" x14ac:dyDescent="0.25">
      <c r="A20" s="4" t="s">
        <v>7</v>
      </c>
      <c r="B20" s="4">
        <v>4.9583333333333304</v>
      </c>
      <c r="C20" s="3">
        <v>0.1736111111111116</v>
      </c>
      <c r="D20" s="3">
        <v>0.31708140432098847</v>
      </c>
      <c r="E20" s="3">
        <v>0.43564366051526165</v>
      </c>
      <c r="G20" s="20" t="s">
        <v>24</v>
      </c>
    </row>
    <row r="21" spans="1:7" x14ac:dyDescent="0.25">
      <c r="B21" s="2"/>
      <c r="G21" s="20"/>
    </row>
    <row r="22" spans="1:7" x14ac:dyDescent="0.25">
      <c r="B22" s="2"/>
      <c r="D22" s="2"/>
      <c r="E22" s="2"/>
      <c r="G22" s="20"/>
    </row>
    <row r="23" spans="1:7" x14ac:dyDescent="0.25">
      <c r="B23" s="2"/>
      <c r="D23" s="2"/>
      <c r="E23" s="2"/>
      <c r="G23" s="16"/>
    </row>
    <row r="24" spans="1:7" x14ac:dyDescent="0.25">
      <c r="A24" s="9"/>
      <c r="B24" s="9"/>
      <c r="C24" s="9"/>
      <c r="D24" s="9"/>
      <c r="E24" s="14"/>
      <c r="F24" s="23" t="s">
        <v>16</v>
      </c>
      <c r="G24" s="14"/>
    </row>
    <row r="25" spans="1:7" ht="15" customHeight="1" thickBot="1" x14ac:dyDescent="0.3">
      <c r="A25" s="11" t="s">
        <v>15</v>
      </c>
      <c r="B25" s="12" t="s">
        <v>6</v>
      </c>
      <c r="C25" s="13" t="s">
        <v>3</v>
      </c>
      <c r="D25" s="13" t="s">
        <v>4</v>
      </c>
      <c r="E25" s="12" t="s">
        <v>5</v>
      </c>
      <c r="F25" s="24"/>
      <c r="G25" s="13" t="s">
        <v>19</v>
      </c>
    </row>
    <row r="26" spans="1:7" x14ac:dyDescent="0.25">
      <c r="A26" s="4" t="s">
        <v>0</v>
      </c>
      <c r="B26" s="4">
        <v>3.5</v>
      </c>
      <c r="C26" s="3">
        <v>0.65972222222222221</v>
      </c>
      <c r="D26" s="3">
        <v>0.80150462962962965</v>
      </c>
      <c r="E26" s="3">
        <v>0.88421103395061729</v>
      </c>
      <c r="F26" s="38">
        <f>AVERAGE(C26:E27)/AVERAGE(C3:E4)</f>
        <v>1.285898187709184</v>
      </c>
      <c r="G26" s="2" t="s">
        <v>17</v>
      </c>
    </row>
    <row r="27" spans="1:7" x14ac:dyDescent="0.25">
      <c r="A27" s="4" t="s">
        <v>2</v>
      </c>
      <c r="B27" s="4">
        <v>4.4722222222222223</v>
      </c>
      <c r="C27" s="2">
        <v>0.44442301097393688</v>
      </c>
      <c r="D27" s="2">
        <v>0.58588937392038809</v>
      </c>
      <c r="E27" s="3">
        <v>0.69133420926473366</v>
      </c>
      <c r="G27" s="25" t="s">
        <v>26</v>
      </c>
    </row>
    <row r="28" spans="1:7" x14ac:dyDescent="0.25">
      <c r="G28" s="25"/>
    </row>
    <row r="29" spans="1:7" x14ac:dyDescent="0.25">
      <c r="A29" s="2"/>
      <c r="B29" s="2"/>
      <c r="C29" s="2"/>
      <c r="E29" s="2"/>
    </row>
    <row r="30" spans="1:7" x14ac:dyDescent="0.25">
      <c r="A30" s="23" t="s">
        <v>18</v>
      </c>
      <c r="B30" s="9"/>
      <c r="C30" s="9"/>
      <c r="D30" s="9"/>
      <c r="E30" s="14"/>
      <c r="F30" s="23" t="s">
        <v>16</v>
      </c>
      <c r="G30" s="14"/>
    </row>
    <row r="31" spans="1:7" ht="15.75" thickBot="1" x14ac:dyDescent="0.3">
      <c r="A31" s="24"/>
      <c r="B31" s="12" t="s">
        <v>6</v>
      </c>
      <c r="C31" s="13" t="s">
        <v>1</v>
      </c>
      <c r="D31" s="13" t="s">
        <v>3</v>
      </c>
      <c r="E31" s="13" t="s">
        <v>4</v>
      </c>
      <c r="F31" s="24"/>
      <c r="G31" s="13" t="s">
        <v>19</v>
      </c>
    </row>
    <row r="32" spans="1:7" x14ac:dyDescent="0.25">
      <c r="A32" s="4" t="s">
        <v>0</v>
      </c>
      <c r="B32" s="4">
        <v>3.5</v>
      </c>
      <c r="C32" s="2">
        <f>(6-B32+1)/6</f>
        <v>0.58333333333333337</v>
      </c>
      <c r="D32" s="2">
        <f>C32+(1-C32)*C32</f>
        <v>0.82638888888888895</v>
      </c>
      <c r="E32" s="2">
        <f>D32+(1-D32)*C32</f>
        <v>0.92766203703703709</v>
      </c>
      <c r="F32" s="38">
        <f>AVERAGE(C32:E33)/AVERAGE(C3:E4)</f>
        <v>1.3373998853928244</v>
      </c>
      <c r="G32" s="3" t="s">
        <v>20</v>
      </c>
    </row>
    <row r="33" spans="1:7" x14ac:dyDescent="0.25">
      <c r="A33" s="4" t="s">
        <v>2</v>
      </c>
      <c r="B33" s="8">
        <v>4.4722222222222223</v>
      </c>
      <c r="C33" s="2">
        <f>(6-B33+1)/6</f>
        <v>0.42129629629629628</v>
      </c>
      <c r="D33" s="2">
        <f>C33+(1-C33)*C33</f>
        <v>0.66510202331961588</v>
      </c>
      <c r="E33" s="2">
        <f>D33+(1-D33)*C33</f>
        <v>0.80619330053218508</v>
      </c>
      <c r="G33" s="20" t="s">
        <v>27</v>
      </c>
    </row>
    <row r="34" spans="1:7" x14ac:dyDescent="0.25">
      <c r="A34" s="2"/>
      <c r="B34" s="2"/>
      <c r="C34" s="2"/>
      <c r="D34" s="2"/>
      <c r="E34" s="2"/>
      <c r="F34" s="2"/>
      <c r="G34" s="20"/>
    </row>
    <row r="35" spans="1:7" x14ac:dyDescent="0.25">
      <c r="A35" s="2"/>
      <c r="B35" s="2"/>
      <c r="C35" s="2"/>
      <c r="D35" s="2"/>
      <c r="E35" s="2"/>
    </row>
    <row r="36" spans="1:7" x14ac:dyDescent="0.25">
      <c r="A36" s="2"/>
      <c r="B36" s="2"/>
      <c r="F36" s="23" t="s">
        <v>9</v>
      </c>
    </row>
    <row r="37" spans="1:7" ht="15.75" thickBot="1" x14ac:dyDescent="0.3">
      <c r="A37" s="12" t="s">
        <v>21</v>
      </c>
      <c r="B37" s="12" t="s">
        <v>6</v>
      </c>
      <c r="C37" s="11" t="s">
        <v>1</v>
      </c>
      <c r="D37" s="11" t="s">
        <v>3</v>
      </c>
      <c r="E37" s="13" t="s">
        <v>22</v>
      </c>
      <c r="F37" s="24"/>
      <c r="G37" s="13" t="s">
        <v>19</v>
      </c>
    </row>
    <row r="38" spans="1:7" x14ac:dyDescent="0.25">
      <c r="A38" s="4" t="s">
        <v>2</v>
      </c>
      <c r="B38" s="8">
        <v>4.4722222222222223</v>
      </c>
      <c r="C38" s="3">
        <v>0.25462962962962959</v>
      </c>
      <c r="D38" s="3">
        <v>0.44442301097393688</v>
      </c>
      <c r="E38" s="3">
        <v>0.58588937392038809</v>
      </c>
      <c r="F38" s="39">
        <f>AVERAGE(AVERAGE(D3:F4)/AVERAGE(C3:E4))</f>
        <v>1.285898187709184</v>
      </c>
      <c r="G38" s="3" t="s">
        <v>17</v>
      </c>
    </row>
    <row r="39" spans="1:7" x14ac:dyDescent="0.25">
      <c r="A39" s="4" t="s">
        <v>7</v>
      </c>
      <c r="B39" s="4">
        <v>4.9583333333333304</v>
      </c>
      <c r="C39" s="3">
        <v>0.1736111111111116</v>
      </c>
      <c r="D39" s="3">
        <v>0.31708140432098847</v>
      </c>
      <c r="E39" s="3">
        <v>0.43564366051526165</v>
      </c>
      <c r="F39" s="38">
        <f>F19</f>
        <v>1.33539026505276</v>
      </c>
      <c r="G39" s="3" t="s">
        <v>14</v>
      </c>
    </row>
    <row r="40" spans="1:7" ht="15.75" thickBot="1" x14ac:dyDescent="0.3">
      <c r="A40" s="2"/>
      <c r="B40" s="12" t="s">
        <v>6</v>
      </c>
      <c r="C40" s="13" t="s">
        <v>3</v>
      </c>
      <c r="D40" s="13" t="s">
        <v>4</v>
      </c>
      <c r="E40" s="12" t="s">
        <v>5</v>
      </c>
      <c r="F40" s="40">
        <f>AVERAGE(44/160,1)</f>
        <v>0.63749999999999996</v>
      </c>
      <c r="G40" s="16" t="s">
        <v>49</v>
      </c>
    </row>
    <row r="41" spans="1:7" x14ac:dyDescent="0.25">
      <c r="A41" s="4" t="s">
        <v>0</v>
      </c>
      <c r="B41" s="4">
        <v>3.5</v>
      </c>
      <c r="C41" s="3">
        <v>0.65972222222222221</v>
      </c>
      <c r="D41" s="3">
        <v>0.80150462962962965</v>
      </c>
      <c r="E41" s="3">
        <v>0.88421103395061729</v>
      </c>
      <c r="F41" s="42">
        <f>22/42</f>
        <v>0.52380952380952384</v>
      </c>
      <c r="G41" s="16" t="s">
        <v>50</v>
      </c>
    </row>
    <row r="42" spans="1:7" x14ac:dyDescent="0.25">
      <c r="A42" s="4" t="s">
        <v>2</v>
      </c>
      <c r="B42" s="4">
        <v>4.4722222222222223</v>
      </c>
      <c r="C42" s="2">
        <v>0.44442301097393688</v>
      </c>
      <c r="D42" s="2">
        <v>0.58588937392038809</v>
      </c>
      <c r="E42" s="3">
        <v>0.69133420926473366</v>
      </c>
      <c r="F42" s="38">
        <f>(F38-1)*F40+(F39-1)*F41+1</f>
        <v>1.3579407096922411</v>
      </c>
      <c r="G42" s="20" t="s">
        <v>28</v>
      </c>
    </row>
    <row r="43" spans="1:7" x14ac:dyDescent="0.25">
      <c r="G43" s="20"/>
    </row>
    <row r="44" spans="1:7" x14ac:dyDescent="0.25">
      <c r="C44" s="2"/>
      <c r="D44" s="3"/>
      <c r="G44" s="16"/>
    </row>
    <row r="45" spans="1:7" x14ac:dyDescent="0.25">
      <c r="C45" s="2"/>
      <c r="D45" s="3"/>
    </row>
    <row r="46" spans="1:7" x14ac:dyDescent="0.25">
      <c r="A46" s="21" t="s">
        <v>29</v>
      </c>
      <c r="B46" s="9"/>
      <c r="F46" s="23" t="s">
        <v>16</v>
      </c>
    </row>
    <row r="47" spans="1:7" ht="15.75" customHeight="1" thickBot="1" x14ac:dyDescent="0.3">
      <c r="A47" s="22"/>
      <c r="B47" s="11" t="s">
        <v>6</v>
      </c>
      <c r="C47" s="11" t="s">
        <v>1</v>
      </c>
      <c r="D47" s="11" t="s">
        <v>3</v>
      </c>
      <c r="E47" s="13" t="s">
        <v>4</v>
      </c>
      <c r="F47" s="24"/>
      <c r="G47" s="13" t="s">
        <v>19</v>
      </c>
    </row>
    <row r="48" spans="1:7" x14ac:dyDescent="0.25">
      <c r="A48" s="4" t="s">
        <v>0</v>
      </c>
      <c r="B48" s="4">
        <v>3.5</v>
      </c>
      <c r="C48" s="2">
        <f>(6-B48+2)/6</f>
        <v>0.75</v>
      </c>
      <c r="D48" s="2">
        <f>(6-B48)/6+(1-(6-B48)/6)*(6-B48)/6</f>
        <v>0.65972222222222221</v>
      </c>
      <c r="E48" s="2">
        <f>D48+(1-D48)*(6-B48)/6</f>
        <v>0.80150462962962965</v>
      </c>
      <c r="F48" s="38">
        <f>AVERAGE(AVERAGE(AVERAGE(C48:C49),AVERAGE(C3:C4))/AVERAGE(C3:C4),AVERAGE(AVERAGE(C48:C49),AVERAGE(C3:C4))/AVERAGE(C3:C4),1)</f>
        <v>1.3310344827586207</v>
      </c>
      <c r="G48" s="19" t="s">
        <v>30</v>
      </c>
    </row>
    <row r="49" spans="1:7" x14ac:dyDescent="0.25">
      <c r="A49" s="4" t="s">
        <v>2</v>
      </c>
      <c r="B49" s="8">
        <v>4.4722222222222223</v>
      </c>
      <c r="C49" s="2">
        <f>(6-B49+2)/6</f>
        <v>0.58796296296296291</v>
      </c>
      <c r="D49" s="2">
        <f>(6-B49)/6+(1-(6-B49)/6)*(6-B49)/6</f>
        <v>0.44442301097393688</v>
      </c>
      <c r="E49" s="2">
        <f>D49+(1-D49)*(6-B49)/6</f>
        <v>0.58588937392038809</v>
      </c>
      <c r="F49" s="41"/>
      <c r="G49" s="20"/>
    </row>
    <row r="50" spans="1:7" ht="15" customHeight="1" x14ac:dyDescent="0.25">
      <c r="A50" s="18"/>
      <c r="F50" s="38"/>
      <c r="G50" s="3" t="s">
        <v>13</v>
      </c>
    </row>
    <row r="51" spans="1:7" ht="15" customHeight="1" x14ac:dyDescent="0.25">
      <c r="A51" s="18"/>
      <c r="F51" s="29"/>
    </row>
    <row r="52" spans="1:7" ht="15" customHeight="1" x14ac:dyDescent="0.25">
      <c r="A52" s="18"/>
    </row>
    <row r="53" spans="1:7" x14ac:dyDescent="0.25">
      <c r="A53" s="18"/>
      <c r="B53" s="2"/>
      <c r="D53" s="32" t="s">
        <v>38</v>
      </c>
      <c r="E53" s="20" t="s">
        <v>39</v>
      </c>
      <c r="F53" s="23" t="s">
        <v>9</v>
      </c>
    </row>
    <row r="54" spans="1:7" ht="15.75" thickBot="1" x14ac:dyDescent="0.3">
      <c r="A54" s="11" t="s">
        <v>36</v>
      </c>
      <c r="B54" s="11" t="s">
        <v>40</v>
      </c>
      <c r="C54" s="31" t="s">
        <v>37</v>
      </c>
      <c r="D54" s="22"/>
      <c r="E54" s="27"/>
      <c r="F54" s="24"/>
      <c r="G54" s="13" t="s">
        <v>19</v>
      </c>
    </row>
    <row r="55" spans="1:7" x14ac:dyDescent="0.25">
      <c r="A55" s="4" t="s">
        <v>41</v>
      </c>
      <c r="B55" s="4">
        <v>42</v>
      </c>
      <c r="C55" s="33">
        <f>B55/3</f>
        <v>14</v>
      </c>
      <c r="D55" s="33">
        <f>C55/B59</f>
        <v>3.5</v>
      </c>
      <c r="E55" s="33">
        <f>C55/B59</f>
        <v>3.5</v>
      </c>
      <c r="F55" s="38">
        <f>E59/D59</f>
        <v>1.2790697674418605</v>
      </c>
      <c r="G55" s="3" t="s">
        <v>46</v>
      </c>
    </row>
    <row r="56" spans="1:7" x14ac:dyDescent="0.25">
      <c r="A56" s="4" t="s">
        <v>42</v>
      </c>
      <c r="B56" s="8">
        <v>15</v>
      </c>
      <c r="C56" s="33">
        <f>B56/3</f>
        <v>5</v>
      </c>
      <c r="D56" s="33">
        <f>C56/B59</f>
        <v>1.25</v>
      </c>
      <c r="E56" s="33">
        <f>C56/B59</f>
        <v>1.25</v>
      </c>
    </row>
    <row r="57" spans="1:7" x14ac:dyDescent="0.25">
      <c r="A57" s="9" t="s">
        <v>43</v>
      </c>
      <c r="B57" s="9">
        <v>24</v>
      </c>
      <c r="C57" s="30">
        <f>B57</f>
        <v>24</v>
      </c>
      <c r="D57" s="34">
        <f>C57/B59</f>
        <v>6</v>
      </c>
      <c r="E57" s="34">
        <f>C57/B59</f>
        <v>6</v>
      </c>
    </row>
    <row r="58" spans="1:7" x14ac:dyDescent="0.25">
      <c r="A58" s="2" t="s">
        <v>47</v>
      </c>
      <c r="B58" s="2"/>
      <c r="C58" s="34"/>
      <c r="D58" s="34"/>
      <c r="E58" s="34">
        <v>3</v>
      </c>
    </row>
    <row r="59" spans="1:7" x14ac:dyDescent="0.25">
      <c r="A59" s="35" t="s">
        <v>44</v>
      </c>
      <c r="B59" s="9">
        <f>(2+3+4+5+6)/5</f>
        <v>4</v>
      </c>
      <c r="C59" s="36" t="s">
        <v>45</v>
      </c>
      <c r="D59" s="34">
        <f>SUM(D55:D58)</f>
        <v>10.75</v>
      </c>
      <c r="E59" s="34">
        <f>SUM(E55:E58)</f>
        <v>13.75</v>
      </c>
    </row>
    <row r="60" spans="1:7" x14ac:dyDescent="0.25">
      <c r="A60" s="9"/>
      <c r="B60" s="9"/>
      <c r="C60" s="14"/>
      <c r="D60" s="14"/>
      <c r="E60" s="14"/>
    </row>
    <row r="61" spans="1:7" x14ac:dyDescent="0.25">
      <c r="A61" s="9"/>
      <c r="B61" s="9"/>
      <c r="C61" s="14"/>
      <c r="D61" s="14"/>
      <c r="E61" s="14"/>
    </row>
    <row r="62" spans="1:7" ht="15" customHeight="1" x14ac:dyDescent="0.25">
      <c r="A62" s="9"/>
      <c r="B62" s="30"/>
      <c r="C62" s="14"/>
      <c r="D62" s="14"/>
      <c r="E62" s="14"/>
    </row>
    <row r="238" spans="5:13" x14ac:dyDescent="0.25">
      <c r="E238" s="8"/>
      <c r="F238" s="6"/>
      <c r="G238" s="6"/>
      <c r="H238" s="8"/>
      <c r="I238" s="4"/>
      <c r="J238" s="4"/>
      <c r="K238" s="4"/>
      <c r="L238" s="6"/>
      <c r="M238" s="6"/>
    </row>
    <row r="239" spans="5:13" x14ac:dyDescent="0.25">
      <c r="E239" s="8"/>
      <c r="F239" s="6"/>
      <c r="G239" s="6"/>
      <c r="H239" s="8"/>
      <c r="I239" s="4"/>
      <c r="J239" s="4"/>
      <c r="K239" s="4"/>
      <c r="L239" s="6"/>
      <c r="M239" s="6"/>
    </row>
    <row r="240" spans="5:13" x14ac:dyDescent="0.25">
      <c r="E240" s="8"/>
      <c r="F240" s="6"/>
      <c r="G240" s="6"/>
      <c r="H240" s="8"/>
      <c r="I240" s="4"/>
      <c r="J240" s="4"/>
      <c r="K240" s="4"/>
      <c r="L240" s="6"/>
      <c r="M240" s="6"/>
    </row>
    <row r="241" spans="5:13" x14ac:dyDescent="0.25">
      <c r="E241" s="8"/>
      <c r="F241" s="6"/>
      <c r="G241" s="6"/>
      <c r="H241" s="8"/>
      <c r="I241" s="4"/>
      <c r="J241" s="4"/>
      <c r="K241" s="4"/>
      <c r="L241" s="6"/>
      <c r="M241" s="6"/>
    </row>
    <row r="242" spans="5:13" x14ac:dyDescent="0.25">
      <c r="E242" s="8"/>
      <c r="F242" s="6"/>
      <c r="G242" s="6"/>
      <c r="H242" s="8"/>
      <c r="I242" s="4"/>
      <c r="J242" s="4"/>
      <c r="K242" s="4"/>
      <c r="L242" s="6"/>
      <c r="M242" s="6"/>
    </row>
    <row r="243" spans="5:13" x14ac:dyDescent="0.25">
      <c r="E243" s="8"/>
      <c r="F243" s="6"/>
      <c r="G243" s="6"/>
      <c r="H243" s="8"/>
      <c r="I243" s="4"/>
      <c r="J243" s="4"/>
      <c r="K243" s="4"/>
      <c r="L243" s="6"/>
      <c r="M243" s="6"/>
    </row>
    <row r="244" spans="5:13" x14ac:dyDescent="0.25">
      <c r="E244" s="8"/>
      <c r="F244" s="6"/>
      <c r="G244" s="6"/>
      <c r="H244" s="5"/>
      <c r="K244" s="6"/>
      <c r="M244" s="7"/>
    </row>
    <row r="245" spans="5:13" x14ac:dyDescent="0.25">
      <c r="E245" s="8"/>
      <c r="F245" s="6"/>
      <c r="G245" s="6"/>
      <c r="H245" s="5"/>
      <c r="K245" s="6"/>
    </row>
    <row r="246" spans="5:13" x14ac:dyDescent="0.25">
      <c r="E246" s="8"/>
      <c r="F246" s="6"/>
      <c r="G246" s="6"/>
      <c r="H246" s="5"/>
    </row>
    <row r="247" spans="5:13" x14ac:dyDescent="0.25">
      <c r="E247" s="8"/>
      <c r="F247" s="6"/>
      <c r="G247" s="6"/>
      <c r="H247" s="5"/>
    </row>
    <row r="248" spans="5:13" x14ac:dyDescent="0.25">
      <c r="E248" s="8"/>
      <c r="F248" s="6"/>
      <c r="G248" s="6"/>
      <c r="H248" s="5"/>
    </row>
    <row r="249" spans="5:13" x14ac:dyDescent="0.25">
      <c r="E249" s="8"/>
      <c r="F249" s="6"/>
      <c r="G249" s="6"/>
      <c r="H249" s="5"/>
    </row>
    <row r="250" spans="5:13" x14ac:dyDescent="0.25">
      <c r="E250" s="8"/>
      <c r="F250" s="6"/>
      <c r="G250" s="6"/>
      <c r="H250" s="5"/>
    </row>
    <row r="251" spans="5:13" x14ac:dyDescent="0.25">
      <c r="E251" s="8"/>
      <c r="F251" s="6"/>
      <c r="G251" s="6"/>
      <c r="H251" s="5"/>
    </row>
    <row r="252" spans="5:13" x14ac:dyDescent="0.25">
      <c r="E252" s="8"/>
      <c r="F252" s="6"/>
      <c r="G252" s="6"/>
      <c r="H252" s="5"/>
    </row>
    <row r="253" spans="5:13" x14ac:dyDescent="0.25">
      <c r="E253" s="8"/>
      <c r="F253" s="6"/>
      <c r="G253" s="6"/>
      <c r="H253" s="5"/>
    </row>
    <row r="254" spans="5:13" x14ac:dyDescent="0.25">
      <c r="E254" s="6"/>
      <c r="F254" s="6"/>
      <c r="G254" s="6"/>
      <c r="H254" s="5"/>
    </row>
    <row r="255" spans="5:13" x14ac:dyDescent="0.25">
      <c r="E255" s="6"/>
      <c r="F255" s="6"/>
      <c r="G255" s="6"/>
      <c r="H255" s="5"/>
    </row>
    <row r="256" spans="5:13" x14ac:dyDescent="0.25">
      <c r="E256" s="6"/>
      <c r="F256" s="6"/>
      <c r="G256" s="6"/>
      <c r="H256" s="5"/>
    </row>
    <row r="257" spans="5:8" x14ac:dyDescent="0.25">
      <c r="E257" s="5"/>
      <c r="F257" s="5"/>
      <c r="G257" s="5"/>
      <c r="H257" s="5"/>
    </row>
    <row r="258" spans="5:8" x14ac:dyDescent="0.25">
      <c r="E258" s="5"/>
      <c r="F258" s="5"/>
      <c r="G258" s="5"/>
      <c r="H258" s="5"/>
    </row>
    <row r="259" spans="5:8" x14ac:dyDescent="0.25">
      <c r="E259" s="5"/>
      <c r="F259" s="5"/>
      <c r="G259" s="5"/>
      <c r="H259" s="5"/>
    </row>
    <row r="260" spans="5:8" x14ac:dyDescent="0.25">
      <c r="E260" s="5"/>
      <c r="F260" s="5"/>
      <c r="G260" s="5"/>
      <c r="H260" s="5"/>
    </row>
    <row r="261" spans="5:8" x14ac:dyDescent="0.25">
      <c r="E261" s="5"/>
      <c r="F261" s="5"/>
      <c r="G261" s="5"/>
      <c r="H261" s="5"/>
    </row>
    <row r="262" spans="5:8" x14ac:dyDescent="0.25">
      <c r="E262" s="5"/>
      <c r="F262" s="5"/>
      <c r="G262" s="5"/>
      <c r="H262" s="5"/>
    </row>
    <row r="263" spans="5:8" x14ac:dyDescent="0.25">
      <c r="E263" s="5"/>
      <c r="F263" s="5"/>
      <c r="G263" s="5"/>
      <c r="H263" s="5"/>
    </row>
    <row r="264" spans="5:8" x14ac:dyDescent="0.25">
      <c r="E264" s="5"/>
      <c r="F264" s="5"/>
      <c r="G264" s="5"/>
      <c r="H264" s="5"/>
    </row>
  </sheetData>
  <mergeCells count="18">
    <mergeCell ref="H11:H13"/>
    <mergeCell ref="G14:G15"/>
    <mergeCell ref="F53:F54"/>
    <mergeCell ref="D53:D54"/>
    <mergeCell ref="E53:E54"/>
    <mergeCell ref="F8:F9"/>
    <mergeCell ref="F17:F18"/>
    <mergeCell ref="F24:F25"/>
    <mergeCell ref="A30:A31"/>
    <mergeCell ref="F30:F31"/>
    <mergeCell ref="G48:G49"/>
    <mergeCell ref="A46:A47"/>
    <mergeCell ref="F46:F47"/>
    <mergeCell ref="F36:F37"/>
    <mergeCell ref="G27:G28"/>
    <mergeCell ref="G33:G34"/>
    <mergeCell ref="G42:G43"/>
    <mergeCell ref="G20:G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4"/>
  <sheetViews>
    <sheetView workbookViewId="0">
      <selection activeCell="B11" sqref="B11:D15"/>
    </sheetView>
  </sheetViews>
  <sheetFormatPr defaultRowHeight="15" x14ac:dyDescent="0.25"/>
  <cols>
    <col min="1" max="1" width="20.42578125" bestFit="1" customWidth="1"/>
    <col min="2" max="2" width="19.140625" bestFit="1" customWidth="1"/>
    <col min="3" max="3" width="21.5703125" bestFit="1" customWidth="1"/>
    <col min="4" max="4" width="19.140625" bestFit="1" customWidth="1"/>
    <col min="5" max="5" width="20.42578125" bestFit="1" customWidth="1"/>
    <col min="6" max="6" width="17" bestFit="1" customWidth="1"/>
    <col min="7" max="7" width="20.42578125" bestFit="1" customWidth="1"/>
    <col min="8" max="8" width="17" bestFit="1" customWidth="1"/>
    <col min="9" max="9" width="20.42578125" bestFit="1" customWidth="1"/>
  </cols>
  <sheetData>
    <row r="3" spans="1:10" x14ac:dyDescent="0.25">
      <c r="C3" s="4"/>
      <c r="D3" s="2" t="s">
        <v>6</v>
      </c>
      <c r="E3" s="3" t="s">
        <v>1</v>
      </c>
      <c r="F3" s="3" t="s">
        <v>3</v>
      </c>
      <c r="G3" s="3" t="s">
        <v>4</v>
      </c>
      <c r="H3" s="2" t="s">
        <v>5</v>
      </c>
    </row>
    <row r="4" spans="1:10" x14ac:dyDescent="0.25">
      <c r="C4" s="4" t="s">
        <v>0</v>
      </c>
      <c r="D4" s="4">
        <v>3.5</v>
      </c>
      <c r="E4" s="3">
        <f>(6-D4)/6</f>
        <v>0.41666666666666669</v>
      </c>
      <c r="F4" s="3">
        <f>E4+(1-E4)*E4</f>
        <v>0.65972222222222221</v>
      </c>
      <c r="G4" s="3">
        <f>F4+(1-F4)*E4</f>
        <v>0.80150462962962965</v>
      </c>
      <c r="H4" s="3">
        <f>G4+(1-G4)*E4</f>
        <v>0.88421103395061729</v>
      </c>
    </row>
    <row r="5" spans="1:10" x14ac:dyDescent="0.25">
      <c r="C5" s="4" t="s">
        <v>2</v>
      </c>
      <c r="D5" s="8">
        <v>4.4722222222222223</v>
      </c>
      <c r="E5" s="3">
        <f>(6-D5)/6</f>
        <v>0.25462962962962959</v>
      </c>
      <c r="F5" s="3">
        <f>E5+(1-E5)*E5</f>
        <v>0.44442301097393688</v>
      </c>
      <c r="G5" s="3">
        <f>F5+(1-F5)*E5</f>
        <v>0.58588937392038809</v>
      </c>
      <c r="H5" s="3">
        <f t="shared" ref="H5:H6" si="0">G5+(1-G5)*E5</f>
        <v>0.69133420926473366</v>
      </c>
    </row>
    <row r="6" spans="1:10" x14ac:dyDescent="0.25">
      <c r="C6" s="4" t="s">
        <v>7</v>
      </c>
      <c r="D6" s="4">
        <v>4.9583333333333304</v>
      </c>
      <c r="E6" s="3">
        <f>(6-D6)/6</f>
        <v>0.1736111111111116</v>
      </c>
      <c r="F6" s="3">
        <f>E6+(1-E6)*E6</f>
        <v>0.31708140432098847</v>
      </c>
      <c r="G6" s="3">
        <f>F6+(1-F6)*E6</f>
        <v>0.43564366051526165</v>
      </c>
      <c r="H6" s="3">
        <f t="shared" si="0"/>
        <v>0.53362219167580682</v>
      </c>
    </row>
    <row r="7" spans="1:10" x14ac:dyDescent="0.25">
      <c r="A7" s="4"/>
      <c r="B7" s="4"/>
      <c r="C7" s="4"/>
      <c r="D7" s="2"/>
      <c r="E7" s="2"/>
      <c r="F7" s="2"/>
    </row>
    <row r="8" spans="1:10" x14ac:dyDescent="0.25">
      <c r="A8" s="4"/>
      <c r="B8" s="4"/>
      <c r="C8" s="4"/>
      <c r="D8" s="4"/>
      <c r="E8" s="3"/>
      <c r="F8" s="3"/>
    </row>
    <row r="9" spans="1:10" x14ac:dyDescent="0.25">
      <c r="A9" s="4"/>
      <c r="B9" s="4"/>
      <c r="C9" s="4"/>
      <c r="D9" s="4"/>
      <c r="E9" s="3"/>
      <c r="F9" s="3"/>
    </row>
    <row r="10" spans="1:10" x14ac:dyDescent="0.25">
      <c r="A10" s="4"/>
      <c r="B10" s="4" t="s">
        <v>51</v>
      </c>
      <c r="C10" s="4" t="s">
        <v>52</v>
      </c>
      <c r="D10" s="3" t="s">
        <v>53</v>
      </c>
      <c r="E10" s="1" t="s">
        <v>54</v>
      </c>
      <c r="F10" s="1" t="s">
        <v>55</v>
      </c>
      <c r="G10" s="4"/>
      <c r="I10" s="1"/>
    </row>
    <row r="11" spans="1:10" x14ac:dyDescent="0.25">
      <c r="A11" s="4" t="s">
        <v>56</v>
      </c>
      <c r="B11" s="2">
        <f>E4</f>
        <v>0.41666666666666669</v>
      </c>
      <c r="C11" s="2">
        <f>F4+(1-F4)*E4</f>
        <v>0.80150462962962965</v>
      </c>
      <c r="D11" s="2">
        <f>G4+(1-G4)*F4+(1-G4)*(1-F4)*E4</f>
        <v>0.96059958794152944</v>
      </c>
      <c r="E11" s="3">
        <f>G4+(1-G4)*G4+(1-G4)*(1-G4)*F4+(1-G4)*(1-G4)*(1-F4)*E4</f>
        <v>0.99217920061570863</v>
      </c>
      <c r="F11" s="3">
        <f>G4+(1-G4)*G4+(1-G4)*(1-G4)*G4+(1-G4)*(1-G4)*(1-G4)*F4+(1-G4)*(1-G4)*(1-G4)*(1-F4)*E4</f>
        <v>0.99844760752962269</v>
      </c>
      <c r="G11" s="4"/>
      <c r="H11" s="1"/>
      <c r="I11" s="1"/>
      <c r="J11" s="1"/>
    </row>
    <row r="12" spans="1:10" x14ac:dyDescent="0.25">
      <c r="A12" s="4" t="s">
        <v>57</v>
      </c>
      <c r="B12" s="2">
        <f>E5*E4</f>
        <v>0.10609567901234566</v>
      </c>
      <c r="C12" s="2">
        <f>F5*F4+F5*(1-F4)*E4+(1-F5)*E5*E4</f>
        <v>0.41515141870390476</v>
      </c>
      <c r="D12" s="3">
        <f>G5*G4   +   G5*(1-G4)*F4   +   G5*(1-G4)*(1-F4)*E4   +   (1-G5)*F5*F4   +   (1-G5)*F5*(1-F4)*E4   +   (1-G5)*(1-F5)*E5*E4</f>
        <v>0.73472370508455864</v>
      </c>
      <c r="E12" s="3">
        <f>G5*G4+(1-G5)*G5*G4+(1-G5)*(1-G5)*F5*F4+(1-G5)*(1-G5)*(1-F5)*E5*E4+G5*(1-G4)*G4+G5*(1-G4)*(1-G4)*F4+G5*(1-G4)*(1-G4)*(1-F4)*E4+(1-G5)*G5*(1-G4)*F4+(1-G5)*G5*(1-G4)*(1-F4)*E4+(1-G5)*(1-G5)*F5*(1-F4)*E4</f>
        <v>0.88556414417366736</v>
      </c>
      <c r="F12" s="2">
        <f>G5*G4+G5*(1-G4)*G4+G5*(1-G4)*(1-G4)*G4+G5*(1-G4)*(1-G4)*(1-G4)*F4+G5*(1-G4)*(1-G4)*(1-G4)*(1-F4)*E4+(1-G5)*G5*G4+(1-G5)*G5*(1-G4)*G4+(1-G5)*G5*(1-G4)*(G4)*G4+(1-G5)*G5*(1-G4)*(1-G4)*(1-F4)*E4+(1-G5)*(1-G5)*G5*G4+(1-G5)*(1-G5)*G5*(1-G4)*F4+(1-G5)*(1-G5)*G5*(1-G4)*(1-F4)*E4+(1-G5)*(1-G5)*(1-G5)*F5*F4+(1-G5)*(1-G5)*(1-G5)*F5*(1-F4)*E4+(1-G5)*(1-G5)*(1-G5)*(1-F5)*E5*E4</f>
        <v>0.97633294404448789</v>
      </c>
      <c r="I12" s="1"/>
    </row>
    <row r="13" spans="1:10" x14ac:dyDescent="0.25">
      <c r="A13" s="4" t="s">
        <v>58</v>
      </c>
      <c r="B13" s="2">
        <f>E5*E5*E4</f>
        <v>2.7015103452217647E-2</v>
      </c>
      <c r="C13" s="2">
        <f>F5*F5*F4+F5*F5*(1-F4)*E4+F5*(1-F5)*E5*E4+(1-F5)*E5*E5*E4</f>
        <v>0.19951181334470161</v>
      </c>
      <c r="D13" s="3">
        <f>(1-G5)*(1-F5)*E5*E5*E4+(1-G5)*F5*F5*F4+(1-G5)*F5*F5*(1-F4)*E4+(1-G5)*F5*(1-F5)*E5*E4+G5*(1-G5)*(1-F5)*E5*E4+G5*(1-G5)*F5*(1-F4)*E4+G5*(1-G5)*F5*F4+G5*(1-G4)*(1-F4)*E4+G5*G5*(1-G4)*F4+G5*G5*G4</f>
        <v>0.51991494978484343</v>
      </c>
      <c r="E13" s="3"/>
      <c r="F13" s="3"/>
      <c r="H13" s="1"/>
      <c r="I13" s="1"/>
      <c r="J13" s="1"/>
    </row>
    <row r="14" spans="1:10" x14ac:dyDescent="0.25">
      <c r="A14" s="4" t="s">
        <v>59</v>
      </c>
      <c r="B14" s="2">
        <f>E5*E5*E5*E4</f>
        <v>6.878845786444307E-3</v>
      </c>
      <c r="C14" s="2">
        <f>F5*F5*F5*F4+F5*F5*F5*(1-F4)*E4+F5*F5*(1-F5)*E5*E4+F5*(1-F5)*E5*E5*E4+(1-F5)*E5*E5*E5*E4</f>
        <v>9.2489369241529729E-2</v>
      </c>
      <c r="D14" s="3">
        <f>G5*G5*G5*G4+G5*G5*G5*(1-G4)*F4+G5*G5*G5*(1-G4)*(1-F4)*E4+G5*G5*(1-G5)*F5*F4+G5*G5*(1-G5)*F5*(1-F4)*E4+G5*G5*(1-G5)*(1-F5)*E5*E4+G5*(1-G5)*F5*F5*F4+G5*(1-G5)*F5*F5*(1-F4)*E4+G5*(1-G5)*F5*(1-F5)*E5*E4+G5*(1-G5)*(1-F5)*E5*E5*E4+(1-G5)*F5*F5*F5*F4+(1-G5)*F5*F5*F5*(1-F4)*E4+(1-G5)*F5*F5*(1-F5)*E5*E4+(1-G5)*F5*(1-F5)*E5*E5*E4+(1-G5)*(1-F5)*E5*E5*E5*E4</f>
        <v>0.33891291910145904</v>
      </c>
      <c r="E14" s="3"/>
      <c r="F14" s="3"/>
      <c r="G14" s="3"/>
      <c r="H14" s="1"/>
      <c r="I14" s="3"/>
      <c r="J14" s="1"/>
    </row>
    <row r="15" spans="1:10" x14ac:dyDescent="0.25">
      <c r="A15" s="4" t="s">
        <v>60</v>
      </c>
      <c r="B15" s="2">
        <f>E5*E5*E5*E5*E4</f>
        <v>1.751557954881652E-3</v>
      </c>
      <c r="C15" s="2">
        <f>F5*F5*F5*F5*F4+F5*F5*F5*F5*(1-F4)*E4+F5*F5*F5*(1-F5)*E5*E4+F5*F5*(1-F5)*E5*E5*E4+F5*(1-F5)*E5*E5*E5*E4+(1-F5)*E5*E5*E5*E5*E4</f>
        <v>4.2077529256078661E-2</v>
      </c>
      <c r="D15" s="3">
        <f>G5*G5*G5*G5*G4+G5*G5*G5*G5*(1-G4)*F4+G5*G5*G5*G5*(1-G4)*(1-F4)*E4+G5*G5*G5*(1-G5)*F5*F4+G5*G5*G5*(1-G5)*F5*(1-F4)*E4+G5*G5*G5*(1-G5)*(1-F5)*E5*E4+G5*G5*(1-G5)*F5*F5*F4+G5*G5*(1-G5)*F5*F5*(1-F4)*E4+G5*G5*(1-G5)*F5*(1-F5)*E5*E4+G5*G5*(1-G5)*(1-F5)*E5*E5*E4+G5*(1-G5)*F5*F5*F5*F4+G5*(1-G5)*F5*F5*F5*(1-F4)*E4+G5*(1-G5)*F5*F5*(1-F5)*E5*E4+G5*(1-G5)*F5*(1-F5)*E5*E5*E4+G5*(1-G5)*(1-F5)*E5*E5*E5*E4+(1-G5)*F5*F5*F5*F5*F4+(1-G5)*F5*F5*F5*F5*(1-F4)*E4+(1-G5)*F5*F5*F5*(1-F5)*E5*E4+(1-G5)*F5*F5*(1-F5)*E5*E5*E4+(1-G5)*F5*(1-F5)*E5*E5*E5*E4+(1-G5)*(1-F5)*E5*E5*E5*E5*E4</f>
        <v>0.21599022997000289</v>
      </c>
      <c r="E15" s="3"/>
      <c r="F15" s="3"/>
      <c r="G15" s="4"/>
      <c r="H15" s="1"/>
      <c r="I15" s="1"/>
      <c r="J15" s="1"/>
    </row>
    <row r="16" spans="1:10" x14ac:dyDescent="0.25">
      <c r="A16" s="4"/>
      <c r="C16" s="4"/>
      <c r="E16" s="2"/>
      <c r="I16" s="1"/>
    </row>
    <row r="17" spans="1:6" x14ac:dyDescent="0.25">
      <c r="A17" s="4"/>
      <c r="B17" s="4"/>
      <c r="C17" s="4"/>
      <c r="D17" s="4"/>
      <c r="E17" s="3"/>
      <c r="F17" s="3"/>
    </row>
    <row r="18" spans="1:6" x14ac:dyDescent="0.25">
      <c r="A18" s="4"/>
      <c r="B18" s="4"/>
      <c r="C18" s="4"/>
      <c r="D18" s="4"/>
      <c r="E18" s="3"/>
      <c r="F18" s="3"/>
    </row>
    <row r="19" spans="1:6" x14ac:dyDescent="0.25">
      <c r="A19" s="4"/>
      <c r="B19" s="4"/>
      <c r="C19" s="4"/>
      <c r="D19" s="4"/>
      <c r="E19" s="3"/>
      <c r="F19" s="3"/>
    </row>
    <row r="20" spans="1:6" x14ac:dyDescent="0.25">
      <c r="A20" s="4"/>
      <c r="C20" s="4"/>
      <c r="E20" s="2"/>
    </row>
    <row r="21" spans="1:6" x14ac:dyDescent="0.25">
      <c r="A21" s="4"/>
      <c r="B21" s="4"/>
      <c r="C21" s="4"/>
      <c r="D21" s="4"/>
      <c r="E21" s="3"/>
      <c r="F21" s="3"/>
    </row>
    <row r="22" spans="1:6" x14ac:dyDescent="0.25">
      <c r="A22" s="2"/>
      <c r="B22" s="2"/>
      <c r="C22" s="2"/>
      <c r="D22" s="4"/>
      <c r="E22" s="2"/>
      <c r="F22" s="3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C24" s="2"/>
      <c r="E24" s="2"/>
    </row>
    <row r="25" spans="1:6" x14ac:dyDescent="0.25">
      <c r="A25" s="2"/>
      <c r="B25" s="2"/>
      <c r="C25" s="2"/>
      <c r="D25" s="4"/>
      <c r="E25" s="2"/>
      <c r="F25" s="3"/>
    </row>
    <row r="26" spans="1:6" x14ac:dyDescent="0.25">
      <c r="A26" s="2"/>
      <c r="B26" s="2"/>
      <c r="C26" s="2"/>
      <c r="D26" s="4"/>
      <c r="E26" s="2"/>
      <c r="F26" s="3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/>
      <c r="C28" s="2"/>
      <c r="E28" s="2"/>
    </row>
    <row r="31" spans="1:6" x14ac:dyDescent="0.25">
      <c r="C31" s="43"/>
      <c r="D31" s="43"/>
      <c r="E31" s="43"/>
    </row>
    <row r="32" spans="1:6" x14ac:dyDescent="0.25">
      <c r="C32" s="43"/>
      <c r="D32" s="43"/>
      <c r="E32" s="43"/>
    </row>
    <row r="33" spans="3:5" x14ac:dyDescent="0.25">
      <c r="C33" s="43"/>
      <c r="D33" s="43"/>
      <c r="E33" s="43"/>
    </row>
    <row r="34" spans="3:5" x14ac:dyDescent="0.25">
      <c r="C34" s="43"/>
      <c r="D34" s="43"/>
      <c r="E34" s="43"/>
    </row>
    <row r="35" spans="3:5" x14ac:dyDescent="0.25">
      <c r="C35" s="43"/>
      <c r="D35" s="43"/>
      <c r="E35" s="43"/>
    </row>
    <row r="36" spans="3:5" x14ac:dyDescent="0.25">
      <c r="C36" s="43"/>
      <c r="D36" s="43"/>
      <c r="E36" s="43"/>
    </row>
    <row r="37" spans="3:5" x14ac:dyDescent="0.25">
      <c r="C37" s="43"/>
      <c r="D37" s="43"/>
      <c r="E37" s="43"/>
    </row>
    <row r="38" spans="3:5" x14ac:dyDescent="0.25">
      <c r="C38" s="43"/>
      <c r="D38" s="43"/>
      <c r="E38" s="43"/>
    </row>
    <row r="39" spans="3:5" x14ac:dyDescent="0.25">
      <c r="C39" s="28"/>
      <c r="D39" s="43"/>
      <c r="E39" s="43"/>
    </row>
    <row r="40" spans="3:5" x14ac:dyDescent="0.25">
      <c r="C40" s="43"/>
      <c r="D40" s="43"/>
      <c r="E40" s="43"/>
    </row>
    <row r="41" spans="3:5" x14ac:dyDescent="0.25">
      <c r="C41" s="43"/>
      <c r="D41" s="43"/>
      <c r="E41" s="43"/>
    </row>
    <row r="42" spans="3:5" x14ac:dyDescent="0.25">
      <c r="C42" s="43"/>
      <c r="D42" s="43"/>
      <c r="E42" s="43"/>
    </row>
    <row r="43" spans="3:5" x14ac:dyDescent="0.25">
      <c r="C43" s="43"/>
      <c r="D43" s="43"/>
      <c r="E43" s="43"/>
    </row>
    <row r="44" spans="3:5" x14ac:dyDescent="0.25">
      <c r="C44" s="43"/>
      <c r="D44" s="43"/>
      <c r="E44" s="43"/>
    </row>
    <row r="45" spans="3:5" x14ac:dyDescent="0.25">
      <c r="C45" s="43"/>
      <c r="D45" s="43"/>
      <c r="E45" s="43"/>
    </row>
    <row r="46" spans="3:5" x14ac:dyDescent="0.25">
      <c r="C46" s="43"/>
      <c r="D46" s="43"/>
      <c r="E46" s="43"/>
    </row>
    <row r="47" spans="3:5" x14ac:dyDescent="0.25">
      <c r="C47" s="43"/>
      <c r="D47" s="43"/>
      <c r="E47" s="43"/>
    </row>
    <row r="48" spans="3:5" x14ac:dyDescent="0.25">
      <c r="C48" s="43"/>
      <c r="D48" s="43"/>
      <c r="E48" s="43"/>
    </row>
    <row r="49" spans="3:5" x14ac:dyDescent="0.25">
      <c r="C49" s="43"/>
      <c r="D49" s="43"/>
      <c r="E49" s="43"/>
    </row>
    <row r="50" spans="3:5" x14ac:dyDescent="0.25">
      <c r="C50" s="43"/>
      <c r="D50" s="43"/>
      <c r="E50" s="43"/>
    </row>
    <row r="51" spans="3:5" x14ac:dyDescent="0.25">
      <c r="C51" s="43"/>
      <c r="D51" s="43"/>
      <c r="E51" s="43"/>
    </row>
    <row r="52" spans="3:5" x14ac:dyDescent="0.25">
      <c r="C52" s="43"/>
      <c r="D52" s="43"/>
      <c r="E52" s="43"/>
    </row>
    <row r="53" spans="3:5" x14ac:dyDescent="0.25">
      <c r="C53" s="43"/>
      <c r="D53" s="43"/>
      <c r="E53" s="43"/>
    </row>
    <row r="54" spans="3:5" x14ac:dyDescent="0.25">
      <c r="C54" s="43"/>
      <c r="D54" s="43"/>
      <c r="E54" s="43"/>
    </row>
    <row r="55" spans="3:5" x14ac:dyDescent="0.25">
      <c r="C55" s="43"/>
      <c r="D55" s="43"/>
      <c r="E55" s="43"/>
    </row>
    <row r="56" spans="3:5" x14ac:dyDescent="0.25">
      <c r="C56" s="43"/>
      <c r="D56" s="43"/>
      <c r="E56" s="43"/>
    </row>
    <row r="57" spans="3:5" x14ac:dyDescent="0.25">
      <c r="C57" s="43"/>
      <c r="D57" s="43"/>
      <c r="E57" s="43"/>
    </row>
    <row r="58" spans="3:5" x14ac:dyDescent="0.25">
      <c r="C58" s="43"/>
      <c r="D58" s="43"/>
      <c r="E58" s="43"/>
    </row>
    <row r="59" spans="3:5" x14ac:dyDescent="0.25">
      <c r="C59" s="43"/>
      <c r="D59" s="43"/>
      <c r="E59" s="43"/>
    </row>
    <row r="60" spans="3:5" x14ac:dyDescent="0.25">
      <c r="C60" s="43"/>
      <c r="D60" s="43"/>
      <c r="E60" s="43"/>
    </row>
    <row r="61" spans="3:5" x14ac:dyDescent="0.25">
      <c r="C61" s="43"/>
      <c r="D61" s="43"/>
      <c r="E61" s="43"/>
    </row>
    <row r="62" spans="3:5" x14ac:dyDescent="0.25">
      <c r="C62" s="43"/>
      <c r="D62" s="43"/>
      <c r="E62" s="43"/>
    </row>
    <row r="63" spans="3:5" x14ac:dyDescent="0.25">
      <c r="C63" s="43"/>
      <c r="D63" s="43"/>
      <c r="E63" s="43"/>
    </row>
    <row r="64" spans="3:5" x14ac:dyDescent="0.25">
      <c r="C64" s="43"/>
      <c r="D64" s="43"/>
      <c r="E64" s="43"/>
    </row>
    <row r="65" spans="3:5" x14ac:dyDescent="0.25">
      <c r="C65" s="43"/>
      <c r="D65" s="43"/>
      <c r="E65" s="43"/>
    </row>
    <row r="66" spans="3:5" x14ac:dyDescent="0.25">
      <c r="C66" s="43"/>
      <c r="D66" s="43"/>
      <c r="E66" s="43"/>
    </row>
    <row r="67" spans="3:5" x14ac:dyDescent="0.25">
      <c r="C67" s="43"/>
      <c r="D67" s="43"/>
      <c r="E67" s="43"/>
    </row>
    <row r="68" spans="3:5" x14ac:dyDescent="0.25">
      <c r="C68" s="43"/>
      <c r="D68" s="43"/>
      <c r="E68" s="43"/>
    </row>
    <row r="69" spans="3:5" x14ac:dyDescent="0.25">
      <c r="C69" s="43"/>
      <c r="D69" s="43"/>
      <c r="E69" s="43"/>
    </row>
    <row r="70" spans="3:5" x14ac:dyDescent="0.25">
      <c r="C70" s="43"/>
      <c r="D70" s="43"/>
      <c r="E70" s="43"/>
    </row>
    <row r="71" spans="3:5" x14ac:dyDescent="0.25">
      <c r="C71" s="43"/>
      <c r="D71" s="43"/>
      <c r="E71" s="43"/>
    </row>
    <row r="72" spans="3:5" x14ac:dyDescent="0.25">
      <c r="C72" s="43"/>
      <c r="D72" s="43"/>
      <c r="E72" s="43"/>
    </row>
    <row r="73" spans="3:5" x14ac:dyDescent="0.25">
      <c r="C73" s="43"/>
      <c r="D73" s="43"/>
      <c r="E73" s="43"/>
    </row>
    <row r="74" spans="3:5" x14ac:dyDescent="0.25">
      <c r="C74" s="43"/>
      <c r="D74" s="43"/>
      <c r="E74" s="43"/>
    </row>
    <row r="75" spans="3:5" x14ac:dyDescent="0.25">
      <c r="C75" s="43"/>
      <c r="D75" s="43"/>
      <c r="E75" s="43"/>
    </row>
    <row r="76" spans="3:5" x14ac:dyDescent="0.25">
      <c r="C76" s="43"/>
      <c r="D76" s="43"/>
      <c r="E76" s="43"/>
    </row>
    <row r="77" spans="3:5" x14ac:dyDescent="0.25">
      <c r="C77" s="43"/>
      <c r="D77" s="43"/>
      <c r="E77" s="43"/>
    </row>
    <row r="78" spans="3:5" x14ac:dyDescent="0.25">
      <c r="C78" s="43"/>
      <c r="D78" s="43"/>
      <c r="E78" s="43"/>
    </row>
    <row r="79" spans="3:5" x14ac:dyDescent="0.25">
      <c r="C79" s="43"/>
      <c r="D79" s="43"/>
      <c r="E79" s="43"/>
    </row>
    <row r="80" spans="3:5" x14ac:dyDescent="0.25">
      <c r="C80" s="43"/>
      <c r="D80" s="43"/>
      <c r="E80" s="43"/>
    </row>
    <row r="81" spans="3:5" x14ac:dyDescent="0.25">
      <c r="C81" s="43"/>
      <c r="D81" s="43"/>
      <c r="E81" s="43"/>
    </row>
    <row r="82" spans="3:5" x14ac:dyDescent="0.25">
      <c r="C82" s="43"/>
      <c r="D82" s="43"/>
      <c r="E82" s="43"/>
    </row>
    <row r="83" spans="3:5" x14ac:dyDescent="0.25">
      <c r="C83" s="43"/>
      <c r="D83" s="43"/>
      <c r="E83" s="43"/>
    </row>
    <row r="84" spans="3:5" x14ac:dyDescent="0.25">
      <c r="C84" s="43"/>
      <c r="D84" s="43"/>
      <c r="E84" s="43"/>
    </row>
    <row r="85" spans="3:5" x14ac:dyDescent="0.25">
      <c r="C85" s="43"/>
      <c r="D85" s="43"/>
      <c r="E85" s="43"/>
    </row>
    <row r="86" spans="3:5" x14ac:dyDescent="0.25">
      <c r="C86" s="43"/>
      <c r="D86" s="43"/>
      <c r="E86" s="43"/>
    </row>
    <row r="87" spans="3:5" x14ac:dyDescent="0.25">
      <c r="C87" s="43"/>
      <c r="D87" s="43"/>
      <c r="E87" s="43"/>
    </row>
    <row r="88" spans="3:5" x14ac:dyDescent="0.25">
      <c r="C88" s="43"/>
      <c r="D88" s="43"/>
      <c r="E88" s="43"/>
    </row>
    <row r="89" spans="3:5" x14ac:dyDescent="0.25">
      <c r="C89" s="43"/>
      <c r="D89" s="43"/>
      <c r="E89" s="43"/>
    </row>
    <row r="90" spans="3:5" x14ac:dyDescent="0.25">
      <c r="C90" s="43"/>
      <c r="D90" s="43"/>
      <c r="E90" s="43"/>
    </row>
    <row r="91" spans="3:5" x14ac:dyDescent="0.25">
      <c r="C91" s="43"/>
      <c r="D91" s="43"/>
      <c r="E91" s="43"/>
    </row>
    <row r="92" spans="3:5" x14ac:dyDescent="0.25">
      <c r="C92" s="43"/>
      <c r="D92" s="43"/>
      <c r="E92" s="43"/>
    </row>
    <row r="93" spans="3:5" x14ac:dyDescent="0.25">
      <c r="C93" s="43"/>
      <c r="D93" s="43"/>
      <c r="E93" s="43"/>
    </row>
    <row r="94" spans="3:5" x14ac:dyDescent="0.25">
      <c r="C94" s="43"/>
      <c r="D94" s="43"/>
      <c r="E94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2014-12-20T06:00:51Z</dcterms:created>
  <dcterms:modified xsi:type="dcterms:W3CDTF">2014-12-28T05:47:37Z</dcterms:modified>
</cp:coreProperties>
</file>