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Data Kalibrasi" sheetId="3" r:id="rId6"/>
  </sheets>
  <definedNames/>
  <calcPr/>
</workbook>
</file>

<file path=xl/sharedStrings.xml><?xml version="1.0" encoding="utf-8"?>
<sst xmlns="http://schemas.openxmlformats.org/spreadsheetml/2006/main" count="217" uniqueCount="91">
  <si>
    <t>No</t>
  </si>
  <si>
    <t>Jenis Pengeluaran</t>
  </si>
  <si>
    <t>Usulan Biaya</t>
  </si>
  <si>
    <t>Realisasi Biaya</t>
  </si>
  <si>
    <t>Kuantitas</t>
  </si>
  <si>
    <t>Total Harga</t>
  </si>
  <si>
    <t>Mesin kompresor pompa angin oilless silent 0.75HP</t>
  </si>
  <si>
    <t>1 pcs</t>
  </si>
  <si>
    <t xml:space="preserve">Total </t>
  </si>
  <si>
    <t>Power supply MEAN WELL RT-125D</t>
  </si>
  <si>
    <t>-</t>
  </si>
  <si>
    <t>Ketidak sesuaian</t>
  </si>
  <si>
    <t>Power supply 24V</t>
  </si>
  <si>
    <t>Persen</t>
  </si>
  <si>
    <t>Modul LM2596</t>
  </si>
  <si>
    <t>Molecular sieve 13X HP 0.4-0.8</t>
  </si>
  <si>
    <t>2 kg</t>
  </si>
  <si>
    <t>1 kg</t>
  </si>
  <si>
    <t>Arduino uno R3</t>
  </si>
  <si>
    <t>Relay 5v 4 channel</t>
  </si>
  <si>
    <t>OLED display 128X32</t>
  </si>
  <si>
    <t>LCD display 16x4</t>
  </si>
  <si>
    <t>Sensor OCS 3F</t>
  </si>
  <si>
    <t>Pneumatik air regulator AR2000</t>
  </si>
  <si>
    <t>PC 0802 fitting Pneumatik</t>
  </si>
  <si>
    <t>10 pcs</t>
  </si>
  <si>
    <t>MPE 08 fitting Pneumatik</t>
  </si>
  <si>
    <t>9 pcs</t>
  </si>
  <si>
    <t>PL 0802 fitting Pneumatik</t>
  </si>
  <si>
    <t>6 pcs</t>
  </si>
  <si>
    <t>KQ2H08-02AS</t>
  </si>
  <si>
    <t>4 pcs</t>
  </si>
  <si>
    <t>PUL 08 fitting Pneumatik</t>
  </si>
  <si>
    <t>3 pcs</t>
  </si>
  <si>
    <t>KQ2T06-00A</t>
  </si>
  <si>
    <t>PCF fitting lurus</t>
  </si>
  <si>
    <t>Copper Female 1/4 to 3/8</t>
  </si>
  <si>
    <t>fitting lurus RO</t>
  </si>
  <si>
    <t>Dop drat end cap 1/4"</t>
  </si>
  <si>
    <t>2 pcs</t>
  </si>
  <si>
    <t>Dop drat luar kuningan Male end cap 1/2"</t>
  </si>
  <si>
    <t>Solenoid valve TCPC 3V210-08 1/4" tipe 3/2 way</t>
  </si>
  <si>
    <t>Solenoid valve 2/2 way 2V-025-08 AC220V/DC24V AIRTAC 1/4</t>
  </si>
  <si>
    <t>Pressure gauge 1/4"</t>
  </si>
  <si>
    <t>Selang  PollyUrethane Ukuran 8mm x 5mm</t>
  </si>
  <si>
    <t>8 m</t>
  </si>
  <si>
    <t>Selang  PollyUrethane Ukuran 10mm x 5mm</t>
  </si>
  <si>
    <t>1 m</t>
  </si>
  <si>
    <t>Housing filter 20"</t>
  </si>
  <si>
    <t>Housing filter 10"</t>
  </si>
  <si>
    <t>Pipa tembaga 3/8</t>
  </si>
  <si>
    <t>6 m</t>
  </si>
  <si>
    <t>Masker oksigen</t>
  </si>
  <si>
    <t>Regulator oksigen</t>
  </si>
  <si>
    <t>Kipas 12VDC</t>
  </si>
  <si>
    <t>Drain cover 95mm</t>
  </si>
  <si>
    <t>Wire mesh 30 stainless</t>
  </si>
  <si>
    <t>Saringan minyak</t>
  </si>
  <si>
    <t>Filter Fabric</t>
  </si>
  <si>
    <t>1 lembar</t>
  </si>
  <si>
    <t>Per</t>
  </si>
  <si>
    <t>Frame kayu</t>
  </si>
  <si>
    <t>Laser akrilik</t>
  </si>
  <si>
    <t>Total</t>
  </si>
  <si>
    <t>Nilai oxygen analyzer</t>
  </si>
  <si>
    <t>Nilai sensor</t>
  </si>
  <si>
    <t>Nilai error</t>
  </si>
  <si>
    <t>Konsentrasi oksigen</t>
  </si>
  <si>
    <t>Flow meter</t>
  </si>
  <si>
    <t xml:space="preserve">Alat ukur Konsentrasi Oksigen (%) </t>
  </si>
  <si>
    <t>Flow meter (LPM)</t>
  </si>
  <si>
    <t>Sensor Konsentrasi Oksigen (%)</t>
  </si>
  <si>
    <t>LPM</t>
  </si>
  <si>
    <t>X^2</t>
  </si>
  <si>
    <t>Y^2</t>
  </si>
  <si>
    <t>XY</t>
  </si>
  <si>
    <t>Flow sensor (LPM)</t>
  </si>
  <si>
    <t>Data setelah kalibrasi</t>
  </si>
  <si>
    <t>x</t>
  </si>
  <si>
    <t>y</t>
  </si>
  <si>
    <t>Sensor</t>
  </si>
  <si>
    <t>Alat ukur</t>
  </si>
  <si>
    <t>sensor</t>
  </si>
  <si>
    <t>alat ukur</t>
  </si>
  <si>
    <t>Data sebelum kalibrasi</t>
  </si>
  <si>
    <t>Konsentrasi Oksigen</t>
  </si>
  <si>
    <t>Mencari nilai RMSE</t>
  </si>
  <si>
    <t>Hasil Pembacaan Sensor (X)</t>
  </si>
  <si>
    <t>Hasil Pembacaan Alat Ukur oxygen analyzer (Y)</t>
  </si>
  <si>
    <t>Nilai error (%)</t>
  </si>
  <si>
    <t>RMSE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</si>
</sst>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b/>
      <color rgb="FF000000"/>
      <name val="&quot;Times New Roman&quot;"/>
    </font>
    <font/>
    <font>
      <color rgb="FF000000"/>
      <name val="&quot;Times New Roman&quot;"/>
    </font>
    <font>
      <color theme="1"/>
      <name val="Arial"/>
      <scheme val="minor"/>
    </font>
    <font>
      <i/>
      <color rgb="FF000000"/>
      <name val="&quot;Times New Roman&quot;"/>
    </font>
    <font>
      <sz val="11.0"/>
      <color rgb="FF000000"/>
      <name val="Inconsolata"/>
    </font>
    <font>
      <color theme="1"/>
      <name val="Times New Roman"/>
    </font>
    <font>
      <sz val="11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 shrinkToFit="0" wrapText="1"/>
    </xf>
    <xf borderId="5" fillId="0" fontId="3" numFmtId="0" xfId="0" applyAlignment="1" applyBorder="1" applyFont="1">
      <alignment horizontal="center" readingOrder="0" shrinkToFit="0" wrapText="1"/>
    </xf>
    <xf borderId="5" fillId="0" fontId="3" numFmtId="0" xfId="0" applyAlignment="1" applyBorder="1" applyFont="1">
      <alignment horizontal="left" readingOrder="0" shrinkToFit="0" wrapText="1"/>
    </xf>
    <xf borderId="5" fillId="0" fontId="3" numFmtId="3" xfId="0" applyAlignment="1" applyBorder="1" applyFont="1" applyNumberFormat="1">
      <alignment horizontal="right" readingOrder="0" shrinkToFit="0" wrapText="1"/>
    </xf>
    <xf borderId="0" fillId="0" fontId="4" numFmtId="0" xfId="0" applyAlignment="1" applyFont="1">
      <alignment readingOrder="0"/>
    </xf>
    <xf borderId="5" fillId="0" fontId="5" numFmtId="0" xfId="0" applyAlignment="1" applyBorder="1" applyFont="1">
      <alignment horizontal="left" readingOrder="0" shrinkToFit="0" wrapText="1"/>
    </xf>
    <xf borderId="5" fillId="0" fontId="3" numFmtId="10" xfId="0" applyAlignment="1" applyBorder="1" applyFont="1" applyNumberFormat="1">
      <alignment horizontal="center" readingOrder="0" shrinkToFit="0" wrapText="1"/>
    </xf>
    <xf borderId="5" fillId="0" fontId="3" numFmtId="3" xfId="0" applyAlignment="1" applyBorder="1" applyFont="1" applyNumberFormat="1">
      <alignment horizontal="center"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6" fillId="0" fontId="2" numFmtId="0" xfId="0" applyBorder="1" applyFont="1"/>
    <xf borderId="5" fillId="0" fontId="4" numFmtId="3" xfId="0" applyAlignment="1" applyBorder="1" applyFont="1" applyNumberFormat="1">
      <alignment horizontal="left" shrinkToFit="0" wrapText="1"/>
    </xf>
    <xf borderId="5" fillId="0" fontId="4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/>
    </xf>
    <xf borderId="5" fillId="2" fontId="6" numFmtId="0" xfId="0" applyAlignment="1" applyBorder="1" applyFill="1" applyFont="1">
      <alignment readingOrder="0"/>
    </xf>
    <xf borderId="5" fillId="0" fontId="6" numFmtId="0" xfId="0" applyAlignment="1" applyBorder="1" applyFont="1">
      <alignment readingOrder="0"/>
    </xf>
    <xf borderId="5" fillId="0" fontId="4" numFmtId="0" xfId="0" applyBorder="1" applyFont="1"/>
    <xf borderId="5" fillId="0" fontId="4" numFmtId="164" xfId="0" applyBorder="1" applyFont="1" applyNumberForma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Font="1"/>
    <xf borderId="5" fillId="3" fontId="7" numFmtId="0" xfId="0" applyAlignment="1" applyBorder="1" applyFill="1" applyFont="1">
      <alignment horizontal="center" readingOrder="0"/>
    </xf>
    <xf borderId="0" fillId="0" fontId="7" numFmtId="0" xfId="0" applyAlignment="1" applyFont="1">
      <alignment readingOrder="0"/>
    </xf>
    <xf borderId="5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 vertical="bottom"/>
    </xf>
    <xf borderId="0" fillId="0" fontId="7" numFmtId="0" xfId="0" applyFont="1"/>
    <xf borderId="5" fillId="2" fontId="8" numFmtId="0" xfId="0" applyBorder="1" applyFont="1"/>
    <xf borderId="5" fillId="0" fontId="7" numFmtId="2" xfId="0" applyAlignment="1" applyBorder="1" applyFont="1" applyNumberFormat="1">
      <alignment horizontal="center" readingOrder="0" vertical="bottom"/>
    </xf>
    <xf borderId="5" fillId="2" fontId="8" numFmtId="2" xfId="0" applyBorder="1" applyFont="1" applyNumberFormat="1"/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Polynomial regresi konsentrasi oksigen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Sheet2!$O$2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7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Sheet2!$Q$3:$Q$31</c:f>
            </c:numRef>
          </c:xVal>
          <c:yVal>
            <c:numRef>
              <c:f>Sheet2!$O$3:$O$31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22900"/>
        <c:axId val="328558130"/>
      </c:scatterChart>
      <c:valAx>
        <c:axId val="11436229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Nilai sensor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558130"/>
      </c:valAx>
      <c:valAx>
        <c:axId val="32855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Nilai analyzer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622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Polynomial regresi LPM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Sheet2!$P$2:$P$3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Sheet2!$R$4:$R$31</c:f>
            </c:numRef>
          </c:xVal>
          <c:yVal>
            <c:numRef>
              <c:f>Sheet2!$P$4:$P$31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052731"/>
        <c:axId val="1779962319"/>
      </c:scatterChart>
      <c:valAx>
        <c:axId val="8090527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Nilai sensor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962319"/>
      </c:valAx>
      <c:valAx>
        <c:axId val="1779962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Nilai analyzer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052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Sensor and Alat ukur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Sheet2!$M$51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44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Sheet2!$L$52:$L$99</c:f>
            </c:numRef>
          </c:xVal>
          <c:yVal>
            <c:numRef>
              <c:f>Sheet2!$M$52:$M$99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11513"/>
        <c:axId val="1346451490"/>
      </c:scatterChart>
      <c:valAx>
        <c:axId val="8304115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451490"/>
      </c:valAx>
      <c:valAx>
        <c:axId val="1346451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411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alat ukur vs. sensor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Sheet2!$O$52:$O$94</c:f>
            </c:numRef>
          </c:xVal>
          <c:yVal>
            <c:numRef>
              <c:f>Sheet2!$P$52:$P$94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38726"/>
        <c:axId val="624002201"/>
      </c:scatterChart>
      <c:valAx>
        <c:axId val="11824387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sensor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002201"/>
      </c:valAx>
      <c:valAx>
        <c:axId val="624002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alat ukur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438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'Data Kalibrasi'!$C$3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'Data Kalibrasi'!$B$4:$B$31</c:f>
            </c:numRef>
          </c:xVal>
          <c:yVal>
            <c:numRef>
              <c:f>'Data Kalibrasi'!$C$4:$C$31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337065"/>
        <c:axId val="1566257637"/>
      </c:scatterChart>
      <c:valAx>
        <c:axId val="8303370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257637"/>
      </c:valAx>
      <c:valAx>
        <c:axId val="1566257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3370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857250</xdr:colOff>
      <xdr:row>32</xdr:row>
      <xdr:rowOff>95250</xdr:rowOff>
    </xdr:from>
    <xdr:ext cx="5800725" cy="3067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438150</xdr:colOff>
      <xdr:row>32</xdr:row>
      <xdr:rowOff>95250</xdr:rowOff>
    </xdr:from>
    <xdr:ext cx="4648200" cy="2876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904875</xdr:colOff>
      <xdr:row>101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952500</xdr:colOff>
      <xdr:row>92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828675</xdr:colOff>
      <xdr:row>30</xdr:row>
      <xdr:rowOff>152400</xdr:rowOff>
    </xdr:from>
    <xdr:ext cx="3486150" cy="2152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</cols>
  <sheetData>
    <row r="1">
      <c r="A1" s="1" t="s">
        <v>0</v>
      </c>
      <c r="B1" s="1" t="s">
        <v>1</v>
      </c>
      <c r="C1" s="2" t="s">
        <v>2</v>
      </c>
      <c r="D1" s="3"/>
      <c r="E1" s="2" t="s">
        <v>3</v>
      </c>
      <c r="F1" s="3"/>
    </row>
    <row r="2">
      <c r="A2" s="4"/>
      <c r="B2" s="4"/>
      <c r="C2" s="5" t="s">
        <v>4</v>
      </c>
      <c r="D2" s="5" t="s">
        <v>5</v>
      </c>
      <c r="E2" s="5" t="s">
        <v>4</v>
      </c>
      <c r="F2" s="5" t="s">
        <v>5</v>
      </c>
    </row>
    <row r="3">
      <c r="A3" s="6">
        <v>1.0</v>
      </c>
      <c r="B3" s="7" t="s">
        <v>6</v>
      </c>
      <c r="C3" s="6" t="s">
        <v>7</v>
      </c>
      <c r="D3" s="8">
        <v>900000.0</v>
      </c>
      <c r="E3" s="6" t="s">
        <v>7</v>
      </c>
      <c r="F3" s="8">
        <v>900000.0</v>
      </c>
      <c r="H3" s="9" t="s">
        <v>8</v>
      </c>
      <c r="I3" s="9">
        <v>52.0</v>
      </c>
    </row>
    <row r="4">
      <c r="A4" s="6">
        <v>2.0</v>
      </c>
      <c r="B4" s="10" t="s">
        <v>9</v>
      </c>
      <c r="C4" s="6" t="s">
        <v>7</v>
      </c>
      <c r="D4" s="8">
        <v>600000.0</v>
      </c>
      <c r="E4" s="6" t="s">
        <v>10</v>
      </c>
      <c r="F4" s="6" t="s">
        <v>10</v>
      </c>
      <c r="H4" s="9" t="s">
        <v>11</v>
      </c>
      <c r="I4" s="9">
        <v>20.0</v>
      </c>
    </row>
    <row r="5">
      <c r="A5" s="6">
        <v>3.0</v>
      </c>
      <c r="B5" s="10" t="s">
        <v>12</v>
      </c>
      <c r="C5" s="6" t="s">
        <v>10</v>
      </c>
      <c r="D5" s="11" t="s">
        <v>10</v>
      </c>
      <c r="E5" s="6" t="s">
        <v>7</v>
      </c>
      <c r="F5" s="12">
        <v>58000.0</v>
      </c>
      <c r="H5" s="9" t="s">
        <v>13</v>
      </c>
      <c r="I5" s="9">
        <f>(I4/I3)*100</f>
        <v>38.46153846</v>
      </c>
    </row>
    <row r="6">
      <c r="A6" s="6">
        <v>4.0</v>
      </c>
      <c r="B6" s="7" t="s">
        <v>14</v>
      </c>
      <c r="C6" s="6" t="s">
        <v>10</v>
      </c>
      <c r="D6" s="11" t="s">
        <v>10</v>
      </c>
      <c r="E6" s="6" t="s">
        <v>7</v>
      </c>
      <c r="F6" s="12">
        <v>14000.0</v>
      </c>
    </row>
    <row r="7">
      <c r="A7" s="6">
        <v>5.0</v>
      </c>
      <c r="B7" s="10" t="s">
        <v>15</v>
      </c>
      <c r="C7" s="6" t="s">
        <v>16</v>
      </c>
      <c r="D7" s="8">
        <v>500000.0</v>
      </c>
      <c r="E7" s="6" t="s">
        <v>17</v>
      </c>
      <c r="F7" s="12">
        <v>360000.0</v>
      </c>
    </row>
    <row r="8">
      <c r="A8" s="6">
        <v>6.0</v>
      </c>
      <c r="B8" s="7" t="s">
        <v>18</v>
      </c>
      <c r="C8" s="6" t="s">
        <v>7</v>
      </c>
      <c r="D8" s="12">
        <v>78000.0</v>
      </c>
      <c r="E8" s="6" t="s">
        <v>7</v>
      </c>
      <c r="F8" s="12">
        <v>72000.0</v>
      </c>
    </row>
    <row r="9">
      <c r="A9" s="6">
        <v>7.0</v>
      </c>
      <c r="B9" s="10" t="s">
        <v>19</v>
      </c>
      <c r="C9" s="6" t="s">
        <v>7</v>
      </c>
      <c r="D9" s="12">
        <v>23500.0</v>
      </c>
      <c r="E9" s="6" t="s">
        <v>7</v>
      </c>
      <c r="F9" s="12">
        <v>21000.0</v>
      </c>
    </row>
    <row r="10">
      <c r="A10" s="6">
        <v>8.0</v>
      </c>
      <c r="B10" s="10" t="s">
        <v>20</v>
      </c>
      <c r="C10" s="6" t="s">
        <v>7</v>
      </c>
      <c r="D10" s="12">
        <v>35000.0</v>
      </c>
      <c r="E10" s="6" t="s">
        <v>10</v>
      </c>
      <c r="F10" s="6" t="s">
        <v>10</v>
      </c>
    </row>
    <row r="11">
      <c r="A11" s="6">
        <v>9.0</v>
      </c>
      <c r="B11" s="10" t="s">
        <v>21</v>
      </c>
      <c r="C11" s="6" t="s">
        <v>10</v>
      </c>
      <c r="D11" s="11" t="s">
        <v>10</v>
      </c>
      <c r="E11" s="6" t="s">
        <v>7</v>
      </c>
      <c r="F11" s="12">
        <v>60000.0</v>
      </c>
    </row>
    <row r="12">
      <c r="A12" s="6">
        <v>10.0</v>
      </c>
      <c r="B12" s="7" t="s">
        <v>22</v>
      </c>
      <c r="C12" s="6" t="s">
        <v>7</v>
      </c>
      <c r="D12" s="12">
        <v>1400000.0</v>
      </c>
      <c r="E12" s="6" t="s">
        <v>7</v>
      </c>
      <c r="F12" s="12">
        <v>550000.0</v>
      </c>
    </row>
    <row r="13">
      <c r="A13" s="6">
        <v>11.0</v>
      </c>
      <c r="B13" s="7" t="s">
        <v>23</v>
      </c>
      <c r="C13" s="6" t="s">
        <v>7</v>
      </c>
      <c r="D13" s="12">
        <v>50000.0</v>
      </c>
      <c r="E13" s="6" t="s">
        <v>7</v>
      </c>
      <c r="F13" s="12">
        <v>36000.0</v>
      </c>
    </row>
    <row r="14">
      <c r="A14" s="6">
        <v>12.0</v>
      </c>
      <c r="B14" s="7" t="s">
        <v>24</v>
      </c>
      <c r="C14" s="6" t="s">
        <v>25</v>
      </c>
      <c r="D14" s="12">
        <v>90000.0</v>
      </c>
      <c r="E14" s="6" t="s">
        <v>25</v>
      </c>
      <c r="F14" s="12">
        <v>90000.0</v>
      </c>
    </row>
    <row r="15">
      <c r="A15" s="6">
        <v>13.0</v>
      </c>
      <c r="B15" s="7" t="s">
        <v>26</v>
      </c>
      <c r="C15" s="6" t="s">
        <v>27</v>
      </c>
      <c r="D15" s="12">
        <v>90000.0</v>
      </c>
      <c r="E15" s="6" t="s">
        <v>27</v>
      </c>
      <c r="F15" s="12">
        <v>90000.0</v>
      </c>
    </row>
    <row r="16">
      <c r="A16" s="6">
        <v>14.0</v>
      </c>
      <c r="B16" s="7" t="s">
        <v>28</v>
      </c>
      <c r="C16" s="6" t="s">
        <v>29</v>
      </c>
      <c r="D16" s="12">
        <v>66000.0</v>
      </c>
      <c r="E16" s="6" t="s">
        <v>7</v>
      </c>
      <c r="F16" s="12">
        <v>11000.0</v>
      </c>
    </row>
    <row r="17">
      <c r="A17" s="6">
        <v>15.0</v>
      </c>
      <c r="B17" s="7" t="s">
        <v>30</v>
      </c>
      <c r="C17" s="6" t="s">
        <v>29</v>
      </c>
      <c r="D17" s="12">
        <v>144000.0</v>
      </c>
      <c r="E17" s="6" t="s">
        <v>31</v>
      </c>
      <c r="F17" s="12">
        <v>96000.0</v>
      </c>
    </row>
    <row r="18">
      <c r="A18" s="6">
        <v>16.0</v>
      </c>
      <c r="B18" s="7" t="s">
        <v>32</v>
      </c>
      <c r="C18" s="6" t="s">
        <v>33</v>
      </c>
      <c r="D18" s="12">
        <v>24000.0</v>
      </c>
      <c r="E18" s="6" t="s">
        <v>33</v>
      </c>
      <c r="F18" s="12">
        <v>24000.0</v>
      </c>
    </row>
    <row r="19">
      <c r="A19" s="6">
        <v>17.0</v>
      </c>
      <c r="B19" s="7" t="s">
        <v>34</v>
      </c>
      <c r="C19" s="6" t="s">
        <v>33</v>
      </c>
      <c r="D19" s="12">
        <v>105000.0</v>
      </c>
      <c r="E19" s="6" t="s">
        <v>10</v>
      </c>
      <c r="F19" s="6" t="s">
        <v>10</v>
      </c>
    </row>
    <row r="20">
      <c r="A20" s="6">
        <v>18.0</v>
      </c>
      <c r="B20" s="7" t="s">
        <v>35</v>
      </c>
      <c r="C20" s="6" t="s">
        <v>33</v>
      </c>
      <c r="D20" s="12">
        <v>120000.0</v>
      </c>
      <c r="E20" s="6" t="s">
        <v>29</v>
      </c>
      <c r="F20" s="12">
        <v>120000.0</v>
      </c>
    </row>
    <row r="21">
      <c r="A21" s="6">
        <v>19.0</v>
      </c>
      <c r="B21" s="10" t="s">
        <v>36</v>
      </c>
      <c r="C21" s="6" t="s">
        <v>7</v>
      </c>
      <c r="D21" s="12">
        <v>30000.0</v>
      </c>
      <c r="E21" s="6" t="s">
        <v>10</v>
      </c>
      <c r="F21" s="6" t="s">
        <v>10</v>
      </c>
    </row>
    <row r="22">
      <c r="A22" s="6">
        <v>20.0</v>
      </c>
      <c r="B22" s="10" t="s">
        <v>37</v>
      </c>
      <c r="C22" s="6" t="s">
        <v>29</v>
      </c>
      <c r="D22" s="12">
        <v>48000.0</v>
      </c>
      <c r="E22" s="6" t="s">
        <v>29</v>
      </c>
      <c r="F22" s="12">
        <v>48000.0</v>
      </c>
    </row>
    <row r="23">
      <c r="A23" s="6">
        <v>22.0</v>
      </c>
      <c r="B23" s="10" t="s">
        <v>38</v>
      </c>
      <c r="C23" s="6" t="s">
        <v>10</v>
      </c>
      <c r="D23" s="11" t="s">
        <v>10</v>
      </c>
      <c r="E23" s="6" t="s">
        <v>39</v>
      </c>
      <c r="F23" s="12">
        <v>40000.0</v>
      </c>
    </row>
    <row r="24">
      <c r="A24" s="6">
        <v>21.0</v>
      </c>
      <c r="B24" s="10" t="s">
        <v>40</v>
      </c>
      <c r="C24" s="6" t="s">
        <v>33</v>
      </c>
      <c r="D24" s="12">
        <v>45000.0</v>
      </c>
      <c r="E24" s="6" t="s">
        <v>33</v>
      </c>
      <c r="F24" s="12">
        <v>45000.0</v>
      </c>
    </row>
    <row r="25">
      <c r="A25" s="6">
        <v>22.0</v>
      </c>
      <c r="B25" s="10" t="s">
        <v>41</v>
      </c>
      <c r="C25" s="6" t="s">
        <v>39</v>
      </c>
      <c r="D25" s="12">
        <v>220000.0</v>
      </c>
      <c r="E25" s="6" t="s">
        <v>39</v>
      </c>
      <c r="F25" s="12">
        <v>220000.0</v>
      </c>
    </row>
    <row r="26">
      <c r="A26" s="6">
        <v>23.0</v>
      </c>
      <c r="B26" s="10" t="s">
        <v>42</v>
      </c>
      <c r="C26" s="6" t="s">
        <v>7</v>
      </c>
      <c r="D26" s="12">
        <v>170000.0</v>
      </c>
      <c r="E26" s="6" t="s">
        <v>7</v>
      </c>
      <c r="F26" s="12">
        <v>170000.0</v>
      </c>
    </row>
    <row r="27">
      <c r="A27" s="6">
        <v>24.0</v>
      </c>
      <c r="B27" s="10" t="s">
        <v>43</v>
      </c>
      <c r="C27" s="6" t="s">
        <v>33</v>
      </c>
      <c r="D27" s="12">
        <v>69000.0</v>
      </c>
      <c r="E27" s="6" t="s">
        <v>10</v>
      </c>
      <c r="F27" s="6" t="s">
        <v>10</v>
      </c>
    </row>
    <row r="28">
      <c r="A28" s="6">
        <v>25.0</v>
      </c>
      <c r="B28" s="7" t="s">
        <v>44</v>
      </c>
      <c r="C28" s="6" t="s">
        <v>45</v>
      </c>
      <c r="D28" s="12">
        <v>40000.0</v>
      </c>
      <c r="E28" s="6" t="s">
        <v>45</v>
      </c>
      <c r="F28" s="12">
        <v>110000.0</v>
      </c>
    </row>
    <row r="29">
      <c r="A29" s="6">
        <v>26.0</v>
      </c>
      <c r="B29" s="7" t="s">
        <v>46</v>
      </c>
      <c r="C29" s="6" t="s">
        <v>47</v>
      </c>
      <c r="D29" s="12">
        <v>7000.0</v>
      </c>
      <c r="E29" s="6" t="s">
        <v>47</v>
      </c>
      <c r="F29" s="12">
        <v>18000.0</v>
      </c>
    </row>
    <row r="30">
      <c r="A30" s="6">
        <v>27.0</v>
      </c>
      <c r="B30" s="10" t="s">
        <v>48</v>
      </c>
      <c r="C30" s="6" t="s">
        <v>39</v>
      </c>
      <c r="D30" s="12">
        <v>370000.0</v>
      </c>
      <c r="E30" s="6" t="s">
        <v>10</v>
      </c>
      <c r="F30" s="6" t="s">
        <v>10</v>
      </c>
    </row>
    <row r="31">
      <c r="A31" s="6">
        <v>28.0</v>
      </c>
      <c r="B31" s="10" t="s">
        <v>49</v>
      </c>
      <c r="C31" s="6" t="s">
        <v>7</v>
      </c>
      <c r="D31" s="12">
        <v>85000.0</v>
      </c>
      <c r="E31" s="6" t="s">
        <v>33</v>
      </c>
      <c r="F31" s="12">
        <v>255000.0</v>
      </c>
    </row>
    <row r="32">
      <c r="A32" s="6">
        <v>29.0</v>
      </c>
      <c r="B32" s="7" t="s">
        <v>50</v>
      </c>
      <c r="C32" s="6" t="s">
        <v>51</v>
      </c>
      <c r="D32" s="12">
        <v>282000.0</v>
      </c>
      <c r="E32" s="6" t="s">
        <v>10</v>
      </c>
      <c r="F32" s="6" t="s">
        <v>10</v>
      </c>
    </row>
    <row r="33">
      <c r="A33" s="6">
        <v>30.0</v>
      </c>
      <c r="B33" s="7" t="s">
        <v>52</v>
      </c>
      <c r="C33" s="6" t="s">
        <v>7</v>
      </c>
      <c r="D33" s="12">
        <v>15000.0</v>
      </c>
      <c r="E33" s="6" t="s">
        <v>10</v>
      </c>
      <c r="F33" s="6" t="s">
        <v>10</v>
      </c>
    </row>
    <row r="34">
      <c r="A34" s="6">
        <v>31.0</v>
      </c>
      <c r="B34" s="7" t="s">
        <v>53</v>
      </c>
      <c r="C34" s="6" t="s">
        <v>7</v>
      </c>
      <c r="D34" s="12">
        <v>185000.0</v>
      </c>
      <c r="E34" s="6" t="s">
        <v>7</v>
      </c>
      <c r="F34" s="12">
        <v>185000.0</v>
      </c>
    </row>
    <row r="35">
      <c r="A35" s="6">
        <v>32.0</v>
      </c>
      <c r="B35" s="7" t="s">
        <v>54</v>
      </c>
      <c r="C35" s="6" t="s">
        <v>7</v>
      </c>
      <c r="D35" s="12">
        <v>50000.0</v>
      </c>
      <c r="E35" s="6" t="s">
        <v>10</v>
      </c>
      <c r="F35" s="6" t="s">
        <v>10</v>
      </c>
    </row>
    <row r="36">
      <c r="A36" s="6">
        <v>33.0</v>
      </c>
      <c r="B36" s="10" t="s">
        <v>55</v>
      </c>
      <c r="C36" s="6" t="s">
        <v>7</v>
      </c>
      <c r="D36" s="12">
        <v>12000.0</v>
      </c>
      <c r="E36" s="6" t="s">
        <v>10</v>
      </c>
      <c r="F36" s="6" t="s">
        <v>10</v>
      </c>
    </row>
    <row r="37">
      <c r="A37" s="6">
        <v>34.0</v>
      </c>
      <c r="B37" s="10" t="s">
        <v>56</v>
      </c>
      <c r="C37" s="6" t="s">
        <v>47</v>
      </c>
      <c r="D37" s="12">
        <v>50000.0</v>
      </c>
      <c r="E37" s="6" t="s">
        <v>10</v>
      </c>
      <c r="F37" s="6" t="s">
        <v>10</v>
      </c>
    </row>
    <row r="38">
      <c r="A38" s="6">
        <v>35.0</v>
      </c>
      <c r="B38" s="7" t="s">
        <v>57</v>
      </c>
      <c r="C38" s="6" t="s">
        <v>10</v>
      </c>
      <c r="D38" s="11" t="s">
        <v>10</v>
      </c>
      <c r="E38" s="6" t="s">
        <v>39</v>
      </c>
      <c r="F38" s="12">
        <v>13000.0</v>
      </c>
    </row>
    <row r="39">
      <c r="A39" s="6">
        <v>36.0</v>
      </c>
      <c r="B39" s="7" t="s">
        <v>58</v>
      </c>
      <c r="C39" s="6" t="s">
        <v>59</v>
      </c>
      <c r="D39" s="12">
        <v>15000.0</v>
      </c>
      <c r="E39" s="6" t="s">
        <v>59</v>
      </c>
      <c r="F39" s="12">
        <v>15000.0</v>
      </c>
    </row>
    <row r="40">
      <c r="A40" s="6">
        <v>37.0</v>
      </c>
      <c r="B40" s="7" t="s">
        <v>60</v>
      </c>
      <c r="C40" s="6" t="s">
        <v>39</v>
      </c>
      <c r="D40" s="12">
        <v>20000.0</v>
      </c>
      <c r="E40" s="6" t="s">
        <v>10</v>
      </c>
      <c r="F40" s="6" t="s">
        <v>10</v>
      </c>
    </row>
    <row r="41">
      <c r="A41" s="6">
        <v>38.0</v>
      </c>
      <c r="B41" s="10" t="s">
        <v>61</v>
      </c>
      <c r="C41" s="6" t="s">
        <v>10</v>
      </c>
      <c r="D41" s="6" t="s">
        <v>10</v>
      </c>
      <c r="E41" s="6" t="s">
        <v>7</v>
      </c>
      <c r="F41" s="12">
        <v>150000.0</v>
      </c>
    </row>
    <row r="42">
      <c r="A42" s="6">
        <v>39.0</v>
      </c>
      <c r="B42" s="7" t="s">
        <v>62</v>
      </c>
      <c r="C42" s="6" t="s">
        <v>10</v>
      </c>
      <c r="D42" s="6" t="s">
        <v>10</v>
      </c>
      <c r="E42" s="6" t="s">
        <v>7</v>
      </c>
      <c r="F42" s="12">
        <v>21000.0</v>
      </c>
    </row>
    <row r="43">
      <c r="A43" s="13" t="s">
        <v>63</v>
      </c>
      <c r="B43" s="14"/>
      <c r="C43" s="3"/>
      <c r="D43" s="15">
        <f> SUM(D3:D40)</f>
        <v>5938500</v>
      </c>
      <c r="E43" s="16"/>
      <c r="F43" s="15">
        <f>SUM(F3:F42)</f>
        <v>3792000</v>
      </c>
    </row>
  </sheetData>
  <mergeCells count="5">
    <mergeCell ref="A1:A2"/>
    <mergeCell ref="B1:B2"/>
    <mergeCell ref="C1:D1"/>
    <mergeCell ref="E1:F1"/>
    <mergeCell ref="A43:C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0.75"/>
    <col customWidth="1" min="3" max="3" width="20.88"/>
    <col customWidth="1" min="4" max="4" width="19.88"/>
    <col customWidth="1" min="5" max="5" width="24.38"/>
    <col customWidth="1" min="6" max="8" width="17.13"/>
    <col customWidth="1" min="14" max="14" width="8.63"/>
    <col customWidth="1" min="15" max="15" width="26.38"/>
    <col customWidth="1" min="16" max="16" width="21.5"/>
  </cols>
  <sheetData>
    <row r="2">
      <c r="A2" s="17" t="s">
        <v>0</v>
      </c>
      <c r="B2" s="18" t="s">
        <v>64</v>
      </c>
      <c r="C2" s="3"/>
      <c r="D2" s="18" t="s">
        <v>65</v>
      </c>
      <c r="E2" s="3"/>
      <c r="F2" s="19" t="s">
        <v>66</v>
      </c>
      <c r="G2" s="3"/>
      <c r="H2" s="19" t="s">
        <v>67</v>
      </c>
      <c r="I2" s="14"/>
      <c r="J2" s="3"/>
      <c r="K2" s="19" t="s">
        <v>68</v>
      </c>
      <c r="L2" s="14"/>
      <c r="M2" s="3"/>
      <c r="O2" s="18" t="s">
        <v>64</v>
      </c>
      <c r="P2" s="3"/>
      <c r="Q2" s="18" t="s">
        <v>65</v>
      </c>
      <c r="R2" s="3"/>
      <c r="S2" s="19" t="s">
        <v>66</v>
      </c>
      <c r="T2" s="3"/>
      <c r="U2" s="19" t="s">
        <v>67</v>
      </c>
      <c r="V2" s="14"/>
      <c r="W2" s="3"/>
      <c r="X2" s="19" t="s">
        <v>68</v>
      </c>
      <c r="Y2" s="14"/>
      <c r="Z2" s="3"/>
    </row>
    <row r="3">
      <c r="A3" s="4"/>
      <c r="B3" s="20" t="s">
        <v>69</v>
      </c>
      <c r="C3" s="20" t="s">
        <v>70</v>
      </c>
      <c r="D3" s="20" t="s">
        <v>71</v>
      </c>
      <c r="E3" s="20" t="s">
        <v>70</v>
      </c>
      <c r="F3" s="21" t="s">
        <v>67</v>
      </c>
      <c r="G3" s="21" t="s">
        <v>72</v>
      </c>
      <c r="H3" s="21" t="s">
        <v>73</v>
      </c>
      <c r="I3" s="22" t="s">
        <v>74</v>
      </c>
      <c r="J3" s="21" t="s">
        <v>75</v>
      </c>
      <c r="K3" s="21" t="s">
        <v>73</v>
      </c>
      <c r="L3" s="23" t="s">
        <v>74</v>
      </c>
      <c r="M3" s="21" t="s">
        <v>75</v>
      </c>
      <c r="O3" s="20" t="s">
        <v>69</v>
      </c>
      <c r="P3" s="20" t="s">
        <v>70</v>
      </c>
      <c r="Q3" s="20" t="s">
        <v>71</v>
      </c>
      <c r="R3" s="20" t="s">
        <v>76</v>
      </c>
      <c r="S3" s="21" t="s">
        <v>67</v>
      </c>
      <c r="T3" s="21" t="s">
        <v>72</v>
      </c>
      <c r="U3" s="21" t="s">
        <v>73</v>
      </c>
      <c r="V3" s="22" t="s">
        <v>74</v>
      </c>
      <c r="W3" s="21" t="s">
        <v>75</v>
      </c>
      <c r="X3" s="21" t="s">
        <v>73</v>
      </c>
      <c r="Y3" s="23" t="s">
        <v>74</v>
      </c>
      <c r="Z3" s="21" t="s">
        <v>75</v>
      </c>
    </row>
    <row r="4">
      <c r="A4" s="20">
        <v>1.0</v>
      </c>
      <c r="B4" s="20">
        <v>21.0</v>
      </c>
      <c r="C4" s="20">
        <v>0.1</v>
      </c>
      <c r="D4" s="20">
        <v>21.0</v>
      </c>
      <c r="E4" s="20">
        <v>0.1</v>
      </c>
      <c r="F4" s="24">
        <f t="shared" ref="F4:G4" si="1">((B4-D4)/B4)*100</f>
        <v>0</v>
      </c>
      <c r="G4" s="24">
        <f t="shared" si="1"/>
        <v>0</v>
      </c>
      <c r="H4" s="24">
        <f t="shared" ref="H4:H23" si="4">D4^2</f>
        <v>441</v>
      </c>
      <c r="I4" s="24">
        <f t="shared" ref="I4:I23" si="5">B4^2</f>
        <v>441</v>
      </c>
      <c r="J4" s="24">
        <f t="shared" ref="J4:J23" si="6">D4*B4</f>
        <v>441</v>
      </c>
      <c r="K4" s="24">
        <f t="shared" ref="K4:K23" si="7">C4^2</f>
        <v>0.01</v>
      </c>
      <c r="L4" s="24">
        <f t="shared" ref="L4:L23" si="8">E4^2</f>
        <v>0.01</v>
      </c>
      <c r="M4" s="24">
        <f t="shared" ref="M4:M23" si="9">C4*E4</f>
        <v>0.01</v>
      </c>
      <c r="O4" s="20">
        <v>21.0</v>
      </c>
      <c r="P4" s="20">
        <v>0.1</v>
      </c>
      <c r="Q4" s="20">
        <v>21.0</v>
      </c>
      <c r="R4" s="20">
        <v>0.1</v>
      </c>
      <c r="S4" s="25">
        <f t="shared" ref="S4:T4" si="2">ABS((O4-Q4)/O4)*100</f>
        <v>0</v>
      </c>
      <c r="T4" s="25">
        <f t="shared" si="2"/>
        <v>0</v>
      </c>
      <c r="U4" s="24">
        <f t="shared" ref="U4:U31" si="11">Q4^2</f>
        <v>441</v>
      </c>
      <c r="V4" s="24">
        <f t="shared" ref="V4:V31" si="12">O4^2</f>
        <v>441</v>
      </c>
      <c r="W4" s="24">
        <f t="shared" ref="W4:W31" si="13">Q4*O4</f>
        <v>441</v>
      </c>
      <c r="X4" s="24">
        <f t="shared" ref="X4:X31" si="14">P4^2</f>
        <v>0.01</v>
      </c>
      <c r="Y4" s="24">
        <f t="shared" ref="Y4:Y31" si="15">R4^2</f>
        <v>0.01</v>
      </c>
      <c r="Z4" s="24">
        <f t="shared" ref="Z4:Z31" si="16">P4*R4</f>
        <v>0.01</v>
      </c>
    </row>
    <row r="5">
      <c r="A5" s="20">
        <v>2.0</v>
      </c>
      <c r="B5" s="20">
        <v>83.1</v>
      </c>
      <c r="C5" s="20">
        <v>5.5</v>
      </c>
      <c r="D5" s="20">
        <v>74.4</v>
      </c>
      <c r="E5" s="20">
        <v>3.1</v>
      </c>
      <c r="F5" s="24">
        <f t="shared" ref="F5:G5" si="3">((B5-D5)/B5)*100</f>
        <v>10.46931408</v>
      </c>
      <c r="G5" s="24">
        <f t="shared" si="3"/>
        <v>43.63636364</v>
      </c>
      <c r="H5" s="24">
        <f t="shared" si="4"/>
        <v>5535.36</v>
      </c>
      <c r="I5" s="24">
        <f t="shared" si="5"/>
        <v>6905.61</v>
      </c>
      <c r="J5" s="24">
        <f t="shared" si="6"/>
        <v>6182.64</v>
      </c>
      <c r="K5" s="24">
        <f t="shared" si="7"/>
        <v>30.25</v>
      </c>
      <c r="L5" s="24">
        <f t="shared" si="8"/>
        <v>9.61</v>
      </c>
      <c r="M5" s="24">
        <f t="shared" si="9"/>
        <v>17.05</v>
      </c>
      <c r="O5" s="20">
        <v>21.0</v>
      </c>
      <c r="P5" s="20">
        <v>0.3</v>
      </c>
      <c r="Q5" s="20">
        <v>21.0</v>
      </c>
      <c r="R5" s="20">
        <v>0.3</v>
      </c>
      <c r="S5" s="25">
        <f t="shared" ref="S5:T5" si="10">ABS((O5-Q5)/O5)*100</f>
        <v>0</v>
      </c>
      <c r="T5" s="25">
        <f t="shared" si="10"/>
        <v>0</v>
      </c>
      <c r="U5" s="24">
        <f t="shared" si="11"/>
        <v>441</v>
      </c>
      <c r="V5" s="24">
        <f t="shared" si="12"/>
        <v>441</v>
      </c>
      <c r="W5" s="24">
        <f t="shared" si="13"/>
        <v>441</v>
      </c>
      <c r="X5" s="24">
        <f t="shared" si="14"/>
        <v>0.09</v>
      </c>
      <c r="Y5" s="24">
        <f t="shared" si="15"/>
        <v>0.09</v>
      </c>
      <c r="Z5" s="24">
        <f t="shared" si="16"/>
        <v>0.09</v>
      </c>
    </row>
    <row r="6">
      <c r="A6" s="20">
        <v>3.0</v>
      </c>
      <c r="B6" s="20">
        <v>83.3</v>
      </c>
      <c r="C6" s="20">
        <v>1.7</v>
      </c>
      <c r="D6" s="20">
        <v>77.1</v>
      </c>
      <c r="E6" s="20">
        <v>0.7</v>
      </c>
      <c r="F6" s="24">
        <f t="shared" ref="F6:G6" si="17">((B6-D6)/B6)*100</f>
        <v>7.442977191</v>
      </c>
      <c r="G6" s="24">
        <f t="shared" si="17"/>
        <v>58.82352941</v>
      </c>
      <c r="H6" s="24">
        <f t="shared" si="4"/>
        <v>5944.41</v>
      </c>
      <c r="I6" s="24">
        <f t="shared" si="5"/>
        <v>6938.89</v>
      </c>
      <c r="J6" s="24">
        <f t="shared" si="6"/>
        <v>6422.43</v>
      </c>
      <c r="K6" s="24">
        <f t="shared" si="7"/>
        <v>2.89</v>
      </c>
      <c r="L6" s="24">
        <f t="shared" si="8"/>
        <v>0.49</v>
      </c>
      <c r="M6" s="24">
        <f t="shared" si="9"/>
        <v>1.19</v>
      </c>
      <c r="O6" s="20">
        <v>22.9</v>
      </c>
      <c r="P6" s="20">
        <v>3.8</v>
      </c>
      <c r="Q6" s="20">
        <v>21.3</v>
      </c>
      <c r="R6" s="20">
        <v>2.6</v>
      </c>
      <c r="S6" s="25">
        <f t="shared" ref="S6:T6" si="18">ABS((O6-Q6)/O6)*100</f>
        <v>6.986899563</v>
      </c>
      <c r="T6" s="25">
        <f t="shared" si="18"/>
        <v>31.57894737</v>
      </c>
      <c r="U6" s="24">
        <f t="shared" si="11"/>
        <v>453.69</v>
      </c>
      <c r="V6" s="24">
        <f t="shared" si="12"/>
        <v>524.41</v>
      </c>
      <c r="W6" s="24">
        <f t="shared" si="13"/>
        <v>487.77</v>
      </c>
      <c r="X6" s="24">
        <f t="shared" si="14"/>
        <v>14.44</v>
      </c>
      <c r="Y6" s="24">
        <f t="shared" si="15"/>
        <v>6.76</v>
      </c>
      <c r="Z6" s="24">
        <f t="shared" si="16"/>
        <v>9.88</v>
      </c>
    </row>
    <row r="7">
      <c r="A7" s="20">
        <v>4.0</v>
      </c>
      <c r="B7" s="20">
        <v>83.4</v>
      </c>
      <c r="C7" s="20">
        <v>2.7</v>
      </c>
      <c r="D7" s="20">
        <v>77.0</v>
      </c>
      <c r="E7" s="20">
        <v>1.2</v>
      </c>
      <c r="F7" s="24">
        <f t="shared" ref="F7:G7" si="19">((B7-D7)/B7)*100</f>
        <v>7.673860911</v>
      </c>
      <c r="G7" s="24">
        <f t="shared" si="19"/>
        <v>55.55555556</v>
      </c>
      <c r="H7" s="24">
        <f t="shared" si="4"/>
        <v>5929</v>
      </c>
      <c r="I7" s="24">
        <f t="shared" si="5"/>
        <v>6955.56</v>
      </c>
      <c r="J7" s="24">
        <f t="shared" si="6"/>
        <v>6421.8</v>
      </c>
      <c r="K7" s="24">
        <f t="shared" si="7"/>
        <v>7.29</v>
      </c>
      <c r="L7" s="24">
        <f t="shared" si="8"/>
        <v>1.44</v>
      </c>
      <c r="M7" s="24">
        <f t="shared" si="9"/>
        <v>3.24</v>
      </c>
      <c r="O7" s="20">
        <v>24.1</v>
      </c>
      <c r="P7" s="20">
        <v>4.0</v>
      </c>
      <c r="Q7" s="20">
        <v>23.5</v>
      </c>
      <c r="R7" s="20">
        <v>3.5</v>
      </c>
      <c r="S7" s="25">
        <f t="shared" ref="S7:T7" si="20">ABS((O7-Q7)/O7)*100</f>
        <v>2.489626556</v>
      </c>
      <c r="T7" s="25">
        <f t="shared" si="20"/>
        <v>12.5</v>
      </c>
      <c r="U7" s="24">
        <f t="shared" si="11"/>
        <v>552.25</v>
      </c>
      <c r="V7" s="24">
        <f t="shared" si="12"/>
        <v>580.81</v>
      </c>
      <c r="W7" s="24">
        <f t="shared" si="13"/>
        <v>566.35</v>
      </c>
      <c r="X7" s="24">
        <f t="shared" si="14"/>
        <v>16</v>
      </c>
      <c r="Y7" s="24">
        <f t="shared" si="15"/>
        <v>12.25</v>
      </c>
      <c r="Z7" s="24">
        <f t="shared" si="16"/>
        <v>14</v>
      </c>
    </row>
    <row r="8">
      <c r="A8" s="20">
        <v>5.0</v>
      </c>
      <c r="B8" s="20">
        <v>83.2</v>
      </c>
      <c r="C8" s="20">
        <v>2.7</v>
      </c>
      <c r="D8" s="20">
        <v>77.1</v>
      </c>
      <c r="E8" s="20">
        <v>1.4</v>
      </c>
      <c r="F8" s="24">
        <f t="shared" ref="F8:G8" si="21">((B8-D8)/B8)*100</f>
        <v>7.331730769</v>
      </c>
      <c r="G8" s="24">
        <f t="shared" si="21"/>
        <v>48.14814815</v>
      </c>
      <c r="H8" s="24">
        <f t="shared" si="4"/>
        <v>5944.41</v>
      </c>
      <c r="I8" s="24">
        <f t="shared" si="5"/>
        <v>6922.24</v>
      </c>
      <c r="J8" s="24">
        <f t="shared" si="6"/>
        <v>6414.72</v>
      </c>
      <c r="K8" s="24">
        <f t="shared" si="7"/>
        <v>7.29</v>
      </c>
      <c r="L8" s="24">
        <f t="shared" si="8"/>
        <v>1.96</v>
      </c>
      <c r="M8" s="24">
        <f t="shared" si="9"/>
        <v>3.78</v>
      </c>
      <c r="O8" s="20">
        <v>27.6</v>
      </c>
      <c r="P8" s="20">
        <v>5.0</v>
      </c>
      <c r="Q8" s="20">
        <v>26.9</v>
      </c>
      <c r="R8" s="20">
        <v>6.8</v>
      </c>
      <c r="S8" s="25">
        <f t="shared" ref="S8:T8" si="22">ABS((O8-Q8)/O8)*100</f>
        <v>2.536231884</v>
      </c>
      <c r="T8" s="25">
        <f t="shared" si="22"/>
        <v>36</v>
      </c>
      <c r="U8" s="24">
        <f t="shared" si="11"/>
        <v>723.61</v>
      </c>
      <c r="V8" s="24">
        <f t="shared" si="12"/>
        <v>761.76</v>
      </c>
      <c r="W8" s="24">
        <f t="shared" si="13"/>
        <v>742.44</v>
      </c>
      <c r="X8" s="24">
        <f t="shared" si="14"/>
        <v>25</v>
      </c>
      <c r="Y8" s="24">
        <f t="shared" si="15"/>
        <v>46.24</v>
      </c>
      <c r="Z8" s="24">
        <f t="shared" si="16"/>
        <v>34</v>
      </c>
    </row>
    <row r="9">
      <c r="A9" s="20">
        <v>6.0</v>
      </c>
      <c r="B9" s="20">
        <v>83.5</v>
      </c>
      <c r="C9" s="20">
        <v>2.5</v>
      </c>
      <c r="D9" s="20">
        <v>77.1</v>
      </c>
      <c r="E9" s="20">
        <v>1.5</v>
      </c>
      <c r="F9" s="24">
        <f t="shared" ref="F9:G9" si="23">((B9-D9)/B9)*100</f>
        <v>7.664670659</v>
      </c>
      <c r="G9" s="24">
        <f t="shared" si="23"/>
        <v>40</v>
      </c>
      <c r="H9" s="24">
        <f t="shared" si="4"/>
        <v>5944.41</v>
      </c>
      <c r="I9" s="24">
        <f t="shared" si="5"/>
        <v>6972.25</v>
      </c>
      <c r="J9" s="24">
        <f t="shared" si="6"/>
        <v>6437.85</v>
      </c>
      <c r="K9" s="24">
        <f t="shared" si="7"/>
        <v>6.25</v>
      </c>
      <c r="L9" s="24">
        <f t="shared" si="8"/>
        <v>2.25</v>
      </c>
      <c r="M9" s="24">
        <f t="shared" si="9"/>
        <v>3.75</v>
      </c>
      <c r="O9" s="20">
        <v>29.6</v>
      </c>
      <c r="P9" s="20">
        <v>5.2</v>
      </c>
      <c r="Q9" s="20">
        <v>29.0</v>
      </c>
      <c r="R9" s="20">
        <v>7.6</v>
      </c>
      <c r="S9" s="25">
        <f t="shared" ref="S9:T9" si="24">ABS((O9-Q9)/O9)*100</f>
        <v>2.027027027</v>
      </c>
      <c r="T9" s="25">
        <f t="shared" si="24"/>
        <v>46.15384615</v>
      </c>
      <c r="U9" s="24">
        <f t="shared" si="11"/>
        <v>841</v>
      </c>
      <c r="V9" s="24">
        <f t="shared" si="12"/>
        <v>876.16</v>
      </c>
      <c r="W9" s="24">
        <f t="shared" si="13"/>
        <v>858.4</v>
      </c>
      <c r="X9" s="24">
        <f t="shared" si="14"/>
        <v>27.04</v>
      </c>
      <c r="Y9" s="24">
        <f t="shared" si="15"/>
        <v>57.76</v>
      </c>
      <c r="Z9" s="24">
        <f t="shared" si="16"/>
        <v>39.52</v>
      </c>
    </row>
    <row r="10">
      <c r="A10" s="20">
        <v>7.0</v>
      </c>
      <c r="B10" s="20">
        <v>82.8</v>
      </c>
      <c r="C10" s="20">
        <v>6.0</v>
      </c>
      <c r="D10" s="20">
        <v>74.2</v>
      </c>
      <c r="E10" s="20">
        <v>3.6</v>
      </c>
      <c r="F10" s="24">
        <f t="shared" ref="F10:G10" si="25">((B10-D10)/B10)*100</f>
        <v>10.38647343</v>
      </c>
      <c r="G10" s="24">
        <f t="shared" si="25"/>
        <v>40</v>
      </c>
      <c r="H10" s="24">
        <f t="shared" si="4"/>
        <v>5505.64</v>
      </c>
      <c r="I10" s="24">
        <f t="shared" si="5"/>
        <v>6855.84</v>
      </c>
      <c r="J10" s="24">
        <f t="shared" si="6"/>
        <v>6143.76</v>
      </c>
      <c r="K10" s="24">
        <f t="shared" si="7"/>
        <v>36</v>
      </c>
      <c r="L10" s="24">
        <f t="shared" si="8"/>
        <v>12.96</v>
      </c>
      <c r="M10" s="24">
        <f t="shared" si="9"/>
        <v>21.6</v>
      </c>
      <c r="O10" s="20">
        <v>31.9</v>
      </c>
      <c r="P10" s="20">
        <v>5.3</v>
      </c>
      <c r="Q10" s="20">
        <v>31.1</v>
      </c>
      <c r="R10" s="20">
        <v>6.4</v>
      </c>
      <c r="S10" s="25">
        <f t="shared" ref="S10:T10" si="26">ABS((O10-Q10)/O10)*100</f>
        <v>2.507836991</v>
      </c>
      <c r="T10" s="25">
        <f t="shared" si="26"/>
        <v>20.75471698</v>
      </c>
      <c r="U10" s="24">
        <f t="shared" si="11"/>
        <v>967.21</v>
      </c>
      <c r="V10" s="24">
        <f t="shared" si="12"/>
        <v>1017.61</v>
      </c>
      <c r="W10" s="24">
        <f t="shared" si="13"/>
        <v>992.09</v>
      </c>
      <c r="X10" s="24">
        <f t="shared" si="14"/>
        <v>28.09</v>
      </c>
      <c r="Y10" s="24">
        <f t="shared" si="15"/>
        <v>40.96</v>
      </c>
      <c r="Z10" s="24">
        <f t="shared" si="16"/>
        <v>33.92</v>
      </c>
    </row>
    <row r="11">
      <c r="A11" s="20">
        <v>8.0</v>
      </c>
      <c r="B11" s="20">
        <v>83.0</v>
      </c>
      <c r="C11" s="20">
        <v>7.1</v>
      </c>
      <c r="D11" s="20">
        <v>74.3</v>
      </c>
      <c r="E11" s="20">
        <v>3.7</v>
      </c>
      <c r="F11" s="24">
        <f t="shared" ref="F11:G11" si="27">((B11-D11)/B11)*100</f>
        <v>10.48192771</v>
      </c>
      <c r="G11" s="24">
        <f t="shared" si="27"/>
        <v>47.88732394</v>
      </c>
      <c r="H11" s="24">
        <f t="shared" si="4"/>
        <v>5520.49</v>
      </c>
      <c r="I11" s="24">
        <f t="shared" si="5"/>
        <v>6889</v>
      </c>
      <c r="J11" s="24">
        <f t="shared" si="6"/>
        <v>6166.9</v>
      </c>
      <c r="K11" s="24">
        <f t="shared" si="7"/>
        <v>50.41</v>
      </c>
      <c r="L11" s="24">
        <f t="shared" si="8"/>
        <v>13.69</v>
      </c>
      <c r="M11" s="24">
        <f t="shared" si="9"/>
        <v>26.27</v>
      </c>
      <c r="O11" s="20">
        <v>34.2</v>
      </c>
      <c r="P11" s="20">
        <v>5.5</v>
      </c>
      <c r="Q11" s="20">
        <v>33.2</v>
      </c>
      <c r="R11" s="20">
        <v>9.1</v>
      </c>
      <c r="S11" s="25">
        <f t="shared" ref="S11:T11" si="28">ABS((O11-Q11)/O11)*100</f>
        <v>2.923976608</v>
      </c>
      <c r="T11" s="25">
        <f t="shared" si="28"/>
        <v>65.45454545</v>
      </c>
      <c r="U11" s="24">
        <f t="shared" si="11"/>
        <v>1102.24</v>
      </c>
      <c r="V11" s="24">
        <f t="shared" si="12"/>
        <v>1169.64</v>
      </c>
      <c r="W11" s="24">
        <f t="shared" si="13"/>
        <v>1135.44</v>
      </c>
      <c r="X11" s="24">
        <f t="shared" si="14"/>
        <v>30.25</v>
      </c>
      <c r="Y11" s="24">
        <f t="shared" si="15"/>
        <v>82.81</v>
      </c>
      <c r="Z11" s="24">
        <f t="shared" si="16"/>
        <v>50.05</v>
      </c>
    </row>
    <row r="12">
      <c r="A12" s="20">
        <v>9.0</v>
      </c>
      <c r="B12" s="20">
        <v>82.7</v>
      </c>
      <c r="C12" s="20">
        <v>7.3</v>
      </c>
      <c r="D12" s="20">
        <v>71.0</v>
      </c>
      <c r="E12" s="20">
        <v>4.4</v>
      </c>
      <c r="F12" s="24">
        <f t="shared" ref="F12:G12" si="29">((B12-D12)/B12)*100</f>
        <v>14.14752116</v>
      </c>
      <c r="G12" s="24">
        <f t="shared" si="29"/>
        <v>39.7260274</v>
      </c>
      <c r="H12" s="24">
        <f t="shared" si="4"/>
        <v>5041</v>
      </c>
      <c r="I12" s="24">
        <f t="shared" si="5"/>
        <v>6839.29</v>
      </c>
      <c r="J12" s="24">
        <f t="shared" si="6"/>
        <v>5871.7</v>
      </c>
      <c r="K12" s="24">
        <f t="shared" si="7"/>
        <v>53.29</v>
      </c>
      <c r="L12" s="24">
        <f t="shared" si="8"/>
        <v>19.36</v>
      </c>
      <c r="M12" s="24">
        <f t="shared" si="9"/>
        <v>32.12</v>
      </c>
      <c r="O12" s="20">
        <v>38.9</v>
      </c>
      <c r="P12" s="20">
        <v>5.7</v>
      </c>
      <c r="Q12" s="20">
        <v>37.5</v>
      </c>
      <c r="R12" s="20">
        <v>6.7</v>
      </c>
      <c r="S12" s="25">
        <f t="shared" ref="S12:T12" si="30">ABS((O12-Q12)/O12)*100</f>
        <v>3.598971722</v>
      </c>
      <c r="T12" s="25">
        <f t="shared" si="30"/>
        <v>17.54385965</v>
      </c>
      <c r="U12" s="24">
        <f t="shared" si="11"/>
        <v>1406.25</v>
      </c>
      <c r="V12" s="24">
        <f t="shared" si="12"/>
        <v>1513.21</v>
      </c>
      <c r="W12" s="24">
        <f t="shared" si="13"/>
        <v>1458.75</v>
      </c>
      <c r="X12" s="24">
        <f t="shared" si="14"/>
        <v>32.49</v>
      </c>
      <c r="Y12" s="24">
        <f t="shared" si="15"/>
        <v>44.89</v>
      </c>
      <c r="Z12" s="24">
        <f t="shared" si="16"/>
        <v>38.19</v>
      </c>
    </row>
    <row r="13">
      <c r="A13" s="20">
        <v>10.0</v>
      </c>
      <c r="B13" s="20">
        <v>83.1</v>
      </c>
      <c r="C13" s="20">
        <v>4.1</v>
      </c>
      <c r="D13" s="20">
        <v>76.9</v>
      </c>
      <c r="E13" s="20">
        <v>1.7</v>
      </c>
      <c r="F13" s="24">
        <f t="shared" ref="F13:G13" si="31">((B13-D13)/B13)*100</f>
        <v>7.460890493</v>
      </c>
      <c r="G13" s="24">
        <f t="shared" si="31"/>
        <v>58.53658537</v>
      </c>
      <c r="H13" s="24">
        <f t="shared" si="4"/>
        <v>5913.61</v>
      </c>
      <c r="I13" s="24">
        <f t="shared" si="5"/>
        <v>6905.61</v>
      </c>
      <c r="J13" s="24">
        <f t="shared" si="6"/>
        <v>6390.39</v>
      </c>
      <c r="K13" s="24">
        <f t="shared" si="7"/>
        <v>16.81</v>
      </c>
      <c r="L13" s="24">
        <f t="shared" si="8"/>
        <v>2.89</v>
      </c>
      <c r="M13" s="24">
        <f t="shared" si="9"/>
        <v>6.97</v>
      </c>
      <c r="O13" s="20">
        <v>40.1</v>
      </c>
      <c r="P13" s="20">
        <v>5.8</v>
      </c>
      <c r="Q13" s="20">
        <v>39.6</v>
      </c>
      <c r="R13" s="20">
        <v>6.7</v>
      </c>
      <c r="S13" s="25">
        <f t="shared" ref="S13:T13" si="32">ABS((O13-Q13)/O13)*100</f>
        <v>1.246882793</v>
      </c>
      <c r="T13" s="25">
        <f t="shared" si="32"/>
        <v>15.51724138</v>
      </c>
      <c r="U13" s="24">
        <f t="shared" si="11"/>
        <v>1568.16</v>
      </c>
      <c r="V13" s="24">
        <f t="shared" si="12"/>
        <v>1608.01</v>
      </c>
      <c r="W13" s="24">
        <f t="shared" si="13"/>
        <v>1587.96</v>
      </c>
      <c r="X13" s="24">
        <f t="shared" si="14"/>
        <v>33.64</v>
      </c>
      <c r="Y13" s="24">
        <f t="shared" si="15"/>
        <v>44.89</v>
      </c>
      <c r="Z13" s="24">
        <f t="shared" si="16"/>
        <v>38.86</v>
      </c>
    </row>
    <row r="14">
      <c r="A14" s="20">
        <v>11.0</v>
      </c>
      <c r="B14" s="20">
        <v>82.6</v>
      </c>
      <c r="C14" s="20">
        <v>4.9</v>
      </c>
      <c r="D14" s="20">
        <v>73.7</v>
      </c>
      <c r="E14" s="20">
        <v>2.7</v>
      </c>
      <c r="F14" s="24">
        <f t="shared" ref="F14:G14" si="33">((B14-D14)/B14)*100</f>
        <v>10.7748184</v>
      </c>
      <c r="G14" s="24">
        <f t="shared" si="33"/>
        <v>44.89795918</v>
      </c>
      <c r="H14" s="24">
        <f t="shared" si="4"/>
        <v>5431.69</v>
      </c>
      <c r="I14" s="24">
        <f t="shared" si="5"/>
        <v>6822.76</v>
      </c>
      <c r="J14" s="24">
        <f t="shared" si="6"/>
        <v>6087.62</v>
      </c>
      <c r="K14" s="24">
        <f t="shared" si="7"/>
        <v>24.01</v>
      </c>
      <c r="L14" s="24">
        <f t="shared" si="8"/>
        <v>7.29</v>
      </c>
      <c r="M14" s="24">
        <f t="shared" si="9"/>
        <v>13.23</v>
      </c>
      <c r="O14" s="20">
        <v>41.3</v>
      </c>
      <c r="P14" s="20">
        <v>5.8</v>
      </c>
      <c r="Q14" s="20">
        <v>31.7</v>
      </c>
      <c r="R14" s="20">
        <v>6.7</v>
      </c>
      <c r="S14" s="25">
        <f t="shared" ref="S14:T14" si="34">ABS((O14-Q14)/O14)*100</f>
        <v>23.24455206</v>
      </c>
      <c r="T14" s="25">
        <f t="shared" si="34"/>
        <v>15.51724138</v>
      </c>
      <c r="U14" s="24">
        <f t="shared" si="11"/>
        <v>1004.89</v>
      </c>
      <c r="V14" s="24">
        <f t="shared" si="12"/>
        <v>1705.69</v>
      </c>
      <c r="W14" s="24">
        <f t="shared" si="13"/>
        <v>1309.21</v>
      </c>
      <c r="X14" s="24">
        <f t="shared" si="14"/>
        <v>33.64</v>
      </c>
      <c r="Y14" s="24">
        <f t="shared" si="15"/>
        <v>44.89</v>
      </c>
      <c r="Z14" s="24">
        <f t="shared" si="16"/>
        <v>38.86</v>
      </c>
    </row>
    <row r="15">
      <c r="A15" s="20">
        <v>12.0</v>
      </c>
      <c r="B15" s="20">
        <v>82.7</v>
      </c>
      <c r="C15" s="20">
        <v>4.8</v>
      </c>
      <c r="D15" s="20">
        <v>73.7</v>
      </c>
      <c r="E15" s="20">
        <v>2.6</v>
      </c>
      <c r="F15" s="24">
        <f t="shared" ref="F15:G15" si="35">((B15-D15)/B15)*100</f>
        <v>10.88270859</v>
      </c>
      <c r="G15" s="24">
        <f t="shared" si="35"/>
        <v>45.83333333</v>
      </c>
      <c r="H15" s="24">
        <f t="shared" si="4"/>
        <v>5431.69</v>
      </c>
      <c r="I15" s="24">
        <f t="shared" si="5"/>
        <v>6839.29</v>
      </c>
      <c r="J15" s="24">
        <f t="shared" si="6"/>
        <v>6094.99</v>
      </c>
      <c r="K15" s="24">
        <f t="shared" si="7"/>
        <v>23.04</v>
      </c>
      <c r="L15" s="24">
        <f t="shared" si="8"/>
        <v>6.76</v>
      </c>
      <c r="M15" s="24">
        <f t="shared" si="9"/>
        <v>12.48</v>
      </c>
      <c r="O15" s="20">
        <v>42.5</v>
      </c>
      <c r="P15" s="20">
        <v>5.9</v>
      </c>
      <c r="Q15" s="20">
        <v>43.8</v>
      </c>
      <c r="R15" s="20">
        <v>6.7</v>
      </c>
      <c r="S15" s="25">
        <f t="shared" ref="S15:T15" si="36">ABS((O15-Q15)/O15)*100</f>
        <v>3.058823529</v>
      </c>
      <c r="T15" s="25">
        <f t="shared" si="36"/>
        <v>13.55932203</v>
      </c>
      <c r="U15" s="24">
        <f t="shared" si="11"/>
        <v>1918.44</v>
      </c>
      <c r="V15" s="24">
        <f t="shared" si="12"/>
        <v>1806.25</v>
      </c>
      <c r="W15" s="24">
        <f t="shared" si="13"/>
        <v>1861.5</v>
      </c>
      <c r="X15" s="24">
        <f t="shared" si="14"/>
        <v>34.81</v>
      </c>
      <c r="Y15" s="24">
        <f t="shared" si="15"/>
        <v>44.89</v>
      </c>
      <c r="Z15" s="24">
        <f t="shared" si="16"/>
        <v>39.53</v>
      </c>
    </row>
    <row r="16">
      <c r="A16" s="20">
        <v>13.0</v>
      </c>
      <c r="B16" s="20">
        <v>82.3</v>
      </c>
      <c r="C16" s="20">
        <v>6.0</v>
      </c>
      <c r="D16" s="20">
        <v>73.7</v>
      </c>
      <c r="E16" s="20">
        <v>2.8</v>
      </c>
      <c r="F16" s="24">
        <f t="shared" ref="F16:G16" si="37">((B16-D16)/B16)*100</f>
        <v>10.44957473</v>
      </c>
      <c r="G16" s="24">
        <f t="shared" si="37"/>
        <v>53.33333333</v>
      </c>
      <c r="H16" s="24">
        <f t="shared" si="4"/>
        <v>5431.69</v>
      </c>
      <c r="I16" s="24">
        <f t="shared" si="5"/>
        <v>6773.29</v>
      </c>
      <c r="J16" s="24">
        <f t="shared" si="6"/>
        <v>6065.51</v>
      </c>
      <c r="K16" s="24">
        <f t="shared" si="7"/>
        <v>36</v>
      </c>
      <c r="L16" s="24">
        <f t="shared" si="8"/>
        <v>7.84</v>
      </c>
      <c r="M16" s="24">
        <f t="shared" si="9"/>
        <v>16.8</v>
      </c>
      <c r="O16" s="20">
        <v>44.8</v>
      </c>
      <c r="P16" s="20">
        <v>6.2</v>
      </c>
      <c r="Q16" s="20">
        <v>48.2</v>
      </c>
      <c r="R16" s="20">
        <v>3.9</v>
      </c>
      <c r="S16" s="25">
        <f t="shared" ref="S16:T16" si="38">ABS((O16-Q16)/O16)*100</f>
        <v>7.589285714</v>
      </c>
      <c r="T16" s="25">
        <f t="shared" si="38"/>
        <v>37.09677419</v>
      </c>
      <c r="U16" s="24">
        <f t="shared" si="11"/>
        <v>2323.24</v>
      </c>
      <c r="V16" s="24">
        <f t="shared" si="12"/>
        <v>2007.04</v>
      </c>
      <c r="W16" s="24">
        <f t="shared" si="13"/>
        <v>2159.36</v>
      </c>
      <c r="X16" s="24">
        <f t="shared" si="14"/>
        <v>38.44</v>
      </c>
      <c r="Y16" s="24">
        <f t="shared" si="15"/>
        <v>15.21</v>
      </c>
      <c r="Z16" s="24">
        <f t="shared" si="16"/>
        <v>24.18</v>
      </c>
    </row>
    <row r="17">
      <c r="A17" s="20">
        <v>14.0</v>
      </c>
      <c r="B17" s="20">
        <v>82.3</v>
      </c>
      <c r="C17" s="20">
        <v>7.1</v>
      </c>
      <c r="D17" s="20">
        <v>70.3</v>
      </c>
      <c r="E17" s="20">
        <v>4.1</v>
      </c>
      <c r="F17" s="24">
        <f t="shared" ref="F17:G17" si="39">((B17-D17)/B17)*100</f>
        <v>14.58080194</v>
      </c>
      <c r="G17" s="24">
        <f t="shared" si="39"/>
        <v>42.25352113</v>
      </c>
      <c r="H17" s="24">
        <f t="shared" si="4"/>
        <v>4942.09</v>
      </c>
      <c r="I17" s="24">
        <f t="shared" si="5"/>
        <v>6773.29</v>
      </c>
      <c r="J17" s="24">
        <f t="shared" si="6"/>
        <v>5785.69</v>
      </c>
      <c r="K17" s="24">
        <f t="shared" si="7"/>
        <v>50.41</v>
      </c>
      <c r="L17" s="24">
        <f t="shared" si="8"/>
        <v>16.81</v>
      </c>
      <c r="M17" s="24">
        <f t="shared" si="9"/>
        <v>29.11</v>
      </c>
      <c r="O17" s="20">
        <v>51.9</v>
      </c>
      <c r="P17" s="20">
        <v>6.9</v>
      </c>
      <c r="Q17" s="20">
        <v>65.7</v>
      </c>
      <c r="R17" s="20">
        <v>1.9</v>
      </c>
      <c r="S17" s="25">
        <f t="shared" ref="S17:T17" si="40">ABS((O17-Q17)/O17)*100</f>
        <v>26.58959538</v>
      </c>
      <c r="T17" s="25">
        <f t="shared" si="40"/>
        <v>72.46376812</v>
      </c>
      <c r="U17" s="24">
        <f t="shared" si="11"/>
        <v>4316.49</v>
      </c>
      <c r="V17" s="24">
        <f t="shared" si="12"/>
        <v>2693.61</v>
      </c>
      <c r="W17" s="24">
        <f t="shared" si="13"/>
        <v>3409.83</v>
      </c>
      <c r="X17" s="24">
        <f t="shared" si="14"/>
        <v>47.61</v>
      </c>
      <c r="Y17" s="24">
        <f t="shared" si="15"/>
        <v>3.61</v>
      </c>
      <c r="Z17" s="24">
        <f t="shared" si="16"/>
        <v>13.11</v>
      </c>
    </row>
    <row r="18">
      <c r="A18" s="20">
        <v>15.0</v>
      </c>
      <c r="B18" s="20">
        <v>82.0</v>
      </c>
      <c r="C18" s="20">
        <v>7.3</v>
      </c>
      <c r="D18" s="20">
        <v>70.5</v>
      </c>
      <c r="E18" s="20">
        <v>4.2</v>
      </c>
      <c r="F18" s="24">
        <f t="shared" ref="F18:G18" si="41">((B18-D18)/B18)*100</f>
        <v>14.02439024</v>
      </c>
      <c r="G18" s="24">
        <f t="shared" si="41"/>
        <v>42.46575342</v>
      </c>
      <c r="H18" s="24">
        <f t="shared" si="4"/>
        <v>4970.25</v>
      </c>
      <c r="I18" s="24">
        <f t="shared" si="5"/>
        <v>6724</v>
      </c>
      <c r="J18" s="24">
        <f t="shared" si="6"/>
        <v>5781</v>
      </c>
      <c r="K18" s="24">
        <f t="shared" si="7"/>
        <v>53.29</v>
      </c>
      <c r="L18" s="24">
        <f t="shared" si="8"/>
        <v>17.64</v>
      </c>
      <c r="M18" s="24">
        <f t="shared" si="9"/>
        <v>30.66</v>
      </c>
      <c r="O18" s="20">
        <v>53.1</v>
      </c>
      <c r="P18" s="20">
        <v>7.0</v>
      </c>
      <c r="Q18" s="20">
        <v>67.8</v>
      </c>
      <c r="R18" s="20">
        <v>1.8</v>
      </c>
      <c r="S18" s="25">
        <f t="shared" ref="S18:T18" si="42">ABS((O18-Q18)/O18)*100</f>
        <v>27.68361582</v>
      </c>
      <c r="T18" s="25">
        <f t="shared" si="42"/>
        <v>74.28571429</v>
      </c>
      <c r="U18" s="24">
        <f t="shared" si="11"/>
        <v>4596.84</v>
      </c>
      <c r="V18" s="24">
        <f t="shared" si="12"/>
        <v>2819.61</v>
      </c>
      <c r="W18" s="24">
        <f t="shared" si="13"/>
        <v>3600.18</v>
      </c>
      <c r="X18" s="24">
        <f t="shared" si="14"/>
        <v>49</v>
      </c>
      <c r="Y18" s="24">
        <f t="shared" si="15"/>
        <v>3.24</v>
      </c>
      <c r="Z18" s="24">
        <f t="shared" si="16"/>
        <v>12.6</v>
      </c>
    </row>
    <row r="19">
      <c r="A19" s="20">
        <v>16.0</v>
      </c>
      <c r="B19" s="20">
        <v>82.2</v>
      </c>
      <c r="C19" s="20">
        <v>7.3</v>
      </c>
      <c r="D19" s="20">
        <v>70.5</v>
      </c>
      <c r="E19" s="20">
        <v>4.3</v>
      </c>
      <c r="F19" s="24">
        <f t="shared" ref="F19:G19" si="43">((B19-D19)/B19)*100</f>
        <v>14.23357664</v>
      </c>
      <c r="G19" s="24">
        <f t="shared" si="43"/>
        <v>41.09589041</v>
      </c>
      <c r="H19" s="24">
        <f t="shared" si="4"/>
        <v>4970.25</v>
      </c>
      <c r="I19" s="24">
        <f t="shared" si="5"/>
        <v>6756.84</v>
      </c>
      <c r="J19" s="24">
        <f t="shared" si="6"/>
        <v>5795.1</v>
      </c>
      <c r="K19" s="24">
        <f t="shared" si="7"/>
        <v>53.29</v>
      </c>
      <c r="L19" s="24">
        <f t="shared" si="8"/>
        <v>18.49</v>
      </c>
      <c r="M19" s="24">
        <f t="shared" si="9"/>
        <v>31.39</v>
      </c>
      <c r="O19" s="20">
        <v>54.3</v>
      </c>
      <c r="P19" s="20">
        <v>7.1</v>
      </c>
      <c r="Q19" s="20">
        <v>70.8</v>
      </c>
      <c r="R19" s="20">
        <v>1.7</v>
      </c>
      <c r="S19" s="25">
        <f t="shared" ref="S19:T19" si="44">ABS((O19-Q19)/O19)*100</f>
        <v>30.38674033</v>
      </c>
      <c r="T19" s="25">
        <f t="shared" si="44"/>
        <v>76.05633803</v>
      </c>
      <c r="U19" s="24">
        <f t="shared" si="11"/>
        <v>5012.64</v>
      </c>
      <c r="V19" s="24">
        <f t="shared" si="12"/>
        <v>2948.49</v>
      </c>
      <c r="W19" s="24">
        <f t="shared" si="13"/>
        <v>3844.44</v>
      </c>
      <c r="X19" s="24">
        <f t="shared" si="14"/>
        <v>50.41</v>
      </c>
      <c r="Y19" s="24">
        <f t="shared" si="15"/>
        <v>2.89</v>
      </c>
      <c r="Z19" s="24">
        <f t="shared" si="16"/>
        <v>12.07</v>
      </c>
    </row>
    <row r="20">
      <c r="A20" s="20">
        <v>17.0</v>
      </c>
      <c r="B20" s="20">
        <v>82.2</v>
      </c>
      <c r="C20" s="20">
        <v>7.3</v>
      </c>
      <c r="D20" s="20">
        <v>70.5</v>
      </c>
      <c r="E20" s="20">
        <v>4.3</v>
      </c>
      <c r="F20" s="24">
        <f t="shared" ref="F20:G20" si="45">((B20-D20)/B20)*100</f>
        <v>14.23357664</v>
      </c>
      <c r="G20" s="24">
        <f t="shared" si="45"/>
        <v>41.09589041</v>
      </c>
      <c r="H20" s="24">
        <f t="shared" si="4"/>
        <v>4970.25</v>
      </c>
      <c r="I20" s="24">
        <f t="shared" si="5"/>
        <v>6756.84</v>
      </c>
      <c r="J20" s="24">
        <f t="shared" si="6"/>
        <v>5795.1</v>
      </c>
      <c r="K20" s="24">
        <f t="shared" si="7"/>
        <v>53.29</v>
      </c>
      <c r="L20" s="24">
        <f t="shared" si="8"/>
        <v>18.49</v>
      </c>
      <c r="M20" s="24">
        <f t="shared" si="9"/>
        <v>31.39</v>
      </c>
      <c r="O20" s="20">
        <v>56.7</v>
      </c>
      <c r="P20" s="20">
        <v>7.3</v>
      </c>
      <c r="Q20" s="20">
        <v>73.9</v>
      </c>
      <c r="R20" s="20">
        <v>1.6</v>
      </c>
      <c r="S20" s="25">
        <f t="shared" ref="S20:T20" si="46">ABS((O20-Q20)/O20)*100</f>
        <v>30.335097</v>
      </c>
      <c r="T20" s="25">
        <f t="shared" si="46"/>
        <v>78.08219178</v>
      </c>
      <c r="U20" s="24">
        <f t="shared" si="11"/>
        <v>5461.21</v>
      </c>
      <c r="V20" s="24">
        <f t="shared" si="12"/>
        <v>3214.89</v>
      </c>
      <c r="W20" s="24">
        <f t="shared" si="13"/>
        <v>4190.13</v>
      </c>
      <c r="X20" s="24">
        <f t="shared" si="14"/>
        <v>53.29</v>
      </c>
      <c r="Y20" s="24">
        <f t="shared" si="15"/>
        <v>2.56</v>
      </c>
      <c r="Z20" s="24">
        <f t="shared" si="16"/>
        <v>11.68</v>
      </c>
    </row>
    <row r="21">
      <c r="A21" s="20">
        <v>18.0</v>
      </c>
      <c r="B21" s="20">
        <v>82.1</v>
      </c>
      <c r="C21" s="20">
        <v>7.4</v>
      </c>
      <c r="D21" s="20">
        <v>70.4</v>
      </c>
      <c r="E21" s="20">
        <v>4.4</v>
      </c>
      <c r="F21" s="24">
        <f t="shared" ref="F21:G21" si="47">((B21-D21)/B21)*100</f>
        <v>14.25091352</v>
      </c>
      <c r="G21" s="24">
        <f t="shared" si="47"/>
        <v>40.54054054</v>
      </c>
      <c r="H21" s="24">
        <f t="shared" si="4"/>
        <v>4956.16</v>
      </c>
      <c r="I21" s="24">
        <f t="shared" si="5"/>
        <v>6740.41</v>
      </c>
      <c r="J21" s="24">
        <f t="shared" si="6"/>
        <v>5779.84</v>
      </c>
      <c r="K21" s="24">
        <f t="shared" si="7"/>
        <v>54.76</v>
      </c>
      <c r="L21" s="24">
        <f t="shared" si="8"/>
        <v>19.36</v>
      </c>
      <c r="M21" s="24">
        <f t="shared" si="9"/>
        <v>32.56</v>
      </c>
      <c r="O21" s="20">
        <v>59.0</v>
      </c>
      <c r="P21" s="20">
        <v>7.5</v>
      </c>
      <c r="Q21" s="20">
        <v>77.0</v>
      </c>
      <c r="R21" s="20">
        <v>1.7</v>
      </c>
      <c r="S21" s="25">
        <f t="shared" ref="S21:T21" si="48">ABS((O21-Q21)/O21)*100</f>
        <v>30.50847458</v>
      </c>
      <c r="T21" s="25">
        <f t="shared" si="48"/>
        <v>77.33333333</v>
      </c>
      <c r="U21" s="24">
        <f t="shared" si="11"/>
        <v>5929</v>
      </c>
      <c r="V21" s="24">
        <f t="shared" si="12"/>
        <v>3481</v>
      </c>
      <c r="W21" s="24">
        <f t="shared" si="13"/>
        <v>4543</v>
      </c>
      <c r="X21" s="24">
        <f t="shared" si="14"/>
        <v>56.25</v>
      </c>
      <c r="Y21" s="24">
        <f t="shared" si="15"/>
        <v>2.89</v>
      </c>
      <c r="Z21" s="24">
        <f t="shared" si="16"/>
        <v>12.75</v>
      </c>
    </row>
    <row r="22">
      <c r="A22" s="20">
        <v>19.0</v>
      </c>
      <c r="B22" s="20">
        <v>82.5</v>
      </c>
      <c r="C22" s="20">
        <v>3.2</v>
      </c>
      <c r="D22" s="20">
        <v>76.4</v>
      </c>
      <c r="E22" s="20">
        <v>1.3</v>
      </c>
      <c r="F22" s="24">
        <f t="shared" ref="F22:G22" si="49">((B22-D22)/B22)*100</f>
        <v>7.393939394</v>
      </c>
      <c r="G22" s="24">
        <f t="shared" si="49"/>
        <v>59.375</v>
      </c>
      <c r="H22" s="24">
        <f t="shared" si="4"/>
        <v>5836.96</v>
      </c>
      <c r="I22" s="24">
        <f t="shared" si="5"/>
        <v>6806.25</v>
      </c>
      <c r="J22" s="24">
        <f t="shared" si="6"/>
        <v>6303</v>
      </c>
      <c r="K22" s="24">
        <f t="shared" si="7"/>
        <v>10.24</v>
      </c>
      <c r="L22" s="24">
        <f t="shared" si="8"/>
        <v>1.69</v>
      </c>
      <c r="M22" s="24">
        <f t="shared" si="9"/>
        <v>4.16</v>
      </c>
      <c r="O22" s="20">
        <v>60.2</v>
      </c>
      <c r="P22" s="20">
        <v>7.8</v>
      </c>
      <c r="Q22" s="20">
        <v>77.0</v>
      </c>
      <c r="R22" s="20">
        <v>1.7</v>
      </c>
      <c r="S22" s="25">
        <f t="shared" ref="S22:T22" si="50">ABS((O22-Q22)/O22)*100</f>
        <v>27.90697674</v>
      </c>
      <c r="T22" s="25">
        <f t="shared" si="50"/>
        <v>78.20512821</v>
      </c>
      <c r="U22" s="24">
        <f t="shared" si="11"/>
        <v>5929</v>
      </c>
      <c r="V22" s="24">
        <f t="shared" si="12"/>
        <v>3624.04</v>
      </c>
      <c r="W22" s="24">
        <f t="shared" si="13"/>
        <v>4635.4</v>
      </c>
      <c r="X22" s="24">
        <f t="shared" si="14"/>
        <v>60.84</v>
      </c>
      <c r="Y22" s="24">
        <f t="shared" si="15"/>
        <v>2.89</v>
      </c>
      <c r="Z22" s="24">
        <f t="shared" si="16"/>
        <v>13.26</v>
      </c>
    </row>
    <row r="23">
      <c r="A23" s="20">
        <v>20.0</v>
      </c>
      <c r="B23" s="20">
        <v>82.6</v>
      </c>
      <c r="C23" s="20">
        <v>3.4</v>
      </c>
      <c r="D23" s="20">
        <v>76.5</v>
      </c>
      <c r="E23" s="20">
        <v>1.8</v>
      </c>
      <c r="F23" s="24">
        <f t="shared" ref="F23:G23" si="51">((B23-D23)/B23)*100</f>
        <v>7.384987893</v>
      </c>
      <c r="G23" s="24">
        <f t="shared" si="51"/>
        <v>47.05882353</v>
      </c>
      <c r="H23" s="24">
        <f t="shared" si="4"/>
        <v>5852.25</v>
      </c>
      <c r="I23" s="24">
        <f t="shared" si="5"/>
        <v>6822.76</v>
      </c>
      <c r="J23" s="24">
        <f t="shared" si="6"/>
        <v>6318.9</v>
      </c>
      <c r="K23" s="24">
        <f t="shared" si="7"/>
        <v>11.56</v>
      </c>
      <c r="L23" s="24">
        <f t="shared" si="8"/>
        <v>3.24</v>
      </c>
      <c r="M23" s="24">
        <f t="shared" si="9"/>
        <v>6.12</v>
      </c>
      <c r="O23" s="20">
        <v>62.6</v>
      </c>
      <c r="P23" s="20">
        <v>8.1</v>
      </c>
      <c r="Q23" s="20">
        <v>77.0</v>
      </c>
      <c r="R23" s="20">
        <v>2.2</v>
      </c>
      <c r="S23" s="25">
        <f t="shared" ref="S23:T23" si="52">ABS((O23-Q23)/O23)*100</f>
        <v>23.00319489</v>
      </c>
      <c r="T23" s="25">
        <f t="shared" si="52"/>
        <v>72.83950617</v>
      </c>
      <c r="U23" s="24">
        <f t="shared" si="11"/>
        <v>5929</v>
      </c>
      <c r="V23" s="24">
        <f t="shared" si="12"/>
        <v>3918.76</v>
      </c>
      <c r="W23" s="24">
        <f t="shared" si="13"/>
        <v>4820.2</v>
      </c>
      <c r="X23" s="24">
        <f t="shared" si="14"/>
        <v>65.61</v>
      </c>
      <c r="Y23" s="24">
        <f t="shared" si="15"/>
        <v>4.84</v>
      </c>
      <c r="Z23" s="24">
        <f t="shared" si="16"/>
        <v>17.82</v>
      </c>
    </row>
    <row r="24">
      <c r="A24" s="26"/>
      <c r="B24" s="27"/>
      <c r="C24" s="27"/>
      <c r="D24" s="27"/>
      <c r="E24" s="27"/>
      <c r="F24" s="28">
        <f t="shared" ref="F24:G24" si="53">AVERAGE(F4:F23)</f>
        <v>10.06343272</v>
      </c>
      <c r="G24" s="28">
        <f t="shared" si="53"/>
        <v>44.51317894</v>
      </c>
      <c r="O24" s="20">
        <v>64.9</v>
      </c>
      <c r="P24" s="20">
        <v>8.4</v>
      </c>
      <c r="Q24" s="20">
        <v>77.0</v>
      </c>
      <c r="R24" s="20">
        <v>2.0</v>
      </c>
      <c r="S24" s="25">
        <f t="shared" ref="S24:T24" si="54">ABS((O24-Q24)/O24)*100</f>
        <v>18.6440678</v>
      </c>
      <c r="T24" s="25">
        <f t="shared" si="54"/>
        <v>76.19047619</v>
      </c>
      <c r="U24" s="24">
        <f t="shared" si="11"/>
        <v>5929</v>
      </c>
      <c r="V24" s="24">
        <f t="shared" si="12"/>
        <v>4212.01</v>
      </c>
      <c r="W24" s="24">
        <f t="shared" si="13"/>
        <v>4997.3</v>
      </c>
      <c r="X24" s="24">
        <f t="shared" si="14"/>
        <v>70.56</v>
      </c>
      <c r="Y24" s="24">
        <f t="shared" si="15"/>
        <v>4</v>
      </c>
      <c r="Z24" s="24">
        <f t="shared" si="16"/>
        <v>16.8</v>
      </c>
    </row>
    <row r="25">
      <c r="A25" s="26" t="s">
        <v>77</v>
      </c>
      <c r="B25" s="27"/>
      <c r="C25" s="27"/>
      <c r="D25" s="27"/>
      <c r="E25" s="27"/>
      <c r="O25" s="20">
        <v>67.3</v>
      </c>
      <c r="P25" s="20">
        <v>9.1</v>
      </c>
      <c r="Q25" s="20">
        <v>77.0</v>
      </c>
      <c r="R25" s="20">
        <v>2.0</v>
      </c>
      <c r="S25" s="25">
        <f t="shared" ref="S25:T25" si="55">ABS((O25-Q25)/O25)*100</f>
        <v>14.41307578</v>
      </c>
      <c r="T25" s="25">
        <f t="shared" si="55"/>
        <v>78.02197802</v>
      </c>
      <c r="U25" s="24">
        <f t="shared" si="11"/>
        <v>5929</v>
      </c>
      <c r="V25" s="24">
        <f t="shared" si="12"/>
        <v>4529.29</v>
      </c>
      <c r="W25" s="24">
        <f t="shared" si="13"/>
        <v>5182.1</v>
      </c>
      <c r="X25" s="24">
        <f t="shared" si="14"/>
        <v>82.81</v>
      </c>
      <c r="Y25" s="24">
        <f t="shared" si="15"/>
        <v>4</v>
      </c>
      <c r="Z25" s="24">
        <f t="shared" si="16"/>
        <v>18.2</v>
      </c>
    </row>
    <row r="26">
      <c r="A26" s="26" t="s">
        <v>78</v>
      </c>
      <c r="B26" s="26" t="s">
        <v>79</v>
      </c>
      <c r="C26" s="27"/>
      <c r="D26" s="27"/>
      <c r="E26" s="27"/>
      <c r="O26" s="20">
        <v>69.6</v>
      </c>
      <c r="P26" s="20">
        <v>5.5</v>
      </c>
      <c r="Q26" s="20">
        <v>77.0</v>
      </c>
      <c r="R26" s="20">
        <v>1.9</v>
      </c>
      <c r="S26" s="25">
        <f t="shared" ref="S26:T26" si="56">ABS((O26-Q26)/O26)*100</f>
        <v>10.63218391</v>
      </c>
      <c r="T26" s="25">
        <f t="shared" si="56"/>
        <v>65.45454545</v>
      </c>
      <c r="U26" s="24">
        <f t="shared" si="11"/>
        <v>5929</v>
      </c>
      <c r="V26" s="24">
        <f t="shared" si="12"/>
        <v>4844.16</v>
      </c>
      <c r="W26" s="24">
        <f t="shared" si="13"/>
        <v>5359.2</v>
      </c>
      <c r="X26" s="24">
        <f t="shared" si="14"/>
        <v>30.25</v>
      </c>
      <c r="Y26" s="24">
        <f t="shared" si="15"/>
        <v>3.61</v>
      </c>
      <c r="Z26" s="24">
        <f t="shared" si="16"/>
        <v>10.45</v>
      </c>
    </row>
    <row r="27">
      <c r="A27" s="20">
        <v>0.1</v>
      </c>
      <c r="B27" s="20">
        <f t="shared" ref="B27:B54" si="58">1.04 + (0.795*A27) + (-0.0248*A27^2)</f>
        <v>1.119252</v>
      </c>
      <c r="C27" s="20">
        <v>21.0</v>
      </c>
      <c r="D27" s="27">
        <f t="shared" ref="D27:D46" si="59">2.38*C27 + 18.3</f>
        <v>68.28</v>
      </c>
      <c r="E27" s="27"/>
      <c r="O27" s="20">
        <v>73.1</v>
      </c>
      <c r="P27" s="20">
        <v>4.9</v>
      </c>
      <c r="Q27" s="20">
        <v>76.9</v>
      </c>
      <c r="R27" s="20">
        <v>2.0</v>
      </c>
      <c r="S27" s="25">
        <f t="shared" ref="S27:T27" si="57">ABS((O27-Q27)/O27)*100</f>
        <v>5.198358413</v>
      </c>
      <c r="T27" s="25">
        <f t="shared" si="57"/>
        <v>59.18367347</v>
      </c>
      <c r="U27" s="24">
        <f t="shared" si="11"/>
        <v>5913.61</v>
      </c>
      <c r="V27" s="24">
        <f t="shared" si="12"/>
        <v>5343.61</v>
      </c>
      <c r="W27" s="24">
        <f t="shared" si="13"/>
        <v>5621.39</v>
      </c>
      <c r="X27" s="24">
        <f t="shared" si="14"/>
        <v>24.01</v>
      </c>
      <c r="Y27" s="24">
        <f t="shared" si="15"/>
        <v>4</v>
      </c>
      <c r="Z27" s="24">
        <f t="shared" si="16"/>
        <v>9.8</v>
      </c>
    </row>
    <row r="28">
      <c r="A28" s="20">
        <v>0.3</v>
      </c>
      <c r="B28" s="20">
        <f t="shared" si="58"/>
        <v>1.276268</v>
      </c>
      <c r="C28" s="20">
        <v>74.4</v>
      </c>
      <c r="D28" s="27">
        <f t="shared" si="59"/>
        <v>195.372</v>
      </c>
      <c r="E28" s="27"/>
      <c r="O28" s="20">
        <v>76.6</v>
      </c>
      <c r="P28" s="20">
        <v>4.8</v>
      </c>
      <c r="Q28" s="20">
        <v>76.9</v>
      </c>
      <c r="R28" s="20">
        <v>2.5</v>
      </c>
      <c r="S28" s="25">
        <f t="shared" ref="S28:T28" si="60">ABS((O28-Q28)/O28)*100</f>
        <v>0.3916449086</v>
      </c>
      <c r="T28" s="25">
        <f t="shared" si="60"/>
        <v>47.91666667</v>
      </c>
      <c r="U28" s="24">
        <f t="shared" si="11"/>
        <v>5913.61</v>
      </c>
      <c r="V28" s="24">
        <f t="shared" si="12"/>
        <v>5867.56</v>
      </c>
      <c r="W28" s="24">
        <f t="shared" si="13"/>
        <v>5890.54</v>
      </c>
      <c r="X28" s="24">
        <f t="shared" si="14"/>
        <v>23.04</v>
      </c>
      <c r="Y28" s="24">
        <f t="shared" si="15"/>
        <v>6.25</v>
      </c>
      <c r="Z28" s="24">
        <f t="shared" si="16"/>
        <v>12</v>
      </c>
    </row>
    <row r="29">
      <c r="A29" s="20">
        <v>2.6</v>
      </c>
      <c r="B29" s="20">
        <f t="shared" si="58"/>
        <v>2.939352</v>
      </c>
      <c r="C29" s="20">
        <v>77.1</v>
      </c>
      <c r="D29" s="27">
        <f t="shared" si="59"/>
        <v>201.798</v>
      </c>
      <c r="O29" s="20">
        <v>79.0</v>
      </c>
      <c r="P29" s="20">
        <v>4.9</v>
      </c>
      <c r="Q29" s="20">
        <v>76.9</v>
      </c>
      <c r="R29" s="20">
        <v>2.4</v>
      </c>
      <c r="S29" s="25">
        <f t="shared" ref="S29:T29" si="61">ABS((O29-Q29)/O29)*100</f>
        <v>2.658227848</v>
      </c>
      <c r="T29" s="25">
        <f t="shared" si="61"/>
        <v>51.02040816</v>
      </c>
      <c r="U29" s="24">
        <f t="shared" si="11"/>
        <v>5913.61</v>
      </c>
      <c r="V29" s="24">
        <f t="shared" si="12"/>
        <v>6241</v>
      </c>
      <c r="W29" s="24">
        <f t="shared" si="13"/>
        <v>6075.1</v>
      </c>
      <c r="X29" s="24">
        <f t="shared" si="14"/>
        <v>24.01</v>
      </c>
      <c r="Y29" s="24">
        <f t="shared" si="15"/>
        <v>5.76</v>
      </c>
      <c r="Z29" s="24">
        <f t="shared" si="16"/>
        <v>11.76</v>
      </c>
    </row>
    <row r="30">
      <c r="A30" s="20">
        <v>3.5</v>
      </c>
      <c r="B30" s="20">
        <f t="shared" si="58"/>
        <v>3.5187</v>
      </c>
      <c r="C30" s="20">
        <v>77.0</v>
      </c>
      <c r="D30" s="27">
        <f t="shared" si="59"/>
        <v>201.56</v>
      </c>
      <c r="O30" s="20">
        <v>81.3</v>
      </c>
      <c r="P30" s="20">
        <v>4.9</v>
      </c>
      <c r="Q30" s="20">
        <v>76.9</v>
      </c>
      <c r="R30" s="20">
        <v>2.3</v>
      </c>
      <c r="S30" s="25">
        <f t="shared" ref="S30:T30" si="62">ABS((O30-Q30)/O30)*100</f>
        <v>5.412054121</v>
      </c>
      <c r="T30" s="25">
        <f t="shared" si="62"/>
        <v>53.06122449</v>
      </c>
      <c r="U30" s="24">
        <f t="shared" si="11"/>
        <v>5913.61</v>
      </c>
      <c r="V30" s="24">
        <f t="shared" si="12"/>
        <v>6609.69</v>
      </c>
      <c r="W30" s="24">
        <f t="shared" si="13"/>
        <v>6251.97</v>
      </c>
      <c r="X30" s="24">
        <f t="shared" si="14"/>
        <v>24.01</v>
      </c>
      <c r="Y30" s="24">
        <f t="shared" si="15"/>
        <v>5.29</v>
      </c>
      <c r="Z30" s="24">
        <f t="shared" si="16"/>
        <v>11.27</v>
      </c>
    </row>
    <row r="31">
      <c r="A31" s="20">
        <v>6.8</v>
      </c>
      <c r="B31" s="20">
        <f t="shared" si="58"/>
        <v>5.299248</v>
      </c>
      <c r="C31" s="20">
        <v>77.1</v>
      </c>
      <c r="D31" s="27">
        <f t="shared" si="59"/>
        <v>201.798</v>
      </c>
      <c r="O31" s="20">
        <v>82.8</v>
      </c>
      <c r="P31" s="20">
        <v>5.4</v>
      </c>
      <c r="Q31" s="20">
        <v>76.9</v>
      </c>
      <c r="R31" s="20">
        <v>2.7</v>
      </c>
      <c r="S31" s="25">
        <f t="shared" ref="S31:T31" si="63">ABS((O31-Q31)/O31)*100</f>
        <v>7.125603865</v>
      </c>
      <c r="T31" s="25">
        <f t="shared" si="63"/>
        <v>50</v>
      </c>
      <c r="U31" s="24">
        <f t="shared" si="11"/>
        <v>5913.61</v>
      </c>
      <c r="V31" s="24">
        <f t="shared" si="12"/>
        <v>6855.84</v>
      </c>
      <c r="W31" s="24">
        <f t="shared" si="13"/>
        <v>6367.32</v>
      </c>
      <c r="X31" s="24">
        <f t="shared" si="14"/>
        <v>29.16</v>
      </c>
      <c r="Y31" s="24">
        <f t="shared" si="15"/>
        <v>7.29</v>
      </c>
      <c r="Z31" s="24">
        <f t="shared" si="16"/>
        <v>14.58</v>
      </c>
    </row>
    <row r="32">
      <c r="A32" s="20">
        <v>7.6</v>
      </c>
      <c r="B32" s="20">
        <f t="shared" si="58"/>
        <v>5.649552</v>
      </c>
      <c r="C32" s="20">
        <v>77.1</v>
      </c>
      <c r="D32" s="27">
        <f t="shared" si="59"/>
        <v>201.798</v>
      </c>
    </row>
    <row r="33">
      <c r="A33" s="20">
        <v>6.4</v>
      </c>
      <c r="B33" s="20">
        <f t="shared" si="58"/>
        <v>5.112192</v>
      </c>
      <c r="C33" s="20">
        <v>74.2</v>
      </c>
      <c r="D33" s="27">
        <f t="shared" si="59"/>
        <v>194.896</v>
      </c>
    </row>
    <row r="34">
      <c r="A34" s="20">
        <v>9.1</v>
      </c>
      <c r="B34" s="20">
        <f t="shared" si="58"/>
        <v>6.220812</v>
      </c>
      <c r="C34" s="20">
        <v>74.3</v>
      </c>
      <c r="D34" s="27">
        <f t="shared" si="59"/>
        <v>195.134</v>
      </c>
    </row>
    <row r="35">
      <c r="A35" s="20">
        <v>6.7</v>
      </c>
      <c r="B35" s="20">
        <f t="shared" si="58"/>
        <v>5.253228</v>
      </c>
      <c r="C35" s="20">
        <v>71.0</v>
      </c>
      <c r="D35" s="27">
        <f t="shared" si="59"/>
        <v>187.28</v>
      </c>
    </row>
    <row r="36">
      <c r="A36" s="20">
        <v>6.7</v>
      </c>
      <c r="B36" s="20">
        <f t="shared" si="58"/>
        <v>5.253228</v>
      </c>
      <c r="C36" s="20">
        <v>76.9</v>
      </c>
      <c r="D36" s="27">
        <f t="shared" si="59"/>
        <v>201.322</v>
      </c>
    </row>
    <row r="37">
      <c r="A37" s="20">
        <v>6.7</v>
      </c>
      <c r="B37" s="20">
        <f t="shared" si="58"/>
        <v>5.253228</v>
      </c>
      <c r="C37" s="20">
        <v>73.7</v>
      </c>
      <c r="D37" s="27">
        <f t="shared" si="59"/>
        <v>193.706</v>
      </c>
    </row>
    <row r="38">
      <c r="A38" s="20">
        <v>6.7</v>
      </c>
      <c r="B38" s="20">
        <f t="shared" si="58"/>
        <v>5.253228</v>
      </c>
      <c r="C38" s="20">
        <v>73.7</v>
      </c>
      <c r="D38" s="27">
        <f t="shared" si="59"/>
        <v>193.706</v>
      </c>
    </row>
    <row r="39">
      <c r="A39" s="20">
        <v>3.9</v>
      </c>
      <c r="B39" s="20">
        <f t="shared" si="58"/>
        <v>3.763292</v>
      </c>
      <c r="C39" s="20">
        <v>73.7</v>
      </c>
      <c r="D39" s="27">
        <f t="shared" si="59"/>
        <v>193.706</v>
      </c>
    </row>
    <row r="40">
      <c r="A40" s="20">
        <v>1.9</v>
      </c>
      <c r="B40" s="20">
        <f t="shared" si="58"/>
        <v>2.460972</v>
      </c>
      <c r="C40" s="20">
        <v>70.3</v>
      </c>
      <c r="D40" s="27">
        <f t="shared" si="59"/>
        <v>185.614</v>
      </c>
    </row>
    <row r="41">
      <c r="A41" s="20">
        <v>1.8</v>
      </c>
      <c r="B41" s="20">
        <f t="shared" si="58"/>
        <v>2.390648</v>
      </c>
      <c r="C41" s="20">
        <v>70.5</v>
      </c>
      <c r="D41" s="27">
        <f t="shared" si="59"/>
        <v>186.09</v>
      </c>
    </row>
    <row r="42">
      <c r="A42" s="20">
        <v>1.7</v>
      </c>
      <c r="B42" s="20">
        <f t="shared" si="58"/>
        <v>2.319828</v>
      </c>
      <c r="C42" s="20">
        <v>70.5</v>
      </c>
      <c r="D42" s="27">
        <f t="shared" si="59"/>
        <v>186.09</v>
      </c>
    </row>
    <row r="43">
      <c r="A43" s="20">
        <v>1.6</v>
      </c>
      <c r="B43" s="20">
        <f t="shared" si="58"/>
        <v>2.248512</v>
      </c>
      <c r="C43" s="20">
        <v>70.5</v>
      </c>
      <c r="D43" s="27">
        <f t="shared" si="59"/>
        <v>186.09</v>
      </c>
    </row>
    <row r="44">
      <c r="A44" s="20">
        <v>1.7</v>
      </c>
      <c r="B44" s="20">
        <f t="shared" si="58"/>
        <v>2.319828</v>
      </c>
      <c r="C44" s="20">
        <v>70.4</v>
      </c>
      <c r="D44" s="27">
        <f t="shared" si="59"/>
        <v>185.852</v>
      </c>
    </row>
    <row r="45">
      <c r="A45" s="20">
        <v>1.7</v>
      </c>
      <c r="B45" s="20">
        <f t="shared" si="58"/>
        <v>2.319828</v>
      </c>
      <c r="C45" s="20">
        <v>76.4</v>
      </c>
      <c r="D45" s="27">
        <f t="shared" si="59"/>
        <v>200.132</v>
      </c>
    </row>
    <row r="46">
      <c r="A46" s="20">
        <v>2.2</v>
      </c>
      <c r="B46" s="20">
        <f t="shared" si="58"/>
        <v>2.668968</v>
      </c>
      <c r="C46" s="20">
        <v>76.5</v>
      </c>
      <c r="D46" s="27">
        <f t="shared" si="59"/>
        <v>200.37</v>
      </c>
    </row>
    <row r="47">
      <c r="A47" s="20">
        <v>2.0</v>
      </c>
      <c r="B47" s="20">
        <f t="shared" si="58"/>
        <v>2.5308</v>
      </c>
    </row>
    <row r="48">
      <c r="A48" s="20">
        <v>2.0</v>
      </c>
      <c r="B48" s="20">
        <f t="shared" si="58"/>
        <v>2.5308</v>
      </c>
    </row>
    <row r="49">
      <c r="A49" s="20">
        <v>1.9</v>
      </c>
      <c r="B49" s="20">
        <f t="shared" si="58"/>
        <v>2.460972</v>
      </c>
    </row>
    <row r="50">
      <c r="A50" s="20">
        <v>2.0</v>
      </c>
      <c r="B50" s="20">
        <f t="shared" si="58"/>
        <v>2.5308</v>
      </c>
    </row>
    <row r="51">
      <c r="A51" s="20">
        <v>2.5</v>
      </c>
      <c r="B51" s="20">
        <f t="shared" si="58"/>
        <v>2.8725</v>
      </c>
      <c r="L51" s="9" t="s">
        <v>80</v>
      </c>
      <c r="M51" s="9" t="s">
        <v>81</v>
      </c>
      <c r="O51" s="9" t="s">
        <v>82</v>
      </c>
      <c r="P51" s="9" t="s">
        <v>83</v>
      </c>
    </row>
    <row r="52">
      <c r="A52" s="20">
        <v>2.4</v>
      </c>
      <c r="B52" s="20">
        <f t="shared" si="58"/>
        <v>2.805152</v>
      </c>
      <c r="L52" s="9">
        <v>21.0</v>
      </c>
      <c r="M52" s="9">
        <v>21.0</v>
      </c>
      <c r="O52" s="9">
        <v>21.0</v>
      </c>
      <c r="P52" s="9">
        <v>21.0</v>
      </c>
    </row>
    <row r="53">
      <c r="A53" s="20">
        <v>2.3</v>
      </c>
      <c r="B53" s="20">
        <f t="shared" si="58"/>
        <v>2.737308</v>
      </c>
      <c r="L53" s="9">
        <v>22.3</v>
      </c>
      <c r="M53" s="9">
        <v>21.7</v>
      </c>
      <c r="O53" s="9">
        <v>22.3</v>
      </c>
      <c r="P53" s="9">
        <v>21.7</v>
      </c>
    </row>
    <row r="54">
      <c r="A54" s="20">
        <v>2.7</v>
      </c>
      <c r="B54" s="20">
        <f t="shared" si="58"/>
        <v>3.005708</v>
      </c>
      <c r="L54" s="9">
        <v>24.5</v>
      </c>
      <c r="M54" s="9">
        <v>22.9</v>
      </c>
      <c r="O54" s="9">
        <v>24.5</v>
      </c>
      <c r="P54" s="9">
        <v>22.9</v>
      </c>
    </row>
    <row r="55">
      <c r="L55" s="9">
        <v>26.7</v>
      </c>
      <c r="M55" s="9">
        <v>24.1</v>
      </c>
      <c r="O55" s="9">
        <v>26.7</v>
      </c>
      <c r="P55" s="9">
        <v>24.1</v>
      </c>
    </row>
    <row r="56">
      <c r="L56" s="9">
        <v>28.8</v>
      </c>
      <c r="M56" s="9">
        <v>25.3</v>
      </c>
      <c r="O56" s="9">
        <v>28.8</v>
      </c>
      <c r="P56" s="9">
        <v>25.3</v>
      </c>
    </row>
    <row r="57">
      <c r="L57" s="9">
        <v>30.9</v>
      </c>
      <c r="M57" s="9">
        <v>26.6</v>
      </c>
      <c r="O57" s="9">
        <v>30.9</v>
      </c>
      <c r="P57" s="9">
        <v>26.6</v>
      </c>
    </row>
    <row r="58">
      <c r="L58" s="9">
        <v>33.1</v>
      </c>
      <c r="M58" s="9">
        <v>27.9</v>
      </c>
      <c r="O58" s="9">
        <v>33.1</v>
      </c>
      <c r="P58" s="9">
        <v>27.9</v>
      </c>
    </row>
    <row r="59">
      <c r="L59" s="9">
        <v>35.2</v>
      </c>
      <c r="M59" s="9">
        <v>30.5</v>
      </c>
      <c r="O59" s="9">
        <v>35.2</v>
      </c>
      <c r="P59" s="9">
        <v>30.5</v>
      </c>
    </row>
    <row r="60">
      <c r="L60" s="9">
        <v>37.4</v>
      </c>
      <c r="M60" s="9">
        <v>33.3</v>
      </c>
      <c r="O60" s="9">
        <v>37.4</v>
      </c>
      <c r="P60" s="9">
        <v>33.3</v>
      </c>
    </row>
    <row r="61">
      <c r="L61" s="9">
        <v>39.5</v>
      </c>
      <c r="M61" s="9">
        <v>35.7</v>
      </c>
      <c r="O61" s="9">
        <v>39.5</v>
      </c>
      <c r="P61" s="9">
        <v>35.7</v>
      </c>
    </row>
    <row r="62">
      <c r="L62" s="9">
        <v>41.7</v>
      </c>
      <c r="M62" s="9">
        <v>37.5</v>
      </c>
      <c r="O62" s="9">
        <v>41.7</v>
      </c>
      <c r="P62" s="9">
        <v>37.5</v>
      </c>
    </row>
    <row r="63">
      <c r="L63" s="9">
        <v>46.0</v>
      </c>
      <c r="M63" s="9">
        <v>39.6</v>
      </c>
      <c r="O63" s="9">
        <v>46.0</v>
      </c>
      <c r="P63" s="9">
        <v>39.6</v>
      </c>
    </row>
    <row r="64">
      <c r="L64" s="9">
        <v>48.3</v>
      </c>
      <c r="M64" s="9">
        <v>40.8</v>
      </c>
      <c r="O64" s="9">
        <v>48.3</v>
      </c>
      <c r="P64" s="9">
        <v>40.8</v>
      </c>
    </row>
    <row r="65">
      <c r="L65" s="9">
        <v>50.9</v>
      </c>
      <c r="M65" s="9">
        <v>42.1</v>
      </c>
      <c r="O65" s="9">
        <v>50.9</v>
      </c>
      <c r="P65" s="9">
        <v>42.1</v>
      </c>
    </row>
    <row r="66">
      <c r="L66" s="9">
        <v>55.3</v>
      </c>
      <c r="M66" s="9">
        <v>43.3</v>
      </c>
      <c r="O66" s="9">
        <v>55.3</v>
      </c>
      <c r="P66" s="9">
        <v>43.3</v>
      </c>
    </row>
    <row r="67">
      <c r="L67" s="9">
        <v>59.5</v>
      </c>
      <c r="M67" s="9">
        <v>44.5</v>
      </c>
      <c r="O67" s="9">
        <v>59.5</v>
      </c>
      <c r="P67" s="9">
        <v>44.5</v>
      </c>
    </row>
    <row r="68">
      <c r="L68" s="9">
        <v>61.6</v>
      </c>
      <c r="M68" s="9">
        <v>45.7</v>
      </c>
      <c r="O68" s="9">
        <v>61.6</v>
      </c>
      <c r="P68" s="9">
        <v>45.7</v>
      </c>
    </row>
    <row r="69">
      <c r="L69" s="9">
        <v>63.8</v>
      </c>
      <c r="M69" s="9">
        <v>47.0</v>
      </c>
      <c r="O69" s="9">
        <v>63.8</v>
      </c>
      <c r="P69" s="9">
        <v>47.0</v>
      </c>
    </row>
    <row r="70">
      <c r="L70" s="9">
        <v>65.9</v>
      </c>
      <c r="M70" s="9">
        <v>49.3</v>
      </c>
      <c r="O70" s="9">
        <v>65.9</v>
      </c>
      <c r="P70" s="9">
        <v>49.3</v>
      </c>
    </row>
    <row r="71">
      <c r="L71" s="9">
        <v>70.3</v>
      </c>
      <c r="M71" s="9">
        <v>50.7</v>
      </c>
      <c r="O71" s="9">
        <v>70.3</v>
      </c>
      <c r="P71" s="9">
        <v>50.7</v>
      </c>
    </row>
    <row r="72">
      <c r="L72" s="9">
        <v>72.4</v>
      </c>
      <c r="M72" s="9">
        <v>51.9</v>
      </c>
      <c r="O72" s="9">
        <v>72.4</v>
      </c>
      <c r="P72" s="9">
        <v>51.9</v>
      </c>
    </row>
    <row r="73">
      <c r="L73" s="9">
        <v>74.6</v>
      </c>
      <c r="M73" s="9">
        <v>53.3</v>
      </c>
      <c r="O73" s="9">
        <v>74.6</v>
      </c>
      <c r="P73" s="9">
        <v>53.3</v>
      </c>
    </row>
    <row r="74">
      <c r="L74" s="9">
        <v>77.6</v>
      </c>
      <c r="M74" s="9">
        <v>54.5</v>
      </c>
      <c r="O74" s="9">
        <v>77.6</v>
      </c>
      <c r="P74" s="9">
        <v>54.5</v>
      </c>
    </row>
    <row r="75">
      <c r="L75" s="9">
        <v>77.6</v>
      </c>
      <c r="M75" s="9">
        <v>55.8</v>
      </c>
      <c r="O75" s="9">
        <v>77.6</v>
      </c>
      <c r="P75" s="9">
        <v>55.8</v>
      </c>
    </row>
    <row r="76">
      <c r="L76" s="9">
        <v>77.6</v>
      </c>
      <c r="M76" s="9">
        <v>58.2</v>
      </c>
      <c r="O76" s="9">
        <v>77.6</v>
      </c>
      <c r="P76" s="9">
        <v>58.2</v>
      </c>
    </row>
    <row r="77">
      <c r="L77" s="9">
        <v>77.6</v>
      </c>
      <c r="M77" s="9">
        <v>59.5</v>
      </c>
      <c r="O77" s="9">
        <v>77.6</v>
      </c>
      <c r="P77" s="9">
        <v>59.5</v>
      </c>
    </row>
    <row r="78">
      <c r="L78" s="9">
        <v>77.7</v>
      </c>
      <c r="M78" s="9">
        <v>60.7</v>
      </c>
      <c r="O78" s="9">
        <v>77.7</v>
      </c>
      <c r="P78" s="9">
        <v>60.7</v>
      </c>
    </row>
    <row r="79">
      <c r="L79" s="9">
        <v>77.7</v>
      </c>
      <c r="M79" s="9">
        <v>61.9</v>
      </c>
      <c r="O79" s="9">
        <v>77.7</v>
      </c>
      <c r="P79" s="9">
        <v>61.9</v>
      </c>
    </row>
    <row r="80">
      <c r="L80" s="9">
        <v>77.7</v>
      </c>
      <c r="M80" s="9">
        <v>63.2</v>
      </c>
      <c r="O80" s="9">
        <v>77.7</v>
      </c>
      <c r="P80" s="9">
        <v>63.2</v>
      </c>
    </row>
    <row r="81">
      <c r="L81" s="9">
        <v>77.6</v>
      </c>
      <c r="M81" s="9">
        <v>64.4</v>
      </c>
      <c r="O81" s="9">
        <v>77.6</v>
      </c>
      <c r="P81" s="9">
        <v>64.4</v>
      </c>
    </row>
    <row r="82">
      <c r="L82" s="9">
        <v>77.7</v>
      </c>
      <c r="M82" s="9">
        <v>65.6</v>
      </c>
      <c r="O82" s="9">
        <v>77.7</v>
      </c>
      <c r="P82" s="9">
        <v>65.6</v>
      </c>
    </row>
    <row r="83">
      <c r="L83" s="9">
        <v>77.6</v>
      </c>
      <c r="M83" s="9">
        <v>66.8</v>
      </c>
      <c r="O83" s="9">
        <v>77.6</v>
      </c>
      <c r="P83" s="9">
        <v>66.8</v>
      </c>
    </row>
    <row r="84">
      <c r="L84" s="9">
        <v>77.6</v>
      </c>
      <c r="M84" s="9">
        <v>68.0</v>
      </c>
      <c r="O84" s="9">
        <v>77.6</v>
      </c>
      <c r="P84" s="9">
        <v>68.0</v>
      </c>
    </row>
    <row r="85">
      <c r="L85" s="9">
        <v>77.6</v>
      </c>
      <c r="M85" s="9">
        <v>69.2</v>
      </c>
      <c r="O85" s="9">
        <v>77.6</v>
      </c>
      <c r="P85" s="9">
        <v>69.2</v>
      </c>
    </row>
    <row r="86">
      <c r="L86" s="9">
        <v>77.6</v>
      </c>
      <c r="M86" s="9">
        <v>70.5</v>
      </c>
      <c r="O86" s="9">
        <v>77.6</v>
      </c>
      <c r="P86" s="9">
        <v>70.5</v>
      </c>
    </row>
    <row r="87">
      <c r="L87" s="9">
        <v>77.5</v>
      </c>
      <c r="M87" s="9">
        <v>71.6</v>
      </c>
      <c r="O87" s="9">
        <v>77.5</v>
      </c>
      <c r="P87" s="9">
        <v>71.6</v>
      </c>
    </row>
    <row r="88">
      <c r="L88" s="9">
        <v>77.6</v>
      </c>
      <c r="M88" s="9">
        <v>72.8</v>
      </c>
      <c r="O88" s="9">
        <v>77.6</v>
      </c>
      <c r="P88" s="9">
        <v>72.8</v>
      </c>
    </row>
    <row r="89">
      <c r="L89" s="9">
        <v>77.6</v>
      </c>
      <c r="M89" s="9">
        <v>74.0</v>
      </c>
      <c r="O89" s="9">
        <v>77.6</v>
      </c>
      <c r="P89" s="9">
        <v>74.0</v>
      </c>
    </row>
    <row r="90">
      <c r="L90" s="9">
        <v>77.6</v>
      </c>
      <c r="M90" s="9">
        <v>75.2</v>
      </c>
      <c r="O90" s="9">
        <v>77.6</v>
      </c>
      <c r="P90" s="9">
        <v>75.2</v>
      </c>
    </row>
    <row r="91">
      <c r="L91" s="9">
        <v>77.6</v>
      </c>
      <c r="M91" s="9">
        <v>76.4</v>
      </c>
      <c r="O91" s="9">
        <v>77.6</v>
      </c>
      <c r="P91" s="9">
        <v>76.4</v>
      </c>
    </row>
    <row r="92">
      <c r="L92" s="9">
        <v>77.6</v>
      </c>
      <c r="M92" s="9">
        <v>77.6</v>
      </c>
      <c r="O92" s="9">
        <v>77.6</v>
      </c>
      <c r="P92" s="9">
        <v>77.6</v>
      </c>
    </row>
    <row r="93">
      <c r="L93" s="9">
        <v>77.7</v>
      </c>
      <c r="M93" s="9">
        <v>78.8</v>
      </c>
      <c r="O93" s="9">
        <v>77.7</v>
      </c>
      <c r="P93" s="9">
        <v>78.8</v>
      </c>
    </row>
    <row r="94">
      <c r="L94" s="9">
        <v>77.7</v>
      </c>
      <c r="M94" s="9">
        <v>80.0</v>
      </c>
      <c r="O94" s="9">
        <v>77.7</v>
      </c>
      <c r="P94" s="9">
        <v>80.0</v>
      </c>
    </row>
    <row r="95">
      <c r="L95" s="9">
        <v>77.7</v>
      </c>
      <c r="M95" s="9">
        <v>81.2</v>
      </c>
    </row>
    <row r="96">
      <c r="L96" s="9">
        <v>77.7</v>
      </c>
      <c r="M96" s="9">
        <v>82.5</v>
      </c>
    </row>
    <row r="97">
      <c r="L97" s="9">
        <v>77.8</v>
      </c>
      <c r="M97" s="9">
        <v>84.1</v>
      </c>
    </row>
    <row r="98">
      <c r="L98" s="9">
        <v>77.9</v>
      </c>
      <c r="M98" s="9">
        <v>85.1</v>
      </c>
    </row>
    <row r="99">
      <c r="L99" s="9">
        <v>78.0</v>
      </c>
      <c r="M99" s="9">
        <v>85.0</v>
      </c>
    </row>
  </sheetData>
  <mergeCells count="11">
    <mergeCell ref="Q2:R2"/>
    <mergeCell ref="S2:T2"/>
    <mergeCell ref="U2:W2"/>
    <mergeCell ref="X2:Z2"/>
    <mergeCell ref="A2:A3"/>
    <mergeCell ref="B2:C2"/>
    <mergeCell ref="D2:E2"/>
    <mergeCell ref="F2:G2"/>
    <mergeCell ref="H2:J2"/>
    <mergeCell ref="K2:M2"/>
    <mergeCell ref="O2:P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84</v>
      </c>
    </row>
    <row r="2">
      <c r="A2" s="9" t="s">
        <v>85</v>
      </c>
      <c r="F2" s="9" t="s">
        <v>68</v>
      </c>
      <c r="K2" s="9" t="s">
        <v>86</v>
      </c>
    </row>
    <row r="3">
      <c r="A3" s="29" t="s">
        <v>0</v>
      </c>
      <c r="B3" s="29" t="s">
        <v>87</v>
      </c>
      <c r="C3" s="29" t="s">
        <v>88</v>
      </c>
      <c r="D3" s="29" t="s">
        <v>89</v>
      </c>
      <c r="E3" s="30" t="s">
        <v>90</v>
      </c>
      <c r="F3" s="29" t="s">
        <v>0</v>
      </c>
      <c r="G3" s="29" t="s">
        <v>87</v>
      </c>
      <c r="H3" s="29" t="s">
        <v>88</v>
      </c>
      <c r="I3" s="29" t="s">
        <v>89</v>
      </c>
    </row>
    <row r="4">
      <c r="A4" s="31">
        <v>1.0</v>
      </c>
      <c r="B4" s="32">
        <v>21.0</v>
      </c>
      <c r="C4" s="32">
        <v>21.0</v>
      </c>
      <c r="D4" s="32">
        <f t="shared" ref="D4:D31" si="1">ABS((B4-C4)/B4)*100</f>
        <v>0</v>
      </c>
      <c r="E4" s="33">
        <f t="shared" ref="E4:E31" si="2">(B4-B37)^2</f>
        <v>0</v>
      </c>
      <c r="F4" s="31">
        <v>1.0</v>
      </c>
      <c r="G4" s="32">
        <v>0.1</v>
      </c>
      <c r="H4" s="32">
        <v>0.1</v>
      </c>
      <c r="I4" s="34">
        <f t="shared" ref="I4:I31" si="3">ABS((G4-H4)/G4)*100</f>
        <v>0</v>
      </c>
    </row>
    <row r="5">
      <c r="A5" s="31">
        <v>2.0</v>
      </c>
      <c r="B5" s="32">
        <v>21.0</v>
      </c>
      <c r="C5" s="32">
        <v>21.0</v>
      </c>
      <c r="D5" s="32">
        <f t="shared" si="1"/>
        <v>0</v>
      </c>
      <c r="E5" s="33">
        <f t="shared" si="2"/>
        <v>10.24</v>
      </c>
      <c r="F5" s="31">
        <v>2.0</v>
      </c>
      <c r="G5" s="32">
        <v>0.3</v>
      </c>
      <c r="H5" s="32">
        <v>0.3</v>
      </c>
      <c r="I5" s="34">
        <f t="shared" si="3"/>
        <v>0</v>
      </c>
    </row>
    <row r="6">
      <c r="A6" s="31">
        <v>3.0</v>
      </c>
      <c r="B6" s="32">
        <v>22.9</v>
      </c>
      <c r="C6" s="32">
        <v>21.3</v>
      </c>
      <c r="D6" s="32">
        <f t="shared" si="1"/>
        <v>6.986899563</v>
      </c>
      <c r="E6" s="33">
        <f t="shared" si="2"/>
        <v>10.89</v>
      </c>
      <c r="F6" s="31">
        <v>3.0</v>
      </c>
      <c r="G6" s="32">
        <v>3.8</v>
      </c>
      <c r="H6" s="32">
        <v>2.6</v>
      </c>
      <c r="I6" s="34">
        <f t="shared" si="3"/>
        <v>31.57894737</v>
      </c>
    </row>
    <row r="7">
      <c r="A7" s="31">
        <v>4.0</v>
      </c>
      <c r="B7" s="32">
        <v>24.1</v>
      </c>
      <c r="C7" s="32">
        <v>23.5</v>
      </c>
      <c r="D7" s="32">
        <f t="shared" si="1"/>
        <v>2.489626556</v>
      </c>
      <c r="E7" s="33">
        <f t="shared" si="2"/>
        <v>4.41</v>
      </c>
      <c r="F7" s="31">
        <v>4.0</v>
      </c>
      <c r="G7" s="32">
        <v>4.0</v>
      </c>
      <c r="H7" s="32">
        <v>3.5</v>
      </c>
      <c r="I7" s="34">
        <f t="shared" si="3"/>
        <v>12.5</v>
      </c>
    </row>
    <row r="8">
      <c r="A8" s="31">
        <v>5.0</v>
      </c>
      <c r="B8" s="32">
        <v>27.6</v>
      </c>
      <c r="C8" s="32">
        <v>26.9</v>
      </c>
      <c r="D8" s="32">
        <f t="shared" si="1"/>
        <v>2.536231884</v>
      </c>
      <c r="E8" s="33">
        <f t="shared" si="2"/>
        <v>0.49</v>
      </c>
      <c r="F8" s="31">
        <v>5.0</v>
      </c>
      <c r="G8" s="32">
        <v>5.0</v>
      </c>
      <c r="H8" s="32">
        <v>6.8</v>
      </c>
      <c r="I8" s="34">
        <f t="shared" si="3"/>
        <v>36</v>
      </c>
    </row>
    <row r="9">
      <c r="A9" s="31">
        <v>6.0</v>
      </c>
      <c r="B9" s="32">
        <v>29.6</v>
      </c>
      <c r="C9" s="32">
        <v>29.0</v>
      </c>
      <c r="D9" s="32">
        <f t="shared" si="1"/>
        <v>2.027027027</v>
      </c>
      <c r="E9" s="33">
        <f t="shared" si="2"/>
        <v>0.49</v>
      </c>
      <c r="F9" s="31">
        <v>6.0</v>
      </c>
      <c r="G9" s="32">
        <v>5.2</v>
      </c>
      <c r="H9" s="32">
        <v>7.6</v>
      </c>
      <c r="I9" s="34">
        <f t="shared" si="3"/>
        <v>46.15384615</v>
      </c>
    </row>
    <row r="10">
      <c r="A10" s="31">
        <v>7.0</v>
      </c>
      <c r="B10" s="32">
        <v>31.9</v>
      </c>
      <c r="C10" s="32">
        <v>31.1</v>
      </c>
      <c r="D10" s="32">
        <f t="shared" si="1"/>
        <v>2.507836991</v>
      </c>
      <c r="E10" s="33">
        <f t="shared" si="2"/>
        <v>0.25</v>
      </c>
      <c r="F10" s="31">
        <v>7.0</v>
      </c>
      <c r="G10" s="32">
        <v>5.3</v>
      </c>
      <c r="H10" s="32">
        <v>6.4</v>
      </c>
      <c r="I10" s="34">
        <f t="shared" si="3"/>
        <v>20.75471698</v>
      </c>
    </row>
    <row r="11">
      <c r="A11" s="31">
        <v>8.0</v>
      </c>
      <c r="B11" s="32">
        <v>34.2</v>
      </c>
      <c r="C11" s="32">
        <v>33.2</v>
      </c>
      <c r="D11" s="32">
        <f t="shared" si="1"/>
        <v>2.923976608</v>
      </c>
      <c r="E11" s="33">
        <f t="shared" si="2"/>
        <v>0.09</v>
      </c>
      <c r="F11" s="31">
        <v>8.0</v>
      </c>
      <c r="G11" s="32">
        <v>5.5</v>
      </c>
      <c r="H11" s="32">
        <v>9.1</v>
      </c>
      <c r="I11" s="34">
        <f t="shared" si="3"/>
        <v>65.45454545</v>
      </c>
    </row>
    <row r="12">
      <c r="A12" s="31">
        <v>9.0</v>
      </c>
      <c r="B12" s="32">
        <v>38.9</v>
      </c>
      <c r="C12" s="32">
        <v>37.5</v>
      </c>
      <c r="D12" s="32">
        <f t="shared" si="1"/>
        <v>3.598971722</v>
      </c>
      <c r="E12" s="33">
        <f t="shared" si="2"/>
        <v>0.04</v>
      </c>
      <c r="F12" s="31">
        <v>9.0</v>
      </c>
      <c r="G12" s="32">
        <v>5.7</v>
      </c>
      <c r="H12" s="32">
        <v>6.7</v>
      </c>
      <c r="I12" s="34">
        <f t="shared" si="3"/>
        <v>17.54385965</v>
      </c>
    </row>
    <row r="13">
      <c r="A13" s="31">
        <v>10.0</v>
      </c>
      <c r="B13" s="32">
        <v>40.1</v>
      </c>
      <c r="C13" s="32">
        <v>39.6</v>
      </c>
      <c r="D13" s="32">
        <f t="shared" si="1"/>
        <v>1.246882793</v>
      </c>
      <c r="E13" s="33">
        <f t="shared" si="2"/>
        <v>0.49</v>
      </c>
      <c r="F13" s="31">
        <v>10.0</v>
      </c>
      <c r="G13" s="32">
        <v>5.8</v>
      </c>
      <c r="H13" s="32">
        <v>6.7</v>
      </c>
      <c r="I13" s="34">
        <f t="shared" si="3"/>
        <v>15.51724138</v>
      </c>
    </row>
    <row r="14">
      <c r="A14" s="31">
        <v>11.0</v>
      </c>
      <c r="B14" s="32">
        <v>41.3</v>
      </c>
      <c r="C14" s="32">
        <v>31.7</v>
      </c>
      <c r="D14" s="32">
        <f t="shared" si="1"/>
        <v>23.24455206</v>
      </c>
      <c r="E14" s="33">
        <f t="shared" si="2"/>
        <v>13.69</v>
      </c>
      <c r="F14" s="31">
        <v>11.0</v>
      </c>
      <c r="G14" s="32">
        <v>5.8</v>
      </c>
      <c r="H14" s="32">
        <v>6.7</v>
      </c>
      <c r="I14" s="34">
        <f t="shared" si="3"/>
        <v>15.51724138</v>
      </c>
    </row>
    <row r="15">
      <c r="A15" s="31">
        <v>12.0</v>
      </c>
      <c r="B15" s="32">
        <v>42.5</v>
      </c>
      <c r="C15" s="32">
        <v>43.8</v>
      </c>
      <c r="D15" s="32">
        <f t="shared" si="1"/>
        <v>3.058823529</v>
      </c>
      <c r="E15" s="33">
        <f t="shared" si="2"/>
        <v>21.16</v>
      </c>
      <c r="F15" s="31">
        <v>12.0</v>
      </c>
      <c r="G15" s="32">
        <v>5.9</v>
      </c>
      <c r="H15" s="32">
        <v>6.7</v>
      </c>
      <c r="I15" s="34">
        <f t="shared" si="3"/>
        <v>13.55932203</v>
      </c>
    </row>
    <row r="16">
      <c r="A16" s="31">
        <v>13.0</v>
      </c>
      <c r="B16" s="32">
        <v>44.8</v>
      </c>
      <c r="C16" s="32">
        <v>48.2</v>
      </c>
      <c r="D16" s="32">
        <f t="shared" si="1"/>
        <v>7.589285714</v>
      </c>
      <c r="E16" s="33">
        <f t="shared" si="2"/>
        <v>19.36</v>
      </c>
      <c r="F16" s="31">
        <v>13.0</v>
      </c>
      <c r="G16" s="32">
        <v>6.2</v>
      </c>
      <c r="H16" s="32">
        <v>3.9</v>
      </c>
      <c r="I16" s="34">
        <f t="shared" si="3"/>
        <v>37.09677419</v>
      </c>
    </row>
    <row r="17">
      <c r="A17" s="31">
        <v>14.0</v>
      </c>
      <c r="B17" s="32">
        <v>51.9</v>
      </c>
      <c r="C17" s="32">
        <v>65.7</v>
      </c>
      <c r="D17" s="32">
        <f t="shared" si="1"/>
        <v>26.58959538</v>
      </c>
      <c r="E17" s="33">
        <f t="shared" si="2"/>
        <v>1</v>
      </c>
      <c r="F17" s="31">
        <v>14.0</v>
      </c>
      <c r="G17" s="32">
        <v>6.9</v>
      </c>
      <c r="H17" s="32">
        <v>1.9</v>
      </c>
      <c r="I17" s="34">
        <f t="shared" si="3"/>
        <v>72.46376812</v>
      </c>
    </row>
    <row r="18">
      <c r="A18" s="31">
        <v>15.0</v>
      </c>
      <c r="B18" s="32">
        <v>53.1</v>
      </c>
      <c r="C18" s="32">
        <v>67.8</v>
      </c>
      <c r="D18" s="32">
        <f t="shared" si="1"/>
        <v>27.68361582</v>
      </c>
      <c r="E18" s="33">
        <f t="shared" si="2"/>
        <v>16.81</v>
      </c>
      <c r="F18" s="31">
        <v>15.0</v>
      </c>
      <c r="G18" s="32">
        <v>7.0</v>
      </c>
      <c r="H18" s="32">
        <v>1.8</v>
      </c>
      <c r="I18" s="34">
        <f t="shared" si="3"/>
        <v>74.28571429</v>
      </c>
    </row>
    <row r="19">
      <c r="A19" s="31">
        <v>16.0</v>
      </c>
      <c r="B19" s="32">
        <v>54.3</v>
      </c>
      <c r="C19" s="32">
        <v>70.8</v>
      </c>
      <c r="D19" s="32">
        <f t="shared" si="1"/>
        <v>30.38674033</v>
      </c>
      <c r="E19" s="33">
        <f t="shared" si="2"/>
        <v>96.04</v>
      </c>
      <c r="F19" s="31">
        <v>16.0</v>
      </c>
      <c r="G19" s="32">
        <v>7.1</v>
      </c>
      <c r="H19" s="32">
        <v>1.7</v>
      </c>
      <c r="I19" s="34">
        <f t="shared" si="3"/>
        <v>76.05633803</v>
      </c>
    </row>
    <row r="20">
      <c r="A20" s="31">
        <v>17.0</v>
      </c>
      <c r="B20" s="32">
        <v>56.7</v>
      </c>
      <c r="C20" s="32">
        <v>73.9</v>
      </c>
      <c r="D20" s="32">
        <f t="shared" si="1"/>
        <v>30.335097</v>
      </c>
      <c r="E20" s="33">
        <f t="shared" si="2"/>
        <v>146.41</v>
      </c>
      <c r="F20" s="31">
        <v>17.0</v>
      </c>
      <c r="G20" s="32">
        <v>7.3</v>
      </c>
      <c r="H20" s="32">
        <v>1.6</v>
      </c>
      <c r="I20" s="34">
        <f t="shared" si="3"/>
        <v>78.08219178</v>
      </c>
    </row>
    <row r="21">
      <c r="A21" s="31">
        <v>18.0</v>
      </c>
      <c r="B21" s="32">
        <v>59.0</v>
      </c>
      <c r="C21" s="32">
        <v>77.0</v>
      </c>
      <c r="D21" s="32">
        <f t="shared" si="1"/>
        <v>30.50847458</v>
      </c>
      <c r="E21" s="33">
        <f t="shared" si="2"/>
        <v>187.69</v>
      </c>
      <c r="F21" s="31">
        <v>18.0</v>
      </c>
      <c r="G21" s="32">
        <v>7.5</v>
      </c>
      <c r="H21" s="32">
        <v>1.7</v>
      </c>
      <c r="I21" s="34">
        <f t="shared" si="3"/>
        <v>77.33333333</v>
      </c>
    </row>
    <row r="22">
      <c r="A22" s="31">
        <v>19.0</v>
      </c>
      <c r="B22" s="32">
        <v>60.2</v>
      </c>
      <c r="C22" s="32">
        <v>77.0</v>
      </c>
      <c r="D22" s="32">
        <f t="shared" si="1"/>
        <v>27.90697674</v>
      </c>
      <c r="E22" s="33">
        <f t="shared" si="2"/>
        <v>237.16</v>
      </c>
      <c r="F22" s="31">
        <v>19.0</v>
      </c>
      <c r="G22" s="32">
        <v>7.8</v>
      </c>
      <c r="H22" s="32">
        <v>1.7</v>
      </c>
      <c r="I22" s="34">
        <f t="shared" si="3"/>
        <v>78.20512821</v>
      </c>
    </row>
    <row r="23">
      <c r="A23" s="31">
        <v>20.0</v>
      </c>
      <c r="B23" s="32">
        <v>62.6</v>
      </c>
      <c r="C23" s="32">
        <v>77.0</v>
      </c>
      <c r="D23" s="32">
        <f t="shared" si="1"/>
        <v>23.00319489</v>
      </c>
      <c r="E23" s="33">
        <f t="shared" si="2"/>
        <v>184.96</v>
      </c>
      <c r="F23" s="31">
        <v>20.0</v>
      </c>
      <c r="G23" s="32">
        <v>8.1</v>
      </c>
      <c r="H23" s="32">
        <v>2.2</v>
      </c>
      <c r="I23" s="34">
        <f t="shared" si="3"/>
        <v>72.83950617</v>
      </c>
    </row>
    <row r="24">
      <c r="A24" s="31">
        <v>21.0</v>
      </c>
      <c r="B24" s="32">
        <v>64.9</v>
      </c>
      <c r="C24" s="32">
        <v>77.0</v>
      </c>
      <c r="D24" s="32">
        <f t="shared" si="1"/>
        <v>18.6440678</v>
      </c>
      <c r="E24" s="33">
        <f t="shared" si="2"/>
        <v>4212.01</v>
      </c>
      <c r="F24" s="31">
        <v>21.0</v>
      </c>
      <c r="G24" s="32">
        <v>8.4</v>
      </c>
      <c r="H24" s="32">
        <v>2.0</v>
      </c>
      <c r="I24" s="34">
        <f t="shared" si="3"/>
        <v>76.19047619</v>
      </c>
    </row>
    <row r="25">
      <c r="A25" s="31">
        <v>22.0</v>
      </c>
      <c r="B25" s="32">
        <v>67.3</v>
      </c>
      <c r="C25" s="32">
        <v>77.0</v>
      </c>
      <c r="D25" s="32">
        <f t="shared" si="1"/>
        <v>14.41307578</v>
      </c>
      <c r="E25" s="33">
        <f t="shared" si="2"/>
        <v>4529.29</v>
      </c>
      <c r="F25" s="31">
        <v>22.0</v>
      </c>
      <c r="G25" s="32">
        <v>9.1</v>
      </c>
      <c r="H25" s="32">
        <v>2.0</v>
      </c>
      <c r="I25" s="34">
        <f t="shared" si="3"/>
        <v>78.02197802</v>
      </c>
    </row>
    <row r="26">
      <c r="A26" s="31">
        <v>23.0</v>
      </c>
      <c r="B26" s="32">
        <v>69.6</v>
      </c>
      <c r="C26" s="32">
        <v>77.0</v>
      </c>
      <c r="D26" s="32">
        <f t="shared" si="1"/>
        <v>10.63218391</v>
      </c>
      <c r="E26" s="33">
        <f t="shared" si="2"/>
        <v>4844.16</v>
      </c>
      <c r="F26" s="31">
        <v>23.0</v>
      </c>
      <c r="G26" s="32">
        <v>5.5</v>
      </c>
      <c r="H26" s="32">
        <v>1.9</v>
      </c>
      <c r="I26" s="34">
        <f t="shared" si="3"/>
        <v>65.45454545</v>
      </c>
    </row>
    <row r="27">
      <c r="A27" s="31">
        <v>24.0</v>
      </c>
      <c r="B27" s="32">
        <v>73.1</v>
      </c>
      <c r="C27" s="32">
        <v>76.9</v>
      </c>
      <c r="D27" s="32">
        <f t="shared" si="1"/>
        <v>5.198358413</v>
      </c>
      <c r="E27" s="33">
        <f t="shared" si="2"/>
        <v>5343.61</v>
      </c>
      <c r="F27" s="31">
        <v>24.0</v>
      </c>
      <c r="G27" s="32">
        <v>4.9</v>
      </c>
      <c r="H27" s="32">
        <v>2.0</v>
      </c>
      <c r="I27" s="34">
        <f t="shared" si="3"/>
        <v>59.18367347</v>
      </c>
    </row>
    <row r="28">
      <c r="A28" s="31">
        <v>25.0</v>
      </c>
      <c r="B28" s="32">
        <v>76.6</v>
      </c>
      <c r="C28" s="32">
        <v>76.9</v>
      </c>
      <c r="D28" s="32">
        <f t="shared" si="1"/>
        <v>0.3916449086</v>
      </c>
      <c r="E28" s="33">
        <f t="shared" si="2"/>
        <v>5867.56</v>
      </c>
      <c r="F28" s="31">
        <v>25.0</v>
      </c>
      <c r="G28" s="32">
        <v>4.8</v>
      </c>
      <c r="H28" s="32">
        <v>2.5</v>
      </c>
      <c r="I28" s="34">
        <f t="shared" si="3"/>
        <v>47.91666667</v>
      </c>
    </row>
    <row r="29">
      <c r="A29" s="31">
        <v>26.0</v>
      </c>
      <c r="B29" s="32">
        <v>79.0</v>
      </c>
      <c r="C29" s="32">
        <v>76.9</v>
      </c>
      <c r="D29" s="32">
        <f t="shared" si="1"/>
        <v>2.658227848</v>
      </c>
      <c r="E29" s="33">
        <f t="shared" si="2"/>
        <v>6241</v>
      </c>
      <c r="F29" s="31">
        <v>26.0</v>
      </c>
      <c r="G29" s="32">
        <v>4.9</v>
      </c>
      <c r="H29" s="32">
        <v>2.4</v>
      </c>
      <c r="I29" s="34">
        <f t="shared" si="3"/>
        <v>51.02040816</v>
      </c>
    </row>
    <row r="30">
      <c r="A30" s="31">
        <v>27.0</v>
      </c>
      <c r="B30" s="32">
        <v>81.3</v>
      </c>
      <c r="C30" s="32">
        <v>76.9</v>
      </c>
      <c r="D30" s="32">
        <f t="shared" si="1"/>
        <v>5.412054121</v>
      </c>
      <c r="E30" s="33">
        <f t="shared" si="2"/>
        <v>6609.69</v>
      </c>
      <c r="F30" s="31">
        <v>27.0</v>
      </c>
      <c r="G30" s="32">
        <v>4.9</v>
      </c>
      <c r="H30" s="32">
        <v>2.3</v>
      </c>
      <c r="I30" s="34">
        <f t="shared" si="3"/>
        <v>53.06122449</v>
      </c>
    </row>
    <row r="31">
      <c r="A31" s="31">
        <v>28.0</v>
      </c>
      <c r="B31" s="32">
        <v>82.8</v>
      </c>
      <c r="C31" s="32">
        <v>76.9</v>
      </c>
      <c r="D31" s="32">
        <f t="shared" si="1"/>
        <v>7.125603865</v>
      </c>
      <c r="E31" s="33">
        <f t="shared" si="2"/>
        <v>6855.84</v>
      </c>
      <c r="F31" s="31">
        <v>28.0</v>
      </c>
      <c r="G31" s="32">
        <v>5.4</v>
      </c>
      <c r="H31" s="32">
        <v>2.7</v>
      </c>
      <c r="I31" s="34">
        <f t="shared" si="3"/>
        <v>50</v>
      </c>
    </row>
    <row r="32">
      <c r="D32" s="28">
        <f>AVERAGE(D4:D31)</f>
        <v>11.39639378</v>
      </c>
      <c r="E32" s="33">
        <f>SQRT(AVERAGE(E4:E31))</f>
        <v>40.29127431</v>
      </c>
      <c r="I32" s="28">
        <f>AVERAGE(I4:I31)</f>
        <v>47.20683739</v>
      </c>
    </row>
    <row r="34">
      <c r="A34" s="9" t="s">
        <v>77</v>
      </c>
    </row>
    <row r="35">
      <c r="A35" s="9" t="s">
        <v>85</v>
      </c>
      <c r="F35" s="9" t="s">
        <v>68</v>
      </c>
    </row>
    <row r="36">
      <c r="A36" s="29" t="s">
        <v>0</v>
      </c>
      <c r="B36" s="29" t="s">
        <v>87</v>
      </c>
      <c r="C36" s="29" t="s">
        <v>88</v>
      </c>
      <c r="D36" s="29" t="s">
        <v>89</v>
      </c>
      <c r="E36" s="33"/>
      <c r="F36" s="29" t="s">
        <v>0</v>
      </c>
      <c r="G36" s="29" t="s">
        <v>87</v>
      </c>
      <c r="H36" s="29" t="s">
        <v>88</v>
      </c>
      <c r="I36" s="29" t="s">
        <v>89</v>
      </c>
    </row>
    <row r="37">
      <c r="A37" s="31">
        <v>1.0</v>
      </c>
      <c r="B37" s="32">
        <v>21.0</v>
      </c>
      <c r="C37" s="32">
        <v>21.0</v>
      </c>
      <c r="D37" s="35">
        <f t="shared" ref="D37:D64" si="4">ABS((B37-C37)/B37)*100</f>
        <v>0</v>
      </c>
      <c r="E37" s="33"/>
      <c r="F37" s="31">
        <v>1.0</v>
      </c>
      <c r="G37" s="32">
        <v>0.1</v>
      </c>
      <c r="H37" s="32">
        <v>0.1</v>
      </c>
      <c r="I37" s="36">
        <f t="shared" ref="I37:I64" si="5">ABS((G37-H37)/G37)*100</f>
        <v>0</v>
      </c>
    </row>
    <row r="38">
      <c r="A38" s="31">
        <v>2.0</v>
      </c>
      <c r="B38" s="32">
        <v>24.2</v>
      </c>
      <c r="C38" s="32">
        <v>24.2</v>
      </c>
      <c r="D38" s="35">
        <f t="shared" si="4"/>
        <v>0</v>
      </c>
      <c r="E38" s="33"/>
      <c r="F38" s="31">
        <v>2.0</v>
      </c>
      <c r="G38" s="32">
        <v>2.2</v>
      </c>
      <c r="H38" s="32">
        <v>2.5</v>
      </c>
      <c r="I38" s="36">
        <f t="shared" si="5"/>
        <v>13.63636364</v>
      </c>
    </row>
    <row r="39">
      <c r="A39" s="31">
        <v>3.0</v>
      </c>
      <c r="B39" s="32">
        <v>26.2</v>
      </c>
      <c r="C39" s="32">
        <v>25.3</v>
      </c>
      <c r="D39" s="35">
        <f t="shared" si="4"/>
        <v>3.435114504</v>
      </c>
      <c r="E39" s="33"/>
      <c r="F39" s="31">
        <v>3.0</v>
      </c>
      <c r="G39" s="32">
        <v>2.2</v>
      </c>
      <c r="H39" s="32">
        <v>2.5</v>
      </c>
      <c r="I39" s="36">
        <f t="shared" si="5"/>
        <v>13.63636364</v>
      </c>
    </row>
    <row r="40">
      <c r="A40" s="31">
        <v>4.0</v>
      </c>
      <c r="B40" s="32">
        <v>26.2</v>
      </c>
      <c r="C40" s="32">
        <v>26.6</v>
      </c>
      <c r="D40" s="35">
        <f t="shared" si="4"/>
        <v>1.526717557</v>
      </c>
      <c r="E40" s="33"/>
      <c r="F40" s="31">
        <v>4.0</v>
      </c>
      <c r="G40" s="32">
        <v>2.4</v>
      </c>
      <c r="H40" s="32">
        <v>2.8</v>
      </c>
      <c r="I40" s="36">
        <f t="shared" si="5"/>
        <v>16.66666667</v>
      </c>
    </row>
    <row r="41">
      <c r="A41" s="31">
        <v>5.0</v>
      </c>
      <c r="B41" s="32">
        <v>28.3</v>
      </c>
      <c r="C41" s="32">
        <v>27.9</v>
      </c>
      <c r="D41" s="35">
        <f t="shared" si="4"/>
        <v>1.413427562</v>
      </c>
      <c r="E41" s="33"/>
      <c r="F41" s="31">
        <v>5.0</v>
      </c>
      <c r="G41" s="32">
        <v>3.6</v>
      </c>
      <c r="H41" s="32">
        <v>3.4</v>
      </c>
      <c r="I41" s="36">
        <f t="shared" si="5"/>
        <v>5.555555556</v>
      </c>
    </row>
    <row r="42">
      <c r="A42" s="31">
        <v>6.0</v>
      </c>
      <c r="B42" s="32">
        <v>30.3</v>
      </c>
      <c r="C42" s="32">
        <v>30.4</v>
      </c>
      <c r="D42" s="35">
        <f t="shared" si="4"/>
        <v>0.3300330033</v>
      </c>
      <c r="E42" s="33"/>
      <c r="F42" s="31">
        <v>6.0</v>
      </c>
      <c r="G42" s="32">
        <v>1.2</v>
      </c>
      <c r="H42" s="32">
        <v>1.4</v>
      </c>
      <c r="I42" s="36">
        <f t="shared" si="5"/>
        <v>16.66666667</v>
      </c>
    </row>
    <row r="43">
      <c r="A43" s="31">
        <v>7.0</v>
      </c>
      <c r="B43" s="32">
        <v>32.4</v>
      </c>
      <c r="C43" s="32">
        <v>31.9</v>
      </c>
      <c r="D43" s="35">
        <f t="shared" si="4"/>
        <v>1.543209877</v>
      </c>
      <c r="E43" s="33"/>
      <c r="F43" s="31">
        <v>7.0</v>
      </c>
      <c r="G43" s="32">
        <v>1.1</v>
      </c>
      <c r="H43" s="32">
        <v>1.2</v>
      </c>
      <c r="I43" s="36">
        <f t="shared" si="5"/>
        <v>9.090909091</v>
      </c>
    </row>
    <row r="44">
      <c r="A44" s="31">
        <v>8.0</v>
      </c>
      <c r="B44" s="32">
        <v>34.5</v>
      </c>
      <c r="C44" s="32">
        <v>34.2</v>
      </c>
      <c r="D44" s="35">
        <f t="shared" si="4"/>
        <v>0.8695652174</v>
      </c>
      <c r="E44" s="33"/>
      <c r="F44" s="31">
        <v>8.0</v>
      </c>
      <c r="G44" s="32">
        <v>2.7</v>
      </c>
      <c r="H44" s="32">
        <v>2.5</v>
      </c>
      <c r="I44" s="36">
        <f t="shared" si="5"/>
        <v>7.407407407</v>
      </c>
    </row>
    <row r="45">
      <c r="A45" s="31">
        <v>9.0</v>
      </c>
      <c r="B45" s="32">
        <v>38.7</v>
      </c>
      <c r="C45" s="32">
        <v>37.0</v>
      </c>
      <c r="D45" s="35">
        <f t="shared" si="4"/>
        <v>4.392764858</v>
      </c>
      <c r="E45" s="33"/>
      <c r="F45" s="31">
        <v>9.0</v>
      </c>
      <c r="G45" s="32">
        <v>2.7</v>
      </c>
      <c r="H45" s="32">
        <v>2.5</v>
      </c>
      <c r="I45" s="36">
        <f t="shared" si="5"/>
        <v>7.407407407</v>
      </c>
    </row>
    <row r="46">
      <c r="A46" s="31">
        <v>10.0</v>
      </c>
      <c r="B46" s="32">
        <v>40.8</v>
      </c>
      <c r="C46" s="32">
        <v>40.5</v>
      </c>
      <c r="D46" s="35">
        <f t="shared" si="4"/>
        <v>0.7352941176</v>
      </c>
      <c r="E46" s="33"/>
      <c r="F46" s="31">
        <v>10.0</v>
      </c>
      <c r="G46" s="32">
        <v>2.7</v>
      </c>
      <c r="H46" s="32">
        <v>3.1</v>
      </c>
      <c r="I46" s="36">
        <f t="shared" si="5"/>
        <v>14.81481481</v>
      </c>
    </row>
    <row r="47">
      <c r="A47" s="31">
        <v>11.0</v>
      </c>
      <c r="B47" s="32">
        <v>45.0</v>
      </c>
      <c r="C47" s="32">
        <v>44.3</v>
      </c>
      <c r="D47" s="35">
        <f t="shared" si="4"/>
        <v>1.555555556</v>
      </c>
      <c r="E47" s="33"/>
      <c r="F47" s="31">
        <v>11.0</v>
      </c>
      <c r="G47" s="32">
        <v>4.0</v>
      </c>
      <c r="H47" s="32">
        <v>4.1</v>
      </c>
      <c r="I47" s="36">
        <f t="shared" si="5"/>
        <v>2.5</v>
      </c>
    </row>
    <row r="48">
      <c r="A48" s="31">
        <v>12.0</v>
      </c>
      <c r="B48" s="32">
        <v>47.1</v>
      </c>
      <c r="C48" s="32">
        <v>46.9</v>
      </c>
      <c r="D48" s="35">
        <f t="shared" si="4"/>
        <v>0.4246284501</v>
      </c>
      <c r="E48" s="33"/>
      <c r="F48" s="31">
        <v>12.0</v>
      </c>
      <c r="G48" s="32">
        <v>4.0</v>
      </c>
      <c r="H48" s="32">
        <v>4.6</v>
      </c>
      <c r="I48" s="36">
        <f t="shared" si="5"/>
        <v>15</v>
      </c>
    </row>
    <row r="49">
      <c r="A49" s="31">
        <v>13.0</v>
      </c>
      <c r="B49" s="32">
        <v>49.2</v>
      </c>
      <c r="C49" s="32">
        <v>49.5</v>
      </c>
      <c r="D49" s="35">
        <f t="shared" si="4"/>
        <v>0.6097560976</v>
      </c>
      <c r="E49" s="33"/>
      <c r="F49" s="31">
        <v>13.0</v>
      </c>
      <c r="G49" s="32">
        <v>4.0</v>
      </c>
      <c r="H49" s="32">
        <v>4.7</v>
      </c>
      <c r="I49" s="36">
        <f t="shared" si="5"/>
        <v>17.5</v>
      </c>
    </row>
    <row r="50">
      <c r="A50" s="31">
        <v>14.0</v>
      </c>
      <c r="B50" s="32">
        <v>52.9</v>
      </c>
      <c r="C50" s="32">
        <v>51.8</v>
      </c>
      <c r="D50" s="35">
        <f t="shared" si="4"/>
        <v>2.079395085</v>
      </c>
      <c r="E50" s="33"/>
      <c r="F50" s="31">
        <v>14.0</v>
      </c>
      <c r="G50" s="32">
        <v>6.1</v>
      </c>
      <c r="H50" s="32">
        <v>5.4</v>
      </c>
      <c r="I50" s="36">
        <f t="shared" si="5"/>
        <v>11.47540984</v>
      </c>
    </row>
    <row r="51">
      <c r="A51" s="31">
        <v>15.0</v>
      </c>
      <c r="B51" s="32">
        <v>57.2</v>
      </c>
      <c r="C51" s="32">
        <v>56.7</v>
      </c>
      <c r="D51" s="35">
        <f t="shared" si="4"/>
        <v>0.8741258741</v>
      </c>
      <c r="E51" s="33"/>
      <c r="F51" s="31">
        <v>15.0</v>
      </c>
      <c r="G51" s="32">
        <v>6.1</v>
      </c>
      <c r="H51" s="32">
        <v>5.6</v>
      </c>
      <c r="I51" s="36">
        <f t="shared" si="5"/>
        <v>8.196721311</v>
      </c>
    </row>
    <row r="52">
      <c r="A52" s="31">
        <v>16.0</v>
      </c>
      <c r="B52" s="32">
        <v>64.1</v>
      </c>
      <c r="C52" s="32">
        <v>62.7</v>
      </c>
      <c r="D52" s="35">
        <f t="shared" si="4"/>
        <v>2.184087363</v>
      </c>
      <c r="E52" s="33"/>
      <c r="F52" s="31">
        <v>16.0</v>
      </c>
      <c r="G52" s="32">
        <v>6.1</v>
      </c>
      <c r="H52" s="32">
        <v>6.2</v>
      </c>
      <c r="I52" s="36">
        <f t="shared" si="5"/>
        <v>1.639344262</v>
      </c>
    </row>
    <row r="53">
      <c r="A53" s="31">
        <v>17.0</v>
      </c>
      <c r="B53" s="32">
        <v>68.8</v>
      </c>
      <c r="C53" s="32">
        <v>67.5</v>
      </c>
      <c r="D53" s="35">
        <f t="shared" si="4"/>
        <v>1.889534884</v>
      </c>
      <c r="E53" s="33"/>
      <c r="F53" s="31">
        <v>17.0</v>
      </c>
      <c r="G53" s="32">
        <v>4.9</v>
      </c>
      <c r="H53" s="32">
        <v>5.7</v>
      </c>
      <c r="I53" s="36">
        <f t="shared" si="5"/>
        <v>16.32653061</v>
      </c>
    </row>
    <row r="54">
      <c r="A54" s="31">
        <v>18.0</v>
      </c>
      <c r="B54" s="32">
        <v>72.7</v>
      </c>
      <c r="C54" s="32">
        <v>71.0</v>
      </c>
      <c r="D54" s="35">
        <f t="shared" si="4"/>
        <v>2.338376891</v>
      </c>
      <c r="E54" s="33"/>
      <c r="F54" s="31">
        <v>18.0</v>
      </c>
      <c r="G54" s="32">
        <v>8.1</v>
      </c>
      <c r="H54" s="32">
        <v>9.0</v>
      </c>
      <c r="I54" s="36">
        <f t="shared" si="5"/>
        <v>11.11111111</v>
      </c>
    </row>
    <row r="55">
      <c r="A55" s="31">
        <v>19.0</v>
      </c>
      <c r="B55" s="32">
        <v>75.6</v>
      </c>
      <c r="C55" s="32">
        <v>73.3</v>
      </c>
      <c r="D55" s="35">
        <f t="shared" si="4"/>
        <v>3.042328042</v>
      </c>
      <c r="E55" s="33"/>
      <c r="F55" s="31">
        <v>19.0</v>
      </c>
      <c r="G55" s="32">
        <v>8.1</v>
      </c>
      <c r="H55" s="32">
        <v>8.5</v>
      </c>
      <c r="I55" s="36">
        <f t="shared" si="5"/>
        <v>4.938271605</v>
      </c>
    </row>
    <row r="56">
      <c r="A56" s="31">
        <v>20.0</v>
      </c>
      <c r="B56" s="32">
        <v>76.2</v>
      </c>
      <c r="C56" s="32">
        <v>76.8</v>
      </c>
      <c r="D56" s="35">
        <f t="shared" si="4"/>
        <v>0.7874015748</v>
      </c>
      <c r="E56" s="33"/>
      <c r="F56" s="31">
        <v>20.0</v>
      </c>
      <c r="G56" s="32">
        <v>6.9</v>
      </c>
      <c r="H56" s="32">
        <v>7.4</v>
      </c>
      <c r="I56" s="36">
        <f t="shared" si="5"/>
        <v>7.246376812</v>
      </c>
    </row>
    <row r="57">
      <c r="A57" s="31">
        <v>21.0</v>
      </c>
      <c r="B57" s="32"/>
      <c r="C57" s="32"/>
      <c r="D57" s="35" t="str">
        <f t="shared" si="4"/>
        <v>#DIV/0!</v>
      </c>
      <c r="E57" s="33"/>
      <c r="F57" s="31">
        <v>21.0</v>
      </c>
      <c r="G57" s="32"/>
      <c r="H57" s="32"/>
      <c r="I57" s="36" t="str">
        <f t="shared" si="5"/>
        <v>#DIV/0!</v>
      </c>
    </row>
    <row r="58">
      <c r="A58" s="31">
        <v>22.0</v>
      </c>
      <c r="B58" s="32"/>
      <c r="C58" s="32"/>
      <c r="D58" s="35" t="str">
        <f t="shared" si="4"/>
        <v>#DIV/0!</v>
      </c>
      <c r="E58" s="33"/>
      <c r="F58" s="31">
        <v>22.0</v>
      </c>
      <c r="G58" s="32"/>
      <c r="H58" s="32"/>
      <c r="I58" s="36" t="str">
        <f t="shared" si="5"/>
        <v>#DIV/0!</v>
      </c>
    </row>
    <row r="59">
      <c r="A59" s="31">
        <v>23.0</v>
      </c>
      <c r="B59" s="32"/>
      <c r="C59" s="32"/>
      <c r="D59" s="35" t="str">
        <f t="shared" si="4"/>
        <v>#DIV/0!</v>
      </c>
      <c r="E59" s="33"/>
      <c r="F59" s="31">
        <v>23.0</v>
      </c>
      <c r="G59" s="32"/>
      <c r="H59" s="32"/>
      <c r="I59" s="36" t="str">
        <f t="shared" si="5"/>
        <v>#DIV/0!</v>
      </c>
    </row>
    <row r="60">
      <c r="A60" s="31">
        <v>24.0</v>
      </c>
      <c r="B60" s="32"/>
      <c r="C60" s="32"/>
      <c r="D60" s="35" t="str">
        <f t="shared" si="4"/>
        <v>#DIV/0!</v>
      </c>
      <c r="E60" s="33"/>
      <c r="F60" s="31">
        <v>24.0</v>
      </c>
      <c r="G60" s="32"/>
      <c r="H60" s="32"/>
      <c r="I60" s="36" t="str">
        <f t="shared" si="5"/>
        <v>#DIV/0!</v>
      </c>
    </row>
    <row r="61">
      <c r="A61" s="31">
        <v>25.0</v>
      </c>
      <c r="B61" s="32"/>
      <c r="C61" s="32"/>
      <c r="D61" s="35" t="str">
        <f t="shared" si="4"/>
        <v>#DIV/0!</v>
      </c>
      <c r="E61" s="33"/>
      <c r="F61" s="31">
        <v>25.0</v>
      </c>
      <c r="G61" s="32"/>
      <c r="H61" s="32"/>
      <c r="I61" s="36" t="str">
        <f t="shared" si="5"/>
        <v>#DIV/0!</v>
      </c>
    </row>
    <row r="62">
      <c r="A62" s="31">
        <v>26.0</v>
      </c>
      <c r="B62" s="32"/>
      <c r="C62" s="32"/>
      <c r="D62" s="35" t="str">
        <f t="shared" si="4"/>
        <v>#DIV/0!</v>
      </c>
      <c r="E62" s="33"/>
      <c r="F62" s="31">
        <v>26.0</v>
      </c>
      <c r="G62" s="32"/>
      <c r="H62" s="32"/>
      <c r="I62" s="36" t="str">
        <f t="shared" si="5"/>
        <v>#DIV/0!</v>
      </c>
    </row>
    <row r="63">
      <c r="A63" s="31">
        <v>27.0</v>
      </c>
      <c r="B63" s="32"/>
      <c r="C63" s="32"/>
      <c r="D63" s="35" t="str">
        <f t="shared" si="4"/>
        <v>#DIV/0!</v>
      </c>
      <c r="E63" s="33"/>
      <c r="F63" s="31">
        <v>27.0</v>
      </c>
      <c r="G63" s="32"/>
      <c r="H63" s="32"/>
      <c r="I63" s="36" t="str">
        <f t="shared" si="5"/>
        <v>#DIV/0!</v>
      </c>
    </row>
    <row r="64">
      <c r="A64" s="31">
        <v>28.0</v>
      </c>
      <c r="B64" s="32"/>
      <c r="C64" s="32"/>
      <c r="D64" s="35" t="str">
        <f t="shared" si="4"/>
        <v>#DIV/0!</v>
      </c>
      <c r="E64" s="33"/>
      <c r="F64" s="31">
        <v>28.0</v>
      </c>
      <c r="G64" s="32"/>
      <c r="H64" s="32"/>
      <c r="I64" s="36" t="str">
        <f t="shared" si="5"/>
        <v>#DIV/0!</v>
      </c>
    </row>
    <row r="65">
      <c r="B65" s="28">
        <f>AVERAGE(B37:B56)</f>
        <v>45.57</v>
      </c>
      <c r="D65" s="37">
        <f>AVERAGE(D37:D56)</f>
        <v>1.501565826</v>
      </c>
      <c r="I65" s="37">
        <f>AVERAGE(I37:I56)</f>
        <v>10.04079602</v>
      </c>
    </row>
  </sheetData>
  <drawing r:id="rId1"/>
</worksheet>
</file>