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Myanmar\AquaAgri\Analysis\AquaLEWIE_github\GAMS\"/>
    </mc:Choice>
  </mc:AlternateContent>
  <bookViews>
    <workbookView xWindow="0" yWindow="60" windowWidth="21150" windowHeight="6255" tabRatio="850"/>
  </bookViews>
  <sheets>
    <sheet name="Index" sheetId="10" r:id="rId1"/>
    <sheet name="AllAccounts" sheetId="22" r:id="rId2"/>
    <sheet name="Input" sheetId="21" r:id="rId3"/>
    <sheet name="Demog" sheetId="23" r:id="rId4"/>
    <sheet name="Cons" sheetId="20" r:id="rId5"/>
    <sheet name="Fish" sheetId="18" r:id="rId6"/>
    <sheet name="Crop" sheetId="3" r:id="rId7"/>
    <sheet name="ProdSerRet" sheetId="19" r:id="rId8"/>
    <sheet name="Live" sheetId="4" r:id="rId9"/>
    <sheet name="Endow" sheetId="24" r:id="rId10"/>
    <sheet name="Index_div" sheetId="15" r:id="rId11"/>
  </sheets>
  <calcPr calcId="171027"/>
</workbook>
</file>

<file path=xl/calcChain.xml><?xml version="1.0" encoding="utf-8"?>
<calcChain xmlns="http://schemas.openxmlformats.org/spreadsheetml/2006/main">
  <c r="G130" i="21" l="1"/>
  <c r="H130" i="21"/>
  <c r="I130" i="21"/>
  <c r="J130" i="21"/>
  <c r="K130" i="21"/>
  <c r="F130" i="21"/>
  <c r="D28" i="19"/>
  <c r="C28" i="19"/>
  <c r="D27" i="19"/>
  <c r="F98" i="21" s="1"/>
  <c r="G98" i="21" s="1"/>
  <c r="H98" i="21" s="1"/>
  <c r="I98" i="21" s="1"/>
  <c r="J98" i="21" s="1"/>
  <c r="K98" i="21" s="1"/>
  <c r="C27" i="19"/>
  <c r="D26" i="19"/>
  <c r="C26" i="19"/>
  <c r="I12" i="19"/>
  <c r="F12" i="19"/>
  <c r="C12" i="19"/>
  <c r="G20" i="20"/>
  <c r="J16" i="21" s="1"/>
  <c r="J23" i="21" s="1"/>
  <c r="F20" i="20"/>
  <c r="I16" i="21" s="1"/>
  <c r="I23" i="21" s="1"/>
  <c r="C20" i="20"/>
  <c r="F16" i="21" s="1"/>
  <c r="F23" i="21" s="1"/>
  <c r="G18" i="20"/>
  <c r="J14" i="21" s="1"/>
  <c r="J21" i="21" s="1"/>
  <c r="F18" i="20"/>
  <c r="I14" i="21" s="1"/>
  <c r="I21" i="21" s="1"/>
  <c r="C18" i="20"/>
  <c r="F14" i="21" s="1"/>
  <c r="F21" i="21" s="1"/>
  <c r="G16" i="20"/>
  <c r="J12" i="21" s="1"/>
  <c r="J19" i="21" s="1"/>
  <c r="F16" i="20"/>
  <c r="I12" i="21" s="1"/>
  <c r="I19" i="21" s="1"/>
  <c r="C16" i="20"/>
  <c r="F12" i="21" s="1"/>
  <c r="F19" i="21" s="1"/>
  <c r="G14" i="20"/>
  <c r="J10" i="21" s="1"/>
  <c r="J17" i="21" s="1"/>
  <c r="F14" i="20"/>
  <c r="I10" i="21" s="1"/>
  <c r="I17" i="21" s="1"/>
  <c r="C14" i="20"/>
  <c r="F10" i="21" s="1"/>
  <c r="F17" i="21" s="1"/>
  <c r="H10" i="20"/>
  <c r="H20" i="20" s="1"/>
  <c r="K16" i="21" s="1"/>
  <c r="K23" i="21" s="1"/>
  <c r="G10" i="20"/>
  <c r="G19" i="20" s="1"/>
  <c r="J15" i="21" s="1"/>
  <c r="J22" i="21" s="1"/>
  <c r="F10" i="20"/>
  <c r="F19" i="20" s="1"/>
  <c r="E10" i="20"/>
  <c r="E20" i="20" s="1"/>
  <c r="H16" i="21" s="1"/>
  <c r="H23" i="21" s="1"/>
  <c r="D10" i="20"/>
  <c r="D20" i="20" s="1"/>
  <c r="C10" i="20"/>
  <c r="C19" i="20" s="1"/>
  <c r="F15" i="21" s="1"/>
  <c r="F22" i="21" s="1"/>
  <c r="F121" i="21"/>
  <c r="G121" i="21" s="1"/>
  <c r="H121" i="21" s="1"/>
  <c r="I121" i="21" s="1"/>
  <c r="J121" i="21" s="1"/>
  <c r="K121" i="21" s="1"/>
  <c r="F117" i="21"/>
  <c r="F119" i="21" s="1"/>
  <c r="G119" i="21" s="1"/>
  <c r="H119" i="21" s="1"/>
  <c r="I119" i="21" s="1"/>
  <c r="J119" i="21" s="1"/>
  <c r="K119" i="21" s="1"/>
  <c r="G116" i="21"/>
  <c r="H116" i="21" s="1"/>
  <c r="I116" i="21" s="1"/>
  <c r="J116" i="21" s="1"/>
  <c r="K116" i="21" s="1"/>
  <c r="F116" i="21"/>
  <c r="F114" i="21"/>
  <c r="G114" i="21" s="1"/>
  <c r="H114" i="21" s="1"/>
  <c r="I114" i="21" s="1"/>
  <c r="J114" i="21" s="1"/>
  <c r="K114" i="21" s="1"/>
  <c r="K109" i="21"/>
  <c r="J109" i="21"/>
  <c r="I109" i="21"/>
  <c r="H109" i="21"/>
  <c r="G109" i="21"/>
  <c r="F109" i="21"/>
  <c r="F103" i="21"/>
  <c r="G103" i="21" s="1"/>
  <c r="H103" i="21" s="1"/>
  <c r="I103" i="21" s="1"/>
  <c r="J103" i="21" s="1"/>
  <c r="K103" i="21" s="1"/>
  <c r="F99" i="21"/>
  <c r="F101" i="21" s="1"/>
  <c r="G101" i="21" s="1"/>
  <c r="H101" i="21" s="1"/>
  <c r="I101" i="21" s="1"/>
  <c r="J101" i="21" s="1"/>
  <c r="K101" i="21" s="1"/>
  <c r="F96" i="21"/>
  <c r="G96" i="21" s="1"/>
  <c r="H96" i="21" s="1"/>
  <c r="I96" i="21" s="1"/>
  <c r="J96" i="21" s="1"/>
  <c r="K96" i="21" s="1"/>
  <c r="K91" i="21"/>
  <c r="J91" i="21"/>
  <c r="I91" i="21"/>
  <c r="H91" i="21"/>
  <c r="G91" i="21"/>
  <c r="F91" i="21"/>
  <c r="F85" i="21"/>
  <c r="G85" i="21" s="1"/>
  <c r="H85" i="21" s="1"/>
  <c r="I85" i="21" s="1"/>
  <c r="J85" i="21" s="1"/>
  <c r="K85" i="21" s="1"/>
  <c r="F81" i="21"/>
  <c r="F83" i="21" s="1"/>
  <c r="G80" i="21"/>
  <c r="H80" i="21" s="1"/>
  <c r="I80" i="21" s="1"/>
  <c r="J80" i="21" s="1"/>
  <c r="K80" i="21" s="1"/>
  <c r="F80" i="21"/>
  <c r="F78" i="21"/>
  <c r="G78" i="21" s="1"/>
  <c r="H78" i="21" s="1"/>
  <c r="I78" i="21" s="1"/>
  <c r="J78" i="21" s="1"/>
  <c r="K78" i="21" s="1"/>
  <c r="K73" i="21"/>
  <c r="J73" i="21"/>
  <c r="I73" i="21"/>
  <c r="H73" i="21"/>
  <c r="G73" i="21"/>
  <c r="F73" i="21"/>
  <c r="J72" i="21"/>
  <c r="H72" i="21"/>
  <c r="J71" i="21"/>
  <c r="H71" i="21"/>
  <c r="J70" i="21"/>
  <c r="H70" i="21"/>
  <c r="J69" i="21"/>
  <c r="H69" i="21"/>
  <c r="J68" i="21"/>
  <c r="H68" i="21"/>
  <c r="J67" i="21"/>
  <c r="H67" i="21"/>
  <c r="J66" i="21"/>
  <c r="H66" i="21"/>
  <c r="J65" i="21"/>
  <c r="H65" i="21"/>
  <c r="J64" i="21"/>
  <c r="H64" i="21"/>
  <c r="J63" i="21"/>
  <c r="H63" i="21"/>
  <c r="J55" i="21"/>
  <c r="H55" i="21"/>
  <c r="G54" i="21"/>
  <c r="F54" i="21"/>
  <c r="G53" i="21"/>
  <c r="F53" i="21"/>
  <c r="G52" i="21"/>
  <c r="F52" i="21"/>
  <c r="G51" i="21"/>
  <c r="F51" i="21"/>
  <c r="G50" i="21"/>
  <c r="F50" i="21"/>
  <c r="G49" i="21"/>
  <c r="F49" i="21"/>
  <c r="G48" i="21"/>
  <c r="F48" i="21"/>
  <c r="G47" i="21"/>
  <c r="F47" i="21"/>
  <c r="G46" i="21"/>
  <c r="F46" i="21"/>
  <c r="G45" i="21"/>
  <c r="F45" i="21"/>
  <c r="G37" i="21"/>
  <c r="F37" i="21"/>
  <c r="G16" i="21"/>
  <c r="G23" i="21" s="1"/>
  <c r="I15" i="21"/>
  <c r="I22" i="21" s="1"/>
  <c r="J9" i="21"/>
  <c r="I9" i="21"/>
  <c r="F9" i="21"/>
  <c r="K6" i="21"/>
  <c r="J6" i="21"/>
  <c r="I6" i="21"/>
  <c r="H6" i="21"/>
  <c r="G6" i="21"/>
  <c r="F6" i="21"/>
  <c r="K5" i="21"/>
  <c r="J5" i="21"/>
  <c r="I5" i="21"/>
  <c r="H5" i="21"/>
  <c r="G5" i="21"/>
  <c r="F5" i="21"/>
  <c r="D15" i="20" l="1"/>
  <c r="G11" i="21" s="1"/>
  <c r="G18" i="21" s="1"/>
  <c r="H15" i="20"/>
  <c r="K11" i="21" s="1"/>
  <c r="K18" i="21" s="1"/>
  <c r="D17" i="20"/>
  <c r="G13" i="21" s="1"/>
  <c r="G20" i="21" s="1"/>
  <c r="H17" i="20"/>
  <c r="K13" i="21" s="1"/>
  <c r="K20" i="21" s="1"/>
  <c r="D19" i="20"/>
  <c r="G15" i="21" s="1"/>
  <c r="G22" i="21" s="1"/>
  <c r="H19" i="20"/>
  <c r="K15" i="21" s="1"/>
  <c r="K22" i="21" s="1"/>
  <c r="G9" i="21"/>
  <c r="K9" i="21"/>
  <c r="G81" i="21"/>
  <c r="G99" i="21"/>
  <c r="H99" i="21" s="1"/>
  <c r="I99" i="21" s="1"/>
  <c r="J99" i="21" s="1"/>
  <c r="K99" i="21" s="1"/>
  <c r="G117" i="21"/>
  <c r="H117" i="21" s="1"/>
  <c r="I117" i="21" s="1"/>
  <c r="J117" i="21" s="1"/>
  <c r="K117" i="21" s="1"/>
  <c r="D14" i="20"/>
  <c r="G10" i="21" s="1"/>
  <c r="G17" i="21" s="1"/>
  <c r="H14" i="20"/>
  <c r="K10" i="21" s="1"/>
  <c r="K17" i="21" s="1"/>
  <c r="F15" i="20"/>
  <c r="I11" i="21" s="1"/>
  <c r="I18" i="21" s="1"/>
  <c r="D16" i="20"/>
  <c r="G12" i="21" s="1"/>
  <c r="G19" i="21" s="1"/>
  <c r="H16" i="20"/>
  <c r="K12" i="21" s="1"/>
  <c r="K19" i="21" s="1"/>
  <c r="F17" i="20"/>
  <c r="I13" i="21" s="1"/>
  <c r="I20" i="21" s="1"/>
  <c r="D18" i="20"/>
  <c r="G14" i="21" s="1"/>
  <c r="G21" i="21" s="1"/>
  <c r="H18" i="20"/>
  <c r="K14" i="21" s="1"/>
  <c r="K21" i="21" s="1"/>
  <c r="E15" i="20"/>
  <c r="H11" i="21" s="1"/>
  <c r="H18" i="21" s="1"/>
  <c r="E17" i="20"/>
  <c r="H13" i="21" s="1"/>
  <c r="H20" i="21" s="1"/>
  <c r="E19" i="20"/>
  <c r="H15" i="21" s="1"/>
  <c r="H22" i="21" s="1"/>
  <c r="H9" i="21"/>
  <c r="E14" i="20"/>
  <c r="H10" i="21" s="1"/>
  <c r="H17" i="21" s="1"/>
  <c r="C15" i="20"/>
  <c r="F11" i="21" s="1"/>
  <c r="F18" i="21" s="1"/>
  <c r="G15" i="20"/>
  <c r="J11" i="21" s="1"/>
  <c r="J18" i="21" s="1"/>
  <c r="E16" i="20"/>
  <c r="H12" i="21" s="1"/>
  <c r="H19" i="21" s="1"/>
  <c r="C17" i="20"/>
  <c r="F13" i="21" s="1"/>
  <c r="F20" i="21" s="1"/>
  <c r="G17" i="20"/>
  <c r="J13" i="21" s="1"/>
  <c r="J20" i="21" s="1"/>
  <c r="E18" i="20"/>
  <c r="H14" i="21" s="1"/>
  <c r="H21" i="21" s="1"/>
  <c r="H81" i="21" l="1"/>
  <c r="G83" i="21"/>
  <c r="H83" i="21" l="1"/>
  <c r="I81" i="21"/>
  <c r="J81" i="21" l="1"/>
  <c r="I83" i="21"/>
  <c r="J83" i="21" l="1"/>
  <c r="K81" i="21"/>
  <c r="K83" i="21" s="1"/>
</calcChain>
</file>

<file path=xl/comments1.xml><?xml version="1.0" encoding="utf-8"?>
<comments xmlns="http://schemas.openxmlformats.org/spreadsheetml/2006/main">
  <authors>
    <author>Filipski, Mateusz (IFPRI)</author>
  </authors>
  <commentList>
    <comment ref="K46" authorId="0" shapeId="0">
      <text>
        <r>
          <rPr>
            <b/>
            <sz val="11"/>
            <color indexed="81"/>
            <rFont val="Tahoma"/>
            <family val="2"/>
          </rPr>
          <t>Filipski, Mateusz (IFPRI):</t>
        </r>
        <r>
          <rPr>
            <sz val="11"/>
            <color indexed="81"/>
            <rFont val="Tahoma"/>
            <family val="2"/>
          </rPr>
          <t xml:space="preserve">
Locals in Adj only provide a fraction of the economy's retail!  No wonder they gain almost nothing in the simulations.  Even with very limited upward pressure on prices, they end up losing in net terms. </t>
        </r>
      </text>
    </comment>
  </commentList>
</comments>
</file>

<file path=xl/sharedStrings.xml><?xml version="1.0" encoding="utf-8"?>
<sst xmlns="http://schemas.openxmlformats.org/spreadsheetml/2006/main" count="711" uniqueCount="187">
  <si>
    <t>Variable</t>
  </si>
  <si>
    <t>Commodity</t>
  </si>
  <si>
    <t>Factor</t>
  </si>
  <si>
    <t>Crop</t>
  </si>
  <si>
    <t>Input</t>
  </si>
  <si>
    <t>Labor</t>
  </si>
  <si>
    <t>Land</t>
  </si>
  <si>
    <t>Capital</t>
  </si>
  <si>
    <t>beta</t>
  </si>
  <si>
    <t>se</t>
  </si>
  <si>
    <t>ret</t>
  </si>
  <si>
    <t>K</t>
  </si>
  <si>
    <t>Summary Statistics of Output Value</t>
  </si>
  <si>
    <t>Obs</t>
  </si>
  <si>
    <t>Mean</t>
  </si>
  <si>
    <t>Std. Dev.</t>
  </si>
  <si>
    <t>Min</t>
  </si>
  <si>
    <t>Max</t>
  </si>
  <si>
    <t>Crop Output</t>
  </si>
  <si>
    <t>max</t>
  </si>
  <si>
    <t>endow</t>
  </si>
  <si>
    <t>HL</t>
  </si>
  <si>
    <t>LAND</t>
  </si>
  <si>
    <t>ZOIENDOW</t>
  </si>
  <si>
    <t>ROCENDOW</t>
  </si>
  <si>
    <t>ROWendow</t>
  </si>
  <si>
    <t>transfout</t>
  </si>
  <si>
    <t>transfin</t>
  </si>
  <si>
    <t>labexp</t>
  </si>
  <si>
    <t>labexpse</t>
  </si>
  <si>
    <t>EXPZOI</t>
  </si>
  <si>
    <t>EXPROLES</t>
  </si>
  <si>
    <t>NONSCtransfers</t>
  </si>
  <si>
    <t>other</t>
  </si>
  <si>
    <t>crop</t>
  </si>
  <si>
    <t>L</t>
  </si>
  <si>
    <t>Type</t>
  </si>
  <si>
    <t>Name</t>
  </si>
  <si>
    <t>Range</t>
  </si>
  <si>
    <t>Dimensions</t>
  </si>
  <si>
    <t>rdim</t>
  </si>
  <si>
    <t>cdim</t>
  </si>
  <si>
    <t>dset</t>
  </si>
  <si>
    <t>ac</t>
  </si>
  <si>
    <t>var</t>
  </si>
  <si>
    <t>h</t>
  </si>
  <si>
    <t>g</t>
  </si>
  <si>
    <t>f</t>
  </si>
  <si>
    <t>Input!E3:E300</t>
  </si>
  <si>
    <t>par</t>
  </si>
  <si>
    <t>alldata</t>
  </si>
  <si>
    <t>All accounts</t>
  </si>
  <si>
    <t>empty</t>
  </si>
  <si>
    <t>HHinc</t>
  </si>
  <si>
    <t>HHexp</t>
  </si>
  <si>
    <t>revsh_zoi</t>
  </si>
  <si>
    <t>revsh_row</t>
  </si>
  <si>
    <t>Rwamwanja Refugee: Cash</t>
  </si>
  <si>
    <t>Rwamwanja Refugee: Food</t>
  </si>
  <si>
    <t>Adjumani Refugee: Cash</t>
  </si>
  <si>
    <t>Adjumani Refugee: Food</t>
  </si>
  <si>
    <t>Rwamwanja Locals</t>
  </si>
  <si>
    <t>Adjumani Locals</t>
  </si>
  <si>
    <t>Livestock Output</t>
  </si>
  <si>
    <t>Other</t>
  </si>
  <si>
    <t>revsh_vil</t>
  </si>
  <si>
    <t>revsh_rol</t>
  </si>
  <si>
    <t>remits</t>
  </si>
  <si>
    <t>Input_divided!Q3</t>
  </si>
  <si>
    <t>Input_divided!B4</t>
  </si>
  <si>
    <t>Input_divided!F3</t>
  </si>
  <si>
    <t>Input_divided!C4</t>
  </si>
  <si>
    <t>Input_divided!B3</t>
  </si>
  <si>
    <t>Input_divided!E4:E300</t>
  </si>
  <si>
    <t>_cons</t>
  </si>
  <si>
    <t>aqua_le40</t>
  </si>
  <si>
    <t>p</t>
  </si>
  <si>
    <t>aqua_gt40</t>
  </si>
  <si>
    <t>li_labor</t>
  </si>
  <si>
    <t>li_land</t>
  </si>
  <si>
    <t>li_capit</t>
  </si>
  <si>
    <t>li_other</t>
  </si>
  <si>
    <t>llc</t>
  </si>
  <si>
    <t>lass</t>
  </si>
  <si>
    <t>prod n proc</t>
  </si>
  <si>
    <t>b</t>
  </si>
  <si>
    <t>services</t>
  </si>
  <si>
    <t>trade n retail</t>
  </si>
  <si>
    <t>share of inputs bought outside</t>
  </si>
  <si>
    <t>li_feed</t>
  </si>
  <si>
    <t>Factor Shares</t>
  </si>
  <si>
    <t>Total output</t>
  </si>
  <si>
    <t>rev_fish</t>
  </si>
  <si>
    <t>y</t>
  </si>
  <si>
    <t>aqua_ag</t>
  </si>
  <si>
    <t>aqua_ll</t>
  </si>
  <si>
    <t>agri_ag</t>
  </si>
  <si>
    <t>agri_ll</t>
  </si>
  <si>
    <t>share labor cost</t>
  </si>
  <si>
    <t xml:space="preserve">share asset </t>
  </si>
  <si>
    <t>Value added breakdown</t>
  </si>
  <si>
    <t xml:space="preserve">Value of different items consumed: </t>
  </si>
  <si>
    <t>Aqua Cluster</t>
  </si>
  <si>
    <t>Agri Cluster</t>
  </si>
  <si>
    <t>Fish</t>
  </si>
  <si>
    <t>Small</t>
  </si>
  <si>
    <t>Large</t>
  </si>
  <si>
    <t>Agri</t>
  </si>
  <si>
    <t>Landless</t>
  </si>
  <si>
    <t>QP</t>
  </si>
  <si>
    <t>meat</t>
  </si>
  <si>
    <t>fish</t>
  </si>
  <si>
    <t>ser</t>
  </si>
  <si>
    <t>prod</t>
  </si>
  <si>
    <t>OUT</t>
  </si>
  <si>
    <t>local_crops</t>
  </si>
  <si>
    <t>local_meat</t>
  </si>
  <si>
    <t>local_fish</t>
  </si>
  <si>
    <t>local_production</t>
  </si>
  <si>
    <t>local_retail</t>
  </si>
  <si>
    <t>local_services</t>
  </si>
  <si>
    <t>everything_bought_outside</t>
  </si>
  <si>
    <t xml:space="preserve">Expenditure shares: </t>
  </si>
  <si>
    <t xml:space="preserve">For now those are just 10% for everything. </t>
  </si>
  <si>
    <t>Minimum consumption is just zero for most goods</t>
  </si>
  <si>
    <t>fshare</t>
  </si>
  <si>
    <t>fshare_se</t>
  </si>
  <si>
    <t>QUANTITY PRODUCED</t>
  </si>
  <si>
    <t>INTERMEDIATE DEMAND SHARES</t>
  </si>
  <si>
    <t>FACTOR DEMAND SHARES</t>
  </si>
  <si>
    <t>FACTOR DEMAND SHARE ERROR</t>
  </si>
  <si>
    <t>SHIFT PARAMETER</t>
  </si>
  <si>
    <t>SHIFT PARAMETER ERROR</t>
  </si>
  <si>
    <t xml:space="preserve">Com2 </t>
  </si>
  <si>
    <t>Prod</t>
  </si>
  <si>
    <t>prod_n_proc</t>
  </si>
  <si>
    <t>trade_n_retail</t>
  </si>
  <si>
    <t xml:space="preserve">  THESE HAVE NOT BEEN SCALED</t>
  </si>
  <si>
    <t>Share of inputs coming from local retail</t>
  </si>
  <si>
    <t>Share of inputs from outside</t>
  </si>
  <si>
    <t>transfin_se</t>
  </si>
  <si>
    <t>transfout_se</t>
  </si>
  <si>
    <t>intermediate inputs share</t>
  </si>
  <si>
    <t>AqFSm</t>
  </si>
  <si>
    <t>AqFBg</t>
  </si>
  <si>
    <t>AqLL</t>
  </si>
  <si>
    <t>AgAg</t>
  </si>
  <si>
    <t>AgLL</t>
  </si>
  <si>
    <t>Input!B5</t>
  </si>
  <si>
    <t>Input!F4</t>
  </si>
  <si>
    <t>Input!B4</t>
  </si>
  <si>
    <t>eshare</t>
  </si>
  <si>
    <t>eshare_se</t>
  </si>
  <si>
    <t>emin</t>
  </si>
  <si>
    <t>pshift</t>
  </si>
  <si>
    <t>pshift_se</t>
  </si>
  <si>
    <t>idsh</t>
  </si>
  <si>
    <t>savsh</t>
  </si>
  <si>
    <t>savsh_se</t>
  </si>
  <si>
    <t>AqAg</t>
  </si>
  <si>
    <t>HHNum</t>
  </si>
  <si>
    <t>Just the raw number of 15-55 in those groups</t>
  </si>
  <si>
    <t>wrkagepop</t>
  </si>
  <si>
    <t>Use one measure or the other depending on what we have</t>
  </si>
  <si>
    <t>Hhsize</t>
  </si>
  <si>
    <t>Input!C3:C300</t>
  </si>
  <si>
    <t>All accounts just in Aqua Cluster</t>
  </si>
  <si>
    <t>All accounts just in Agri Cluster</t>
  </si>
  <si>
    <t>Consumption side</t>
  </si>
  <si>
    <t>Demographics</t>
  </si>
  <si>
    <t>Production side</t>
  </si>
  <si>
    <t>Endowments</t>
  </si>
  <si>
    <t>Trade with ROW</t>
  </si>
  <si>
    <t>The number of households in the survey (raw count of observations)</t>
  </si>
  <si>
    <t>HHobs</t>
  </si>
  <si>
    <t>The number of household REPRESENTED (i.e. weighted number of households)</t>
  </si>
  <si>
    <t>Average size of household (persons/hh)</t>
  </si>
  <si>
    <t>obs</t>
  </si>
  <si>
    <t>weighted</t>
  </si>
  <si>
    <t>AquaFSm</t>
  </si>
  <si>
    <t>AquaFBg</t>
  </si>
  <si>
    <t>AquaAg</t>
  </si>
  <si>
    <t>AquaLL</t>
  </si>
  <si>
    <t>AgriAg</t>
  </si>
  <si>
    <t>AgriLL</t>
  </si>
  <si>
    <t>wrkage</t>
  </si>
  <si>
    <t>AllAccounts!B2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</si>
</sst>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  <numFmt numFmtId="166" formatCode="0.0000"/>
    <numFmt numFmtId="167" formatCode="0.000"/>
    <numFmt numFmtId="168" formatCode="0.0000000"/>
    <numFmt numFmtId="169" formatCode="0.0"/>
    <numFmt numFmtId="170" formatCode="_(* #,##0.00000_);_(* \(#,##0.00000\);_(* &quot;-&quot;??_);_(@_)"/>
    <numFmt numFmtId="171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599963377788628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00">
    <xf numFmtId="0" fontId="0" fillId="0" borderId="0" xfId="0"/>
    <xf numFmtId="164" fontId="0" fillId="0" borderId="0" xfId="1" applyNumberFormat="1" applyFont="1"/>
    <xf numFmtId="0" fontId="1" fillId="0" borderId="0" xfId="2"/>
    <xf numFmtId="0" fontId="0" fillId="0" borderId="0" xfId="0" applyFill="1"/>
    <xf numFmtId="164" fontId="0" fillId="0" borderId="0" xfId="1" applyNumberFormat="1" applyFont="1" applyFill="1"/>
    <xf numFmtId="0" fontId="0" fillId="0" borderId="0" xfId="0" applyAlignment="1"/>
    <xf numFmtId="0" fontId="2" fillId="0" borderId="0" xfId="0" applyFont="1" applyFill="1" applyBorder="1" applyAlignment="1"/>
    <xf numFmtId="0" fontId="0" fillId="0" borderId="0" xfId="0" applyFont="1" applyAlignment="1"/>
    <xf numFmtId="0" fontId="0" fillId="2" borderId="0" xfId="0" applyFill="1" applyBorder="1"/>
    <xf numFmtId="0" fontId="0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1" fontId="0" fillId="0" borderId="8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2" applyFont="1"/>
    <xf numFmtId="0" fontId="0" fillId="6" borderId="0" xfId="0" applyFill="1"/>
    <xf numFmtId="167" fontId="0" fillId="0" borderId="0" xfId="0" applyNumberFormat="1" applyFill="1"/>
    <xf numFmtId="169" fontId="0" fillId="0" borderId="0" xfId="0" applyNumberFormat="1"/>
    <xf numFmtId="168" fontId="0" fillId="0" borderId="0" xfId="0" applyNumberFormat="1"/>
    <xf numFmtId="170" fontId="0" fillId="0" borderId="0" xfId="1" applyNumberFormat="1" applyFont="1"/>
    <xf numFmtId="167" fontId="0" fillId="8" borderId="0" xfId="0" applyNumberFormat="1" applyFill="1"/>
    <xf numFmtId="166" fontId="0" fillId="7" borderId="0" xfId="1" applyNumberFormat="1" applyFont="1" applyFill="1"/>
    <xf numFmtId="170" fontId="0" fillId="0" borderId="0" xfId="1" applyNumberFormat="1" applyFont="1" applyFill="1"/>
    <xf numFmtId="166" fontId="0" fillId="0" borderId="0" xfId="1" applyNumberFormat="1" applyFont="1" applyFill="1"/>
    <xf numFmtId="167" fontId="0" fillId="3" borderId="0" xfId="0" applyNumberFormat="1" applyFill="1"/>
    <xf numFmtId="0" fontId="0" fillId="6" borderId="0" xfId="0" applyFill="1" applyAlignment="1"/>
    <xf numFmtId="165" fontId="0" fillId="2" borderId="0" xfId="1" applyNumberFormat="1" applyFont="1" applyFill="1"/>
    <xf numFmtId="167" fontId="0" fillId="0" borderId="0" xfId="0" applyNumberFormat="1"/>
    <xf numFmtId="0" fontId="0" fillId="0" borderId="0" xfId="0" applyFill="1" applyAlignment="1"/>
    <xf numFmtId="1" fontId="0" fillId="9" borderId="0" xfId="0" applyNumberFormat="1" applyFill="1"/>
    <xf numFmtId="165" fontId="0" fillId="0" borderId="0" xfId="1" applyNumberFormat="1" applyFont="1" applyFill="1" applyAlignment="1">
      <alignment horizontal="center" vertical="top" wrapText="1"/>
    </xf>
    <xf numFmtId="165" fontId="0" fillId="0" borderId="0" xfId="1" applyNumberFormat="1" applyFont="1" applyFill="1" applyBorder="1" applyAlignment="1">
      <alignment horizontal="center" vertical="top" wrapText="1"/>
    </xf>
    <xf numFmtId="164" fontId="0" fillId="0" borderId="0" xfId="1" applyNumberFormat="1" applyFont="1" applyFill="1" applyAlignment="1">
      <alignment horizontal="center"/>
    </xf>
    <xf numFmtId="169" fontId="0" fillId="10" borderId="0" xfId="0" applyNumberFormat="1" applyFill="1"/>
    <xf numFmtId="2" fontId="0" fillId="0" borderId="0" xfId="0" applyNumberFormat="1"/>
    <xf numFmtId="0" fontId="0" fillId="11" borderId="0" xfId="0" applyFill="1"/>
    <xf numFmtId="0" fontId="0" fillId="11" borderId="0" xfId="0" applyFill="1" applyBorder="1"/>
    <xf numFmtId="2" fontId="0" fillId="11" borderId="25" xfId="0" applyNumberFormat="1" applyFill="1" applyBorder="1" applyAlignment="1">
      <alignment horizontal="center" vertical="center"/>
    </xf>
    <xf numFmtId="2" fontId="0" fillId="11" borderId="13" xfId="0" applyNumberFormat="1" applyFill="1" applyBorder="1" applyAlignment="1">
      <alignment horizontal="center" vertical="center"/>
    </xf>
    <xf numFmtId="164" fontId="0" fillId="11" borderId="13" xfId="1" applyNumberFormat="1" applyFont="1" applyFill="1" applyBorder="1"/>
    <xf numFmtId="1" fontId="0" fillId="11" borderId="13" xfId="1" applyNumberFormat="1" applyFont="1" applyFill="1" applyBorder="1"/>
    <xf numFmtId="1" fontId="0" fillId="11" borderId="26" xfId="1" applyNumberFormat="1" applyFont="1" applyFill="1" applyBorder="1"/>
    <xf numFmtId="164" fontId="5" fillId="0" borderId="0" xfId="1" applyNumberFormat="1" applyFont="1" applyFill="1"/>
    <xf numFmtId="165" fontId="0" fillId="12" borderId="25" xfId="1" applyNumberFormat="1" applyFont="1" applyFill="1" applyBorder="1"/>
    <xf numFmtId="165" fontId="0" fillId="12" borderId="13" xfId="1" applyNumberFormat="1" applyFont="1" applyFill="1" applyBorder="1"/>
    <xf numFmtId="2" fontId="0" fillId="12" borderId="13" xfId="0" applyNumberFormat="1" applyFill="1" applyBorder="1" applyAlignment="1">
      <alignment horizontal="center"/>
    </xf>
    <xf numFmtId="2" fontId="0" fillId="12" borderId="26" xfId="0" applyNumberFormat="1" applyFill="1" applyBorder="1" applyAlignment="1">
      <alignment horizontal="center"/>
    </xf>
    <xf numFmtId="2" fontId="0" fillId="2" borderId="25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2" fontId="5" fillId="13" borderId="25" xfId="0" applyNumberFormat="1" applyFont="1" applyFill="1" applyBorder="1" applyAlignment="1">
      <alignment horizontal="center"/>
    </xf>
    <xf numFmtId="2" fontId="5" fillId="13" borderId="13" xfId="0" applyNumberFormat="1" applyFont="1" applyFill="1" applyBorder="1" applyAlignment="1">
      <alignment horizontal="center"/>
    </xf>
    <xf numFmtId="2" fontId="5" fillId="13" borderId="26" xfId="0" applyNumberFormat="1" applyFont="1" applyFill="1" applyBorder="1" applyAlignment="1">
      <alignment horizontal="center"/>
    </xf>
    <xf numFmtId="0" fontId="0" fillId="13" borderId="24" xfId="0" applyFill="1" applyBorder="1"/>
    <xf numFmtId="0" fontId="0" fillId="13" borderId="25" xfId="0" applyFill="1" applyBorder="1"/>
    <xf numFmtId="0" fontId="0" fillId="13" borderId="0" xfId="0" applyFill="1" applyBorder="1"/>
    <xf numFmtId="0" fontId="0" fillId="13" borderId="13" xfId="0" applyFill="1" applyBorder="1"/>
    <xf numFmtId="0" fontId="0" fillId="13" borderId="22" xfId="0" applyFill="1" applyBorder="1"/>
    <xf numFmtId="0" fontId="0" fillId="13" borderId="26" xfId="0" applyFill="1" applyBorder="1"/>
    <xf numFmtId="0" fontId="0" fillId="11" borderId="24" xfId="0" applyFill="1" applyBorder="1"/>
    <xf numFmtId="0" fontId="0" fillId="11" borderId="25" xfId="0" applyFill="1" applyBorder="1"/>
    <xf numFmtId="0" fontId="0" fillId="11" borderId="13" xfId="0" applyFill="1" applyBorder="1"/>
    <xf numFmtId="0" fontId="0" fillId="11" borderId="22" xfId="0" applyFill="1" applyBorder="1"/>
    <xf numFmtId="0" fontId="0" fillId="11" borderId="26" xfId="0" applyFill="1" applyBorder="1"/>
    <xf numFmtId="0" fontId="0" fillId="14" borderId="14" xfId="0" applyFill="1" applyBorder="1"/>
    <xf numFmtId="0" fontId="0" fillId="14" borderId="0" xfId="0" applyFill="1" applyBorder="1"/>
    <xf numFmtId="0" fontId="0" fillId="14" borderId="13" xfId="0" applyFill="1" applyBorder="1"/>
    <xf numFmtId="0" fontId="0" fillId="14" borderId="15" xfId="0" applyFill="1" applyBorder="1"/>
    <xf numFmtId="0" fontId="0" fillId="14" borderId="22" xfId="0" applyFill="1" applyBorder="1"/>
    <xf numFmtId="0" fontId="0" fillId="14" borderId="26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14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22" xfId="0" applyFill="1" applyBorder="1"/>
    <xf numFmtId="0" fontId="0" fillId="2" borderId="26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14" xfId="0" applyFill="1" applyBorder="1"/>
    <xf numFmtId="0" fontId="0" fillId="3" borderId="0" xfId="0" applyFill="1" applyBorder="1"/>
    <xf numFmtId="0" fontId="0" fillId="3" borderId="13" xfId="0" applyFill="1" applyBorder="1"/>
    <xf numFmtId="0" fontId="0" fillId="3" borderId="15" xfId="0" applyFill="1" applyBorder="1"/>
    <xf numFmtId="0" fontId="0" fillId="3" borderId="22" xfId="0" applyFill="1" applyBorder="1"/>
    <xf numFmtId="0" fontId="0" fillId="12" borderId="23" xfId="0" applyFill="1" applyBorder="1"/>
    <xf numFmtId="0" fontId="0" fillId="12" borderId="24" xfId="0" applyFill="1" applyBorder="1"/>
    <xf numFmtId="0" fontId="0" fillId="12" borderId="25" xfId="0" applyFill="1" applyBorder="1"/>
    <xf numFmtId="0" fontId="0" fillId="12" borderId="15" xfId="0" applyFill="1" applyBorder="1"/>
    <xf numFmtId="0" fontId="0" fillId="12" borderId="22" xfId="0" applyFill="1" applyBorder="1"/>
    <xf numFmtId="0" fontId="0" fillId="12" borderId="26" xfId="0" applyFill="1" applyBorder="1"/>
    <xf numFmtId="0" fontId="0" fillId="15" borderId="23" xfId="0" applyFill="1" applyBorder="1"/>
    <xf numFmtId="0" fontId="0" fillId="15" borderId="24" xfId="0" applyFill="1" applyBorder="1"/>
    <xf numFmtId="0" fontId="0" fillId="15" borderId="25" xfId="0" applyFill="1" applyBorder="1"/>
    <xf numFmtId="0" fontId="0" fillId="15" borderId="14" xfId="0" applyFill="1" applyBorder="1"/>
    <xf numFmtId="0" fontId="0" fillId="15" borderId="0" xfId="0" applyFill="1" applyBorder="1"/>
    <xf numFmtId="0" fontId="0" fillId="15" borderId="13" xfId="0" applyFill="1" applyBorder="1"/>
    <xf numFmtId="0" fontId="0" fillId="15" borderId="15" xfId="0" applyFill="1" applyBorder="1"/>
    <xf numFmtId="0" fontId="0" fillId="15" borderId="22" xfId="0" applyFill="1" applyBorder="1"/>
    <xf numFmtId="0" fontId="0" fillId="15" borderId="26" xfId="0" applyFill="1" applyBorder="1"/>
    <xf numFmtId="165" fontId="0" fillId="15" borderId="13" xfId="1" applyNumberFormat="1" applyFont="1" applyFill="1" applyBorder="1"/>
    <xf numFmtId="0" fontId="0" fillId="0" borderId="13" xfId="0" applyFill="1" applyBorder="1" applyAlignment="1">
      <alignment horizontal="center"/>
    </xf>
    <xf numFmtId="2" fontId="0" fillId="11" borderId="13" xfId="0" applyNumberFormat="1" applyFill="1" applyBorder="1" applyAlignment="1">
      <alignment horizontal="right" vertical="center"/>
    </xf>
    <xf numFmtId="2" fontId="5" fillId="13" borderId="19" xfId="0" applyNumberFormat="1" applyFont="1" applyFill="1" applyBorder="1" applyAlignment="1">
      <alignment horizontal="center"/>
    </xf>
    <xf numFmtId="2" fontId="5" fillId="13" borderId="20" xfId="0" applyNumberFormat="1" applyFont="1" applyFill="1" applyBorder="1" applyAlignment="1">
      <alignment horizontal="center"/>
    </xf>
    <xf numFmtId="2" fontId="5" fillId="13" borderId="21" xfId="0" applyNumberFormat="1" applyFont="1" applyFill="1" applyBorder="1" applyAlignment="1">
      <alignment horizontal="center"/>
    </xf>
    <xf numFmtId="2" fontId="0" fillId="11" borderId="19" xfId="0" applyNumberFormat="1" applyFill="1" applyBorder="1" applyAlignment="1">
      <alignment horizontal="center" vertical="center"/>
    </xf>
    <xf numFmtId="2" fontId="0" fillId="11" borderId="20" xfId="0" applyNumberFormat="1" applyFill="1" applyBorder="1" applyAlignment="1">
      <alignment horizontal="center" vertical="center"/>
    </xf>
    <xf numFmtId="0" fontId="0" fillId="11" borderId="20" xfId="0" applyFill="1" applyBorder="1"/>
    <xf numFmtId="1" fontId="0" fillId="11" borderId="20" xfId="0" applyNumberFormat="1" applyFill="1" applyBorder="1"/>
    <xf numFmtId="1" fontId="0" fillId="11" borderId="21" xfId="0" applyNumberFormat="1" applyFill="1" applyBorder="1"/>
    <xf numFmtId="165" fontId="0" fillId="2" borderId="13" xfId="1" applyNumberFormat="1" applyFont="1" applyFill="1" applyBorder="1"/>
    <xf numFmtId="43" fontId="0" fillId="14" borderId="19" xfId="1" applyNumberFormat="1" applyFont="1" applyFill="1" applyBorder="1"/>
    <xf numFmtId="43" fontId="0" fillId="14" borderId="20" xfId="1" applyNumberFormat="1" applyFont="1" applyFill="1" applyBorder="1"/>
    <xf numFmtId="43" fontId="0" fillId="14" borderId="21" xfId="1" applyNumberFormat="1" applyFont="1" applyFill="1" applyBorder="1"/>
    <xf numFmtId="2" fontId="0" fillId="2" borderId="19" xfId="0" applyNumberFormat="1" applyFill="1" applyBorder="1" applyAlignment="1">
      <alignment horizontal="right"/>
    </xf>
    <xf numFmtId="2" fontId="0" fillId="2" borderId="20" xfId="0" applyNumberFormat="1" applyFill="1" applyBorder="1" applyAlignment="1">
      <alignment horizontal="right"/>
    </xf>
    <xf numFmtId="0" fontId="0" fillId="0" borderId="13" xfId="0" applyBorder="1"/>
    <xf numFmtId="43" fontId="0" fillId="12" borderId="25" xfId="1" applyNumberFormat="1" applyFont="1" applyFill="1" applyBorder="1"/>
    <xf numFmtId="43" fontId="0" fillId="12" borderId="13" xfId="1" applyNumberFormat="1" applyFont="1" applyFill="1" applyBorder="1"/>
    <xf numFmtId="43" fontId="0" fillId="12" borderId="26" xfId="1" applyNumberFormat="1" applyFont="1" applyFill="1" applyBorder="1"/>
    <xf numFmtId="2" fontId="0" fillId="2" borderId="25" xfId="0" applyNumberFormat="1" applyFill="1" applyBorder="1" applyAlignment="1">
      <alignment horizontal="right"/>
    </xf>
    <xf numFmtId="2" fontId="0" fillId="2" borderId="13" xfId="0" applyNumberFormat="1" applyFill="1" applyBorder="1" applyAlignment="1">
      <alignment horizontal="right"/>
    </xf>
    <xf numFmtId="164" fontId="0" fillId="0" borderId="13" xfId="1" applyNumberFormat="1" applyFont="1" applyFill="1" applyBorder="1"/>
    <xf numFmtId="164" fontId="0" fillId="0" borderId="13" xfId="1" applyNumberFormat="1" applyFont="1" applyBorder="1"/>
    <xf numFmtId="164" fontId="0" fillId="3" borderId="13" xfId="1" applyNumberFormat="1" applyFont="1" applyFill="1" applyBorder="1"/>
    <xf numFmtId="165" fontId="0" fillId="3" borderId="13" xfId="1" applyNumberFormat="1" applyFont="1" applyFill="1" applyBorder="1"/>
    <xf numFmtId="2" fontId="0" fillId="3" borderId="13" xfId="0" applyNumberFormat="1" applyFill="1" applyBorder="1" applyAlignment="1">
      <alignment horizontal="right" vertical="center"/>
    </xf>
    <xf numFmtId="43" fontId="0" fillId="15" borderId="13" xfId="1" applyNumberFormat="1" applyFont="1" applyFill="1" applyBorder="1" applyAlignment="1">
      <alignment horizontal="right"/>
    </xf>
    <xf numFmtId="2" fontId="0" fillId="12" borderId="19" xfId="0" applyNumberFormat="1" applyFill="1" applyBorder="1" applyAlignment="1">
      <alignment horizontal="right" vertical="center"/>
    </xf>
    <xf numFmtId="2" fontId="0" fillId="12" borderId="25" xfId="0" applyNumberFormat="1" applyFill="1" applyBorder="1" applyAlignment="1">
      <alignment horizontal="right" vertical="center"/>
    </xf>
    <xf numFmtId="2" fontId="0" fillId="12" borderId="25" xfId="0" applyNumberFormat="1" applyFill="1" applyBorder="1" applyAlignment="1">
      <alignment horizontal="center" vertical="center"/>
    </xf>
    <xf numFmtId="2" fontId="0" fillId="12" borderId="21" xfId="0" applyNumberFormat="1" applyFill="1" applyBorder="1" applyAlignment="1">
      <alignment horizontal="right" vertical="center"/>
    </xf>
    <xf numFmtId="2" fontId="0" fillId="12" borderId="26" xfId="0" applyNumberFormat="1" applyFill="1" applyBorder="1" applyAlignment="1">
      <alignment horizontal="right" vertical="center"/>
    </xf>
    <xf numFmtId="2" fontId="0" fillId="12" borderId="26" xfId="0" applyNumberFormat="1" applyFill="1" applyBorder="1" applyAlignment="1">
      <alignment horizontal="center" vertical="center"/>
    </xf>
    <xf numFmtId="2" fontId="0" fillId="3" borderId="25" xfId="0" applyNumberFormat="1" applyFill="1" applyBorder="1" applyAlignment="1">
      <alignment horizontal="center" vertical="center"/>
    </xf>
    <xf numFmtId="2" fontId="0" fillId="3" borderId="25" xfId="0" applyNumberFormat="1" applyFill="1" applyBorder="1" applyAlignment="1">
      <alignment horizontal="right" vertical="center"/>
    </xf>
    <xf numFmtId="165" fontId="0" fillId="3" borderId="26" xfId="1" applyNumberFormat="1" applyFont="1" applyFill="1" applyBorder="1"/>
    <xf numFmtId="2" fontId="0" fillId="3" borderId="26" xfId="0" applyNumberFormat="1" applyFill="1" applyBorder="1" applyAlignment="1">
      <alignment horizontal="right" vertical="center"/>
    </xf>
    <xf numFmtId="165" fontId="0" fillId="3" borderId="25" xfId="1" applyNumberFormat="1" applyFont="1" applyFill="1" applyBorder="1"/>
    <xf numFmtId="171" fontId="0" fillId="3" borderId="25" xfId="1" applyNumberFormat="1" applyFont="1" applyFill="1" applyBorder="1"/>
    <xf numFmtId="2" fontId="0" fillId="3" borderId="26" xfId="0" applyNumberFormat="1" applyFill="1" applyBorder="1" applyAlignment="1">
      <alignment horizontal="center"/>
    </xf>
    <xf numFmtId="2" fontId="0" fillId="3" borderId="26" xfId="0" applyNumberFormat="1" applyFill="1" applyBorder="1" applyAlignment="1">
      <alignment horizontal="right"/>
    </xf>
    <xf numFmtId="165" fontId="0" fillId="2" borderId="12" xfId="1" applyNumberFormat="1" applyFont="1" applyFill="1" applyBorder="1"/>
    <xf numFmtId="165" fontId="0" fillId="2" borderId="18" xfId="1" applyNumberFormat="1" applyFont="1" applyFill="1" applyBorder="1"/>
    <xf numFmtId="2" fontId="0" fillId="15" borderId="12" xfId="0" applyNumberFormat="1" applyFill="1" applyBorder="1" applyAlignment="1">
      <alignment horizontal="center" vertical="center"/>
    </xf>
    <xf numFmtId="2" fontId="0" fillId="15" borderId="18" xfId="0" applyNumberFormat="1" applyFill="1" applyBorder="1" applyAlignment="1">
      <alignment horizontal="center" vertical="center"/>
    </xf>
    <xf numFmtId="1" fontId="0" fillId="15" borderId="18" xfId="0" applyNumberFormat="1" applyFill="1" applyBorder="1" applyAlignment="1">
      <alignment horizontal="right" vertical="center"/>
    </xf>
    <xf numFmtId="0" fontId="0" fillId="16" borderId="23" xfId="0" applyFill="1" applyBorder="1"/>
    <xf numFmtId="0" fontId="0" fillId="16" borderId="24" xfId="0" applyFill="1" applyBorder="1"/>
    <xf numFmtId="0" fontId="0" fillId="16" borderId="14" xfId="0" applyFill="1" applyBorder="1"/>
    <xf numFmtId="0" fontId="0" fillId="16" borderId="0" xfId="0" applyFill="1" applyBorder="1"/>
    <xf numFmtId="0" fontId="0" fillId="16" borderId="15" xfId="0" applyFill="1" applyBorder="1"/>
    <xf numFmtId="0" fontId="0" fillId="16" borderId="22" xfId="0" applyFill="1" applyBorder="1"/>
    <xf numFmtId="1" fontId="0" fillId="16" borderId="12" xfId="0" applyNumberFormat="1" applyFill="1" applyBorder="1" applyAlignment="1">
      <alignment horizontal="center" vertical="center"/>
    </xf>
    <xf numFmtId="0" fontId="0" fillId="17" borderId="23" xfId="0" applyFill="1" applyBorder="1"/>
    <xf numFmtId="0" fontId="0" fillId="17" borderId="24" xfId="0" applyFill="1" applyBorder="1"/>
    <xf numFmtId="0" fontId="0" fillId="17" borderId="25" xfId="0" applyFill="1" applyBorder="1"/>
    <xf numFmtId="0" fontId="0" fillId="17" borderId="14" xfId="0" applyFill="1" applyBorder="1"/>
    <xf numFmtId="0" fontId="0" fillId="17" borderId="0" xfId="0" applyFill="1" applyBorder="1"/>
    <xf numFmtId="0" fontId="0" fillId="17" borderId="13" xfId="0" applyFill="1" applyBorder="1"/>
    <xf numFmtId="0" fontId="0" fillId="17" borderId="15" xfId="0" applyFill="1" applyBorder="1"/>
    <xf numFmtId="0" fontId="0" fillId="17" borderId="22" xfId="0" applyFill="1" applyBorder="1"/>
    <xf numFmtId="0" fontId="0" fillId="17" borderId="26" xfId="0" applyFill="1" applyBorder="1"/>
    <xf numFmtId="0" fontId="0" fillId="18" borderId="23" xfId="0" applyFill="1" applyBorder="1"/>
    <xf numFmtId="0" fontId="0" fillId="18" borderId="24" xfId="0" applyFill="1" applyBorder="1"/>
    <xf numFmtId="0" fontId="0" fillId="18" borderId="25" xfId="0" applyFill="1" applyBorder="1"/>
    <xf numFmtId="0" fontId="0" fillId="18" borderId="14" xfId="0" applyFill="1" applyBorder="1"/>
    <xf numFmtId="0" fontId="0" fillId="18" borderId="0" xfId="0" applyFill="1" applyBorder="1"/>
    <xf numFmtId="0" fontId="0" fillId="18" borderId="13" xfId="0" applyFill="1" applyBorder="1"/>
    <xf numFmtId="0" fontId="0" fillId="18" borderId="15" xfId="0" applyFill="1" applyBorder="1"/>
    <xf numFmtId="0" fontId="0" fillId="18" borderId="22" xfId="0" applyFill="1" applyBorder="1"/>
    <xf numFmtId="0" fontId="0" fillId="18" borderId="26" xfId="0" applyFill="1" applyBorder="1"/>
    <xf numFmtId="0" fontId="0" fillId="19" borderId="23" xfId="0" applyFill="1" applyBorder="1"/>
    <xf numFmtId="0" fontId="0" fillId="19" borderId="24" xfId="0" applyFill="1" applyBorder="1"/>
    <xf numFmtId="1" fontId="0" fillId="19" borderId="12" xfId="0" applyNumberFormat="1" applyFill="1" applyBorder="1" applyAlignment="1">
      <alignment horizontal="center" vertical="center"/>
    </xf>
    <xf numFmtId="0" fontId="0" fillId="19" borderId="14" xfId="0" applyFill="1" applyBorder="1"/>
    <xf numFmtId="0" fontId="0" fillId="19" borderId="0" xfId="0" applyFill="1" applyBorder="1"/>
    <xf numFmtId="0" fontId="0" fillId="19" borderId="15" xfId="0" applyFill="1" applyBorder="1"/>
    <xf numFmtId="0" fontId="0" fillId="19" borderId="22" xfId="0" applyFill="1" applyBorder="1"/>
    <xf numFmtId="165" fontId="0" fillId="19" borderId="25" xfId="1" applyNumberFormat="1" applyFont="1" applyFill="1" applyBorder="1"/>
    <xf numFmtId="171" fontId="0" fillId="19" borderId="25" xfId="1" applyNumberFormat="1" applyFont="1" applyFill="1" applyBorder="1"/>
    <xf numFmtId="2" fontId="0" fillId="19" borderId="26" xfId="0" applyNumberFormat="1" applyFill="1" applyBorder="1" applyAlignment="1">
      <alignment horizontal="center"/>
    </xf>
    <xf numFmtId="2" fontId="0" fillId="19" borderId="26" xfId="0" applyNumberFormat="1" applyFill="1" applyBorder="1" applyAlignment="1">
      <alignment horizontal="right"/>
    </xf>
    <xf numFmtId="0" fontId="0" fillId="20" borderId="23" xfId="0" applyFill="1" applyBorder="1"/>
    <xf numFmtId="0" fontId="0" fillId="20" borderId="24" xfId="0" applyFill="1" applyBorder="1"/>
    <xf numFmtId="1" fontId="0" fillId="20" borderId="12" xfId="0" applyNumberFormat="1" applyFill="1" applyBorder="1" applyAlignment="1">
      <alignment horizontal="center" vertical="center"/>
    </xf>
    <xf numFmtId="0" fontId="0" fillId="20" borderId="14" xfId="0" applyFill="1" applyBorder="1"/>
    <xf numFmtId="0" fontId="0" fillId="20" borderId="0" xfId="0" applyFill="1" applyBorder="1"/>
    <xf numFmtId="0" fontId="0" fillId="20" borderId="15" xfId="0" applyFill="1" applyBorder="1"/>
    <xf numFmtId="0" fontId="0" fillId="20" borderId="22" xfId="0" applyFill="1" applyBorder="1"/>
    <xf numFmtId="165" fontId="0" fillId="20" borderId="25" xfId="1" applyNumberFormat="1" applyFont="1" applyFill="1" applyBorder="1"/>
    <xf numFmtId="171" fontId="0" fillId="20" borderId="25" xfId="1" applyNumberFormat="1" applyFont="1" applyFill="1" applyBorder="1"/>
    <xf numFmtId="2" fontId="0" fillId="20" borderId="26" xfId="0" applyNumberFormat="1" applyFill="1" applyBorder="1" applyAlignment="1">
      <alignment horizontal="center"/>
    </xf>
    <xf numFmtId="2" fontId="0" fillId="20" borderId="26" xfId="0" applyNumberFormat="1" applyFill="1" applyBorder="1" applyAlignment="1">
      <alignment horizontal="right"/>
    </xf>
    <xf numFmtId="0" fontId="0" fillId="21" borderId="23" xfId="0" applyFill="1" applyBorder="1"/>
    <xf numFmtId="0" fontId="0" fillId="21" borderId="24" xfId="0" applyFill="1" applyBorder="1"/>
    <xf numFmtId="0" fontId="0" fillId="21" borderId="25" xfId="0" applyFill="1" applyBorder="1"/>
    <xf numFmtId="0" fontId="0" fillId="21" borderId="14" xfId="0" applyFill="1" applyBorder="1"/>
    <xf numFmtId="0" fontId="0" fillId="21" borderId="0" xfId="0" applyFill="1" applyBorder="1"/>
    <xf numFmtId="0" fontId="0" fillId="21" borderId="13" xfId="0" applyFill="1" applyBorder="1"/>
    <xf numFmtId="0" fontId="0" fillId="21" borderId="15" xfId="0" applyFill="1" applyBorder="1"/>
    <xf numFmtId="0" fontId="0" fillId="21" borderId="22" xfId="0" applyFill="1" applyBorder="1"/>
    <xf numFmtId="0" fontId="0" fillId="21" borderId="26" xfId="0" applyFill="1" applyBorder="1"/>
    <xf numFmtId="165" fontId="0" fillId="0" borderId="0" xfId="1" applyNumberFormat="1" applyFont="1" applyFill="1" applyAlignment="1">
      <alignment horizontal="center" vertical="top" wrapText="1"/>
    </xf>
    <xf numFmtId="43" fontId="0" fillId="17" borderId="13" xfId="1" applyFont="1" applyFill="1" applyBorder="1"/>
    <xf numFmtId="43" fontId="0" fillId="16" borderId="25" xfId="1" applyFont="1" applyFill="1" applyBorder="1" applyAlignment="1">
      <alignment horizontal="center" vertical="center"/>
    </xf>
    <xf numFmtId="43" fontId="0" fillId="16" borderId="13" xfId="1" applyFont="1" applyFill="1" applyBorder="1"/>
    <xf numFmtId="43" fontId="0" fillId="16" borderId="13" xfId="1" applyFont="1" applyFill="1" applyBorder="1" applyAlignment="1">
      <alignment horizontal="right" vertical="center"/>
    </xf>
    <xf numFmtId="43" fontId="0" fillId="16" borderId="26" xfId="1" applyFont="1" applyFill="1" applyBorder="1"/>
    <xf numFmtId="43" fontId="0" fillId="16" borderId="26" xfId="1" applyFont="1" applyFill="1" applyBorder="1" applyAlignment="1">
      <alignment horizontal="right" vertical="center"/>
    </xf>
    <xf numFmtId="43" fontId="0" fillId="17" borderId="13" xfId="1" applyFont="1" applyFill="1" applyBorder="1" applyAlignment="1">
      <alignment horizontal="right"/>
    </xf>
    <xf numFmtId="43" fontId="0" fillId="16" borderId="25" xfId="1" applyFont="1" applyFill="1" applyBorder="1"/>
    <xf numFmtId="43" fontId="0" fillId="16" borderId="26" xfId="1" applyFont="1" applyFill="1" applyBorder="1" applyAlignment="1">
      <alignment horizontal="center"/>
    </xf>
    <xf numFmtId="43" fontId="0" fillId="16" borderId="26" xfId="1" applyFont="1" applyFill="1" applyBorder="1" applyAlignment="1">
      <alignment horizontal="right"/>
    </xf>
    <xf numFmtId="43" fontId="0" fillId="18" borderId="13" xfId="1" applyFont="1" applyFill="1" applyBorder="1"/>
    <xf numFmtId="43" fontId="0" fillId="19" borderId="25" xfId="1" applyFont="1" applyFill="1" applyBorder="1" applyAlignment="1">
      <alignment horizontal="center" vertical="center"/>
    </xf>
    <xf numFmtId="43" fontId="0" fillId="19" borderId="25" xfId="1" applyFont="1" applyFill="1" applyBorder="1" applyAlignment="1">
      <alignment horizontal="right" vertical="center"/>
    </xf>
    <xf numFmtId="43" fontId="0" fillId="19" borderId="13" xfId="1" applyFont="1" applyFill="1" applyBorder="1"/>
    <xf numFmtId="43" fontId="0" fillId="19" borderId="13" xfId="1" applyFont="1" applyFill="1" applyBorder="1" applyAlignment="1">
      <alignment horizontal="right" vertical="center"/>
    </xf>
    <xf numFmtId="43" fontId="0" fillId="19" borderId="26" xfId="1" applyFont="1" applyFill="1" applyBorder="1"/>
    <xf numFmtId="43" fontId="0" fillId="19" borderId="26" xfId="1" applyFont="1" applyFill="1" applyBorder="1" applyAlignment="1">
      <alignment horizontal="right" vertical="center"/>
    </xf>
    <xf numFmtId="43" fontId="0" fillId="18" borderId="13" xfId="1" applyFont="1" applyFill="1" applyBorder="1" applyAlignment="1">
      <alignment horizontal="right"/>
    </xf>
    <xf numFmtId="43" fontId="0" fillId="21" borderId="13" xfId="1" applyFont="1" applyFill="1" applyBorder="1"/>
    <xf numFmtId="43" fontId="0" fillId="20" borderId="25" xfId="1" applyFont="1" applyFill="1" applyBorder="1" applyAlignment="1">
      <alignment horizontal="center" vertical="center"/>
    </xf>
    <xf numFmtId="43" fontId="0" fillId="20" borderId="25" xfId="1" applyFont="1" applyFill="1" applyBorder="1" applyAlignment="1">
      <alignment horizontal="right" vertical="center"/>
    </xf>
    <xf numFmtId="43" fontId="0" fillId="20" borderId="13" xfId="1" applyFont="1" applyFill="1" applyBorder="1"/>
    <xf numFmtId="43" fontId="0" fillId="20" borderId="13" xfId="1" applyFont="1" applyFill="1" applyBorder="1" applyAlignment="1">
      <alignment horizontal="right" vertical="center"/>
    </xf>
    <xf numFmtId="43" fontId="0" fillId="20" borderId="26" xfId="1" applyFont="1" applyFill="1" applyBorder="1"/>
    <xf numFmtId="43" fontId="0" fillId="20" borderId="26" xfId="1" applyFont="1" applyFill="1" applyBorder="1" applyAlignment="1">
      <alignment horizontal="right" vertical="center"/>
    </xf>
    <xf numFmtId="43" fontId="0" fillId="21" borderId="13" xfId="1" applyFont="1" applyFill="1" applyBorder="1" applyAlignment="1">
      <alignment horizontal="right"/>
    </xf>
    <xf numFmtId="164" fontId="5" fillId="0" borderId="0" xfId="1" applyNumberFormat="1" applyFont="1" applyFill="1" applyAlignment="1">
      <alignment horizontal="center" wrapText="1"/>
    </xf>
    <xf numFmtId="0" fontId="0" fillId="22" borderId="0" xfId="0" applyFill="1"/>
    <xf numFmtId="0" fontId="0" fillId="22" borderId="13" xfId="0" applyFill="1" applyBorder="1" applyAlignment="1">
      <alignment horizontal="center"/>
    </xf>
    <xf numFmtId="164" fontId="0" fillId="22" borderId="13" xfId="1" applyNumberFormat="1" applyFont="1" applyFill="1" applyBorder="1"/>
    <xf numFmtId="0" fontId="0" fillId="22" borderId="19" xfId="0" applyFill="1" applyBorder="1" applyAlignment="1">
      <alignment horizontal="center"/>
    </xf>
    <xf numFmtId="2" fontId="0" fillId="11" borderId="20" xfId="0" applyNumberFormat="1" applyFill="1" applyBorder="1" applyAlignment="1">
      <alignment horizontal="right" vertical="center"/>
    </xf>
    <xf numFmtId="2" fontId="0" fillId="11" borderId="21" xfId="0" applyNumberFormat="1" applyFill="1" applyBorder="1" applyAlignment="1">
      <alignment horizontal="right" vertical="center"/>
    </xf>
    <xf numFmtId="0" fontId="0" fillId="0" borderId="13" xfId="0" applyFill="1" applyBorder="1" applyAlignment="1">
      <alignment vertical="center"/>
    </xf>
    <xf numFmtId="0" fontId="0" fillId="0" borderId="13" xfId="1" applyNumberFormat="1" applyFont="1" applyFill="1" applyBorder="1" applyAlignment="1">
      <alignment vertical="center"/>
    </xf>
    <xf numFmtId="0" fontId="0" fillId="0" borderId="13" xfId="0" applyNumberFormat="1" applyFill="1" applyBorder="1" applyAlignment="1">
      <alignment horizontal="center"/>
    </xf>
    <xf numFmtId="0" fontId="0" fillId="0" borderId="13" xfId="1" applyNumberFormat="1" applyFont="1" applyFill="1" applyBorder="1" applyAlignment="1">
      <alignment horizontal="center"/>
    </xf>
    <xf numFmtId="0" fontId="0" fillId="0" borderId="24" xfId="0" applyFill="1" applyBorder="1"/>
    <xf numFmtId="0" fontId="0" fillId="0" borderId="22" xfId="0" applyFill="1" applyBorder="1"/>
    <xf numFmtId="0" fontId="0" fillId="22" borderId="2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6" borderId="0" xfId="0" applyFill="1" applyBorder="1"/>
    <xf numFmtId="0" fontId="0" fillId="26" borderId="13" xfId="0" applyFill="1" applyBorder="1"/>
    <xf numFmtId="164" fontId="0" fillId="26" borderId="13" xfId="1" applyNumberFormat="1" applyFont="1" applyFill="1" applyBorder="1"/>
    <xf numFmtId="0" fontId="0" fillId="25" borderId="0" xfId="0" applyFill="1" applyBorder="1"/>
    <xf numFmtId="0" fontId="0" fillId="25" borderId="13" xfId="0" applyFill="1" applyBorder="1"/>
    <xf numFmtId="164" fontId="0" fillId="25" borderId="13" xfId="1" applyNumberFormat="1" applyFont="1" applyFill="1" applyBorder="1"/>
    <xf numFmtId="43" fontId="0" fillId="25" borderId="13" xfId="1" applyFont="1" applyFill="1" applyBorder="1"/>
    <xf numFmtId="0" fontId="0" fillId="26" borderId="16" xfId="0" applyFill="1" applyBorder="1"/>
    <xf numFmtId="0" fontId="0" fillId="26" borderId="17" xfId="0" applyFill="1" applyBorder="1"/>
    <xf numFmtId="0" fontId="0" fillId="26" borderId="18" xfId="0" applyFill="1" applyBorder="1"/>
    <xf numFmtId="0" fontId="0" fillId="26" borderId="23" xfId="0" applyFill="1" applyBorder="1"/>
    <xf numFmtId="0" fontId="0" fillId="26" borderId="24" xfId="0" applyFill="1" applyBorder="1"/>
    <xf numFmtId="0" fontId="0" fillId="26" borderId="25" xfId="0" applyFill="1" applyBorder="1"/>
    <xf numFmtId="164" fontId="0" fillId="26" borderId="25" xfId="1" applyNumberFormat="1" applyFont="1" applyFill="1" applyBorder="1"/>
    <xf numFmtId="0" fontId="0" fillId="26" borderId="14" xfId="0" applyFill="1" applyBorder="1"/>
    <xf numFmtId="0" fontId="0" fillId="26" borderId="15" xfId="0" applyFill="1" applyBorder="1"/>
    <xf numFmtId="0" fontId="0" fillId="26" borderId="22" xfId="0" applyFill="1" applyBorder="1"/>
    <xf numFmtId="0" fontId="0" fillId="26" borderId="26" xfId="0" applyFill="1" applyBorder="1"/>
    <xf numFmtId="164" fontId="0" fillId="26" borderId="26" xfId="1" applyNumberFormat="1" applyFont="1" applyFill="1" applyBorder="1"/>
    <xf numFmtId="0" fontId="0" fillId="28" borderId="19" xfId="0" applyFill="1" applyBorder="1" applyAlignment="1">
      <alignment horizontal="center" vertical="center"/>
    </xf>
    <xf numFmtId="0" fontId="0" fillId="28" borderId="20" xfId="0" applyFill="1" applyBorder="1" applyAlignment="1">
      <alignment horizontal="center" vertical="center"/>
    </xf>
    <xf numFmtId="0" fontId="0" fillId="28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23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164" fontId="0" fillId="4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7" borderId="19" xfId="0" applyFill="1" applyBorder="1" applyAlignment="1">
      <alignment horizontal="center" vertical="center"/>
    </xf>
    <xf numFmtId="0" fontId="0" fillId="27" borderId="20" xfId="0" applyFill="1" applyBorder="1" applyAlignment="1">
      <alignment horizontal="center" vertical="center"/>
    </xf>
    <xf numFmtId="0" fontId="0" fillId="27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0" fontId="0" fillId="24" borderId="20" xfId="0" applyFill="1" applyBorder="1" applyAlignment="1">
      <alignment horizontal="center" vertical="center"/>
    </xf>
    <xf numFmtId="0" fontId="0" fillId="24" borderId="2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defaultColWidth="8.85546875" defaultRowHeight="15" x14ac:dyDescent="0.25"/>
  <cols>
    <col min="1" max="2" width="8.85546875" style="2"/>
    <col min="3" max="3" width="19" style="2" customWidth="1"/>
    <col min="4" max="16384" width="8.85546875" style="2"/>
  </cols>
  <sheetData>
    <row r="1" spans="1:5" x14ac:dyDescent="0.25">
      <c r="A1" s="2" t="s">
        <v>36</v>
      </c>
      <c r="B1" s="2" t="s">
        <v>37</v>
      </c>
      <c r="C1" s="2" t="s">
        <v>38</v>
      </c>
      <c r="D1" s="2" t="s">
        <v>39</v>
      </c>
    </row>
    <row r="2" spans="1:5" x14ac:dyDescent="0.25">
      <c r="D2" s="2" t="s">
        <v>40</v>
      </c>
      <c r="E2" s="2" t="s">
        <v>41</v>
      </c>
    </row>
    <row r="3" spans="1:5" x14ac:dyDescent="0.25">
      <c r="A3" s="2" t="s">
        <v>42</v>
      </c>
      <c r="B3" s="2" t="s">
        <v>43</v>
      </c>
      <c r="C3" s="31" t="s">
        <v>186</v>
      </c>
      <c r="D3" s="2">
        <v>1</v>
      </c>
    </row>
    <row r="4" spans="1:5" x14ac:dyDescent="0.25">
      <c r="A4" s="2" t="s">
        <v>42</v>
      </c>
      <c r="B4" s="2" t="s">
        <v>44</v>
      </c>
      <c r="C4" s="31" t="s">
        <v>148</v>
      </c>
      <c r="D4" s="2">
        <v>1</v>
      </c>
    </row>
    <row r="5" spans="1:5" x14ac:dyDescent="0.25">
      <c r="A5" s="2" t="s">
        <v>42</v>
      </c>
      <c r="B5" s="2" t="s">
        <v>45</v>
      </c>
      <c r="C5" s="31" t="s">
        <v>149</v>
      </c>
      <c r="E5" s="2">
        <v>1</v>
      </c>
    </row>
    <row r="6" spans="1:5" x14ac:dyDescent="0.25">
      <c r="A6" s="2" t="s">
        <v>42</v>
      </c>
      <c r="B6" s="2" t="s">
        <v>46</v>
      </c>
      <c r="C6" s="31" t="s">
        <v>165</v>
      </c>
      <c r="D6" s="2">
        <v>1</v>
      </c>
    </row>
    <row r="7" spans="1:5" x14ac:dyDescent="0.25">
      <c r="A7" s="2" t="s">
        <v>42</v>
      </c>
      <c r="B7" s="2" t="s">
        <v>47</v>
      </c>
      <c r="C7" s="2" t="s">
        <v>48</v>
      </c>
      <c r="D7" s="2">
        <v>1</v>
      </c>
    </row>
    <row r="8" spans="1:5" x14ac:dyDescent="0.25">
      <c r="A8" s="2" t="s">
        <v>49</v>
      </c>
      <c r="B8" s="2" t="s">
        <v>50</v>
      </c>
      <c r="C8" s="31" t="s">
        <v>150</v>
      </c>
      <c r="D8" s="2">
        <v>4</v>
      </c>
      <c r="E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9" sqref="A19"/>
    </sheetView>
  </sheetViews>
  <sheetFormatPr defaultRowHeight="15" x14ac:dyDescent="0.25"/>
  <cols>
    <col min="1" max="1" width="14.85546875" customWidth="1"/>
    <col min="2" max="2" width="30.28515625" customWidth="1"/>
    <col min="3" max="3" width="29" customWidth="1"/>
  </cols>
  <sheetData>
    <row r="1" spans="1:3" x14ac:dyDescent="0.25">
      <c r="A1" s="3" t="s">
        <v>51</v>
      </c>
      <c r="B1" s="3" t="s">
        <v>166</v>
      </c>
      <c r="C1" s="3" t="s">
        <v>167</v>
      </c>
    </row>
    <row r="2" spans="1:3" x14ac:dyDescent="0.25">
      <c r="A2" s="3" t="s">
        <v>6</v>
      </c>
      <c r="B2" s="3" t="s">
        <v>6</v>
      </c>
      <c r="C2" s="3" t="s">
        <v>6</v>
      </c>
    </row>
    <row r="3" spans="1:3" x14ac:dyDescent="0.25">
      <c r="A3" s="3" t="s">
        <v>5</v>
      </c>
      <c r="B3" s="3" t="s">
        <v>5</v>
      </c>
      <c r="C3" s="3" t="s">
        <v>5</v>
      </c>
    </row>
    <row r="4" spans="1:3" x14ac:dyDescent="0.25">
      <c r="A4" s="3" t="s">
        <v>7</v>
      </c>
      <c r="B4" s="3" t="s">
        <v>7</v>
      </c>
      <c r="C4" s="3" t="s">
        <v>7</v>
      </c>
    </row>
    <row r="5" spans="1:3" x14ac:dyDescent="0.25">
      <c r="A5" s="3" t="s">
        <v>4</v>
      </c>
      <c r="B5" s="3" t="s">
        <v>4</v>
      </c>
      <c r="C5" s="3" t="s">
        <v>4</v>
      </c>
    </row>
    <row r="6" spans="1:3" x14ac:dyDescent="0.25">
      <c r="A6" s="258" t="s">
        <v>34</v>
      </c>
      <c r="B6" s="258" t="s">
        <v>34</v>
      </c>
      <c r="C6" s="258" t="s">
        <v>34</v>
      </c>
    </row>
    <row r="7" spans="1:3" x14ac:dyDescent="0.25">
      <c r="A7" s="28" t="s">
        <v>110</v>
      </c>
      <c r="B7" s="28" t="s">
        <v>110</v>
      </c>
      <c r="C7" s="28" t="s">
        <v>110</v>
      </c>
    </row>
    <row r="8" spans="1:3" x14ac:dyDescent="0.25">
      <c r="A8" s="28" t="s">
        <v>111</v>
      </c>
      <c r="B8" s="28" t="s">
        <v>111</v>
      </c>
      <c r="C8" s="28" t="s">
        <v>111</v>
      </c>
    </row>
    <row r="9" spans="1:3" x14ac:dyDescent="0.25">
      <c r="A9" s="28" t="s">
        <v>113</v>
      </c>
      <c r="B9" s="28" t="s">
        <v>113</v>
      </c>
      <c r="C9" s="28" t="s">
        <v>113</v>
      </c>
    </row>
    <row r="10" spans="1:3" x14ac:dyDescent="0.25">
      <c r="A10" s="28" t="s">
        <v>10</v>
      </c>
      <c r="B10" s="28" t="s">
        <v>10</v>
      </c>
      <c r="C10" s="28" t="s">
        <v>10</v>
      </c>
    </row>
    <row r="11" spans="1:3" x14ac:dyDescent="0.25">
      <c r="A11" s="28" t="s">
        <v>112</v>
      </c>
      <c r="B11" s="28" t="s">
        <v>112</v>
      </c>
      <c r="C11" s="28" t="s">
        <v>112</v>
      </c>
    </row>
    <row r="12" spans="1:3" x14ac:dyDescent="0.25">
      <c r="A12" s="259" t="s">
        <v>114</v>
      </c>
      <c r="B12" s="259" t="s">
        <v>114</v>
      </c>
      <c r="C12" s="259" t="s">
        <v>114</v>
      </c>
    </row>
    <row r="13" spans="1:3" x14ac:dyDescent="0.25">
      <c r="A13" s="254" t="s">
        <v>143</v>
      </c>
      <c r="B13" s="254" t="s">
        <v>143</v>
      </c>
      <c r="C13" s="255" t="s">
        <v>146</v>
      </c>
    </row>
    <row r="14" spans="1:3" x14ac:dyDescent="0.25">
      <c r="A14" s="254" t="s">
        <v>144</v>
      </c>
      <c r="B14" s="254" t="s">
        <v>144</v>
      </c>
      <c r="C14" s="255" t="s">
        <v>147</v>
      </c>
    </row>
    <row r="15" spans="1:3" x14ac:dyDescent="0.25">
      <c r="A15" s="254" t="s">
        <v>159</v>
      </c>
      <c r="B15" s="254" t="s">
        <v>159</v>
      </c>
      <c r="C15" s="3" t="s">
        <v>52</v>
      </c>
    </row>
    <row r="16" spans="1:3" x14ac:dyDescent="0.25">
      <c r="A16" s="254" t="s">
        <v>145</v>
      </c>
      <c r="B16" s="254" t="s">
        <v>145</v>
      </c>
      <c r="C16" s="254"/>
    </row>
    <row r="17" spans="1:2" x14ac:dyDescent="0.25">
      <c r="A17" s="255" t="s">
        <v>146</v>
      </c>
      <c r="B17" s="3" t="s">
        <v>52</v>
      </c>
    </row>
    <row r="18" spans="1:2" x14ac:dyDescent="0.25">
      <c r="A18" s="255" t="s">
        <v>147</v>
      </c>
      <c r="B18" s="255"/>
    </row>
    <row r="19" spans="1:2" x14ac:dyDescent="0.25">
      <c r="A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C156"/>
  <sheetViews>
    <sheetView zoomScaleNormal="100" workbookViewId="0">
      <pane xSplit="2" ySplit="3" topLeftCell="C118" activePane="bottomRight" state="frozen"/>
      <selection pane="topRight" activeCell="C1" sqref="C1"/>
      <selection pane="bottomLeft" activeCell="A4" sqref="A4"/>
      <selection pane="bottomRight" activeCell="F9" sqref="F9"/>
    </sheetView>
  </sheetViews>
  <sheetFormatPr defaultRowHeight="15" x14ac:dyDescent="0.25"/>
  <cols>
    <col min="1" max="1" width="17" style="261" customWidth="1"/>
    <col min="2" max="2" width="16.85546875" customWidth="1"/>
    <col min="3" max="3" width="12" customWidth="1"/>
    <col min="5" max="5" width="8.140625" customWidth="1"/>
    <col min="6" max="9" width="17.42578125" style="133" customWidth="1"/>
    <col min="10" max="11" width="17.42578125" style="140" customWidth="1"/>
    <col min="12" max="12" width="34.42578125" style="1" customWidth="1"/>
  </cols>
  <sheetData>
    <row r="1" spans="1:12" x14ac:dyDescent="0.25">
      <c r="B1" s="3" t="s">
        <v>0</v>
      </c>
      <c r="C1" s="3" t="s">
        <v>1</v>
      </c>
      <c r="D1" s="3" t="s">
        <v>133</v>
      </c>
      <c r="E1" s="3" t="s">
        <v>2</v>
      </c>
      <c r="F1" s="288" t="s">
        <v>102</v>
      </c>
      <c r="G1" s="288"/>
      <c r="H1" s="288"/>
      <c r="I1" s="288"/>
      <c r="J1" s="289" t="s">
        <v>103</v>
      </c>
      <c r="K1" s="289"/>
      <c r="L1" s="4"/>
    </row>
    <row r="2" spans="1:12" x14ac:dyDescent="0.25">
      <c r="B2" s="3"/>
      <c r="C2" s="3"/>
      <c r="D2" s="3"/>
      <c r="E2" s="3"/>
      <c r="F2" s="290" t="s">
        <v>104</v>
      </c>
      <c r="G2" s="290"/>
      <c r="H2" s="290" t="s">
        <v>64</v>
      </c>
      <c r="I2" s="290"/>
      <c r="J2" s="139"/>
      <c r="K2" s="139"/>
      <c r="L2" s="4"/>
    </row>
    <row r="3" spans="1:12" x14ac:dyDescent="0.25">
      <c r="B3" s="3"/>
      <c r="C3" s="3"/>
      <c r="D3" s="3"/>
      <c r="E3" s="3"/>
      <c r="F3" s="117" t="s">
        <v>105</v>
      </c>
      <c r="G3" s="117" t="s">
        <v>106</v>
      </c>
      <c r="H3" s="117" t="s">
        <v>107</v>
      </c>
      <c r="I3" s="117" t="s">
        <v>108</v>
      </c>
      <c r="J3" s="139" t="s">
        <v>107</v>
      </c>
      <c r="K3" s="139" t="s">
        <v>108</v>
      </c>
      <c r="L3" s="4"/>
    </row>
    <row r="4" spans="1:12" x14ac:dyDescent="0.25">
      <c r="B4" s="3"/>
      <c r="C4" s="3"/>
      <c r="D4" s="3"/>
      <c r="E4" s="3"/>
      <c r="F4" s="256" t="s">
        <v>143</v>
      </c>
      <c r="G4" s="256" t="s">
        <v>144</v>
      </c>
      <c r="H4" s="256" t="s">
        <v>159</v>
      </c>
      <c r="I4" s="256" t="s">
        <v>145</v>
      </c>
      <c r="J4" s="257" t="s">
        <v>146</v>
      </c>
      <c r="K4" s="257" t="s">
        <v>147</v>
      </c>
      <c r="L4" s="4"/>
    </row>
    <row r="5" spans="1:12" ht="15" customHeight="1" x14ac:dyDescent="0.25">
      <c r="A5" s="294" t="s">
        <v>169</v>
      </c>
      <c r="B5" s="248" t="s">
        <v>174</v>
      </c>
      <c r="C5" s="248"/>
      <c r="D5" s="248"/>
      <c r="E5" s="248"/>
      <c r="F5" s="251">
        <f>Demog!C5</f>
        <v>177</v>
      </c>
      <c r="G5" s="251">
        <f>Demog!D5</f>
        <v>47</v>
      </c>
      <c r="H5" s="251">
        <f>Demog!E5</f>
        <v>113</v>
      </c>
      <c r="I5" s="251">
        <f>Demog!F5</f>
        <v>348</v>
      </c>
      <c r="J5" s="251">
        <f>Demog!G5</f>
        <v>216</v>
      </c>
      <c r="K5" s="251">
        <f>Demog!H5</f>
        <v>201</v>
      </c>
      <c r="L5" s="4" t="s">
        <v>173</v>
      </c>
    </row>
    <row r="6" spans="1:12" ht="15" customHeight="1" x14ac:dyDescent="0.25">
      <c r="A6" s="295"/>
      <c r="B6" s="248" t="s">
        <v>160</v>
      </c>
      <c r="C6" s="248"/>
      <c r="D6" s="248"/>
      <c r="E6" s="248"/>
      <c r="F6" s="251">
        <f>ROUND(Demog!C6,0)</f>
        <v>63</v>
      </c>
      <c r="G6" s="251">
        <f>ROUND(Demog!D6,0)</f>
        <v>9</v>
      </c>
      <c r="H6" s="251">
        <f>ROUND(Demog!E6,0)</f>
        <v>172</v>
      </c>
      <c r="I6" s="251">
        <f>ROUND(Demog!F6,0)</f>
        <v>613</v>
      </c>
      <c r="J6" s="251">
        <f>ROUND(Demog!G6,0)</f>
        <v>111</v>
      </c>
      <c r="K6" s="251">
        <f>ROUND(Demog!H6,0)</f>
        <v>134</v>
      </c>
      <c r="L6" s="4" t="s">
        <v>175</v>
      </c>
    </row>
    <row r="7" spans="1:12" ht="15" customHeight="1" x14ac:dyDescent="0.25">
      <c r="A7" s="296"/>
      <c r="B7" s="248" t="s">
        <v>164</v>
      </c>
      <c r="C7" s="248"/>
      <c r="D7" s="248"/>
      <c r="E7" s="248"/>
      <c r="F7" s="260"/>
      <c r="G7" s="249"/>
      <c r="H7" s="249"/>
      <c r="I7" s="249"/>
      <c r="J7" s="250"/>
      <c r="K7" s="250"/>
      <c r="L7" s="4" t="s">
        <v>176</v>
      </c>
    </row>
    <row r="8" spans="1:12" ht="15" customHeight="1" x14ac:dyDescent="0.25">
      <c r="A8" s="291" t="s">
        <v>168</v>
      </c>
      <c r="B8" s="265" t="s">
        <v>53</v>
      </c>
      <c r="C8" s="265"/>
      <c r="D8" s="265"/>
      <c r="E8" s="265"/>
      <c r="F8" s="266"/>
      <c r="G8" s="266"/>
      <c r="H8" s="266"/>
      <c r="I8" s="266"/>
      <c r="J8" s="267"/>
      <c r="K8" s="267"/>
    </row>
    <row r="9" spans="1:12" x14ac:dyDescent="0.25">
      <c r="A9" s="292"/>
      <c r="B9" s="265" t="s">
        <v>54</v>
      </c>
      <c r="C9" s="265"/>
      <c r="D9" s="265"/>
      <c r="E9" s="265"/>
      <c r="F9" s="268">
        <f>Cons!C10</f>
        <v>10856.43761441065</v>
      </c>
      <c r="G9" s="268">
        <f>Cons!D10</f>
        <v>8944.8348692712316</v>
      </c>
      <c r="H9" s="268">
        <f>Cons!E10</f>
        <v>4639.9591336259618</v>
      </c>
      <c r="I9" s="268">
        <f>Cons!F10</f>
        <v>10465.431689676247</v>
      </c>
      <c r="J9" s="268">
        <f>Cons!G10</f>
        <v>9013.3949423579033</v>
      </c>
      <c r="K9" s="268">
        <f>Cons!H10</f>
        <v>4882.7445115986047</v>
      </c>
      <c r="L9" s="4" t="s">
        <v>163</v>
      </c>
    </row>
    <row r="10" spans="1:12" x14ac:dyDescent="0.25">
      <c r="A10" s="292"/>
      <c r="B10" s="52" t="s">
        <v>151</v>
      </c>
      <c r="C10" s="52" t="s">
        <v>34</v>
      </c>
      <c r="D10" s="52"/>
      <c r="E10" s="52"/>
      <c r="F10" s="252">
        <f>Cons!C14</f>
        <v>0.12079371023451572</v>
      </c>
      <c r="G10" s="118">
        <f>Cons!D14</f>
        <v>4.2415793904524074E-2</v>
      </c>
      <c r="H10" s="118">
        <f>Cons!E14</f>
        <v>0.19462965861026471</v>
      </c>
      <c r="I10" s="118">
        <f>Cons!F14</f>
        <v>0.21593351890128706</v>
      </c>
      <c r="J10" s="118">
        <f>Cons!G14</f>
        <v>0.18892074881019635</v>
      </c>
      <c r="K10" s="118">
        <f>Cons!H14</f>
        <v>0.25517127421595392</v>
      </c>
      <c r="L10" s="47"/>
    </row>
    <row r="11" spans="1:12" x14ac:dyDescent="0.25">
      <c r="A11" s="292"/>
      <c r="B11" s="52" t="s">
        <v>151</v>
      </c>
      <c r="C11" s="52" t="s">
        <v>110</v>
      </c>
      <c r="D11" s="52"/>
      <c r="E11" s="52"/>
      <c r="F11" s="252">
        <f>Cons!C15</f>
        <v>8.3610584537755148E-2</v>
      </c>
      <c r="G11" s="118">
        <f>Cons!D15</f>
        <v>4.3408156664805068E-2</v>
      </c>
      <c r="H11" s="118">
        <f>Cons!E15</f>
        <v>9.5916827495144824E-2</v>
      </c>
      <c r="I11" s="118">
        <f>Cons!F15</f>
        <v>0.10555606283372089</v>
      </c>
      <c r="J11" s="118">
        <f>Cons!G15</f>
        <v>9.043483338215888E-2</v>
      </c>
      <c r="K11" s="118">
        <f>Cons!H15</f>
        <v>0.10023702611358462</v>
      </c>
      <c r="L11" s="47"/>
    </row>
    <row r="12" spans="1:12" x14ac:dyDescent="0.25">
      <c r="A12" s="292"/>
      <c r="B12" s="52" t="s">
        <v>151</v>
      </c>
      <c r="C12" s="52" t="s">
        <v>111</v>
      </c>
      <c r="D12" s="52"/>
      <c r="E12" s="52"/>
      <c r="F12" s="252">
        <f>Cons!C16</f>
        <v>4.0096853001184721E-2</v>
      </c>
      <c r="G12" s="118">
        <f>Cons!D16</f>
        <v>2.4443455081113341E-2</v>
      </c>
      <c r="H12" s="118">
        <f>Cons!E16</f>
        <v>4.932983018661459E-2</v>
      </c>
      <c r="I12" s="118">
        <f>Cons!F16</f>
        <v>5.9669868956309331E-2</v>
      </c>
      <c r="J12" s="118">
        <f>Cons!G16</f>
        <v>5.4356685330991299E-2</v>
      </c>
      <c r="K12" s="118">
        <f>Cons!H16</f>
        <v>6.2300707325195492E-2</v>
      </c>
      <c r="L12" s="47"/>
    </row>
    <row r="13" spans="1:12" x14ac:dyDescent="0.25">
      <c r="A13" s="292"/>
      <c r="B13" s="52" t="s">
        <v>151</v>
      </c>
      <c r="C13" s="52" t="s">
        <v>113</v>
      </c>
      <c r="D13" s="52"/>
      <c r="E13" s="52"/>
      <c r="F13" s="252">
        <f>Cons!C17</f>
        <v>1.9105061595308316E-2</v>
      </c>
      <c r="G13" s="118">
        <f>Cons!D17</f>
        <v>2.3052080442418733E-2</v>
      </c>
      <c r="H13" s="118">
        <f>Cons!E17</f>
        <v>4.9520909162855484E-3</v>
      </c>
      <c r="I13" s="118">
        <f>Cons!F17</f>
        <v>1.3589944102820618E-2</v>
      </c>
      <c r="J13" s="118">
        <f>Cons!G17</f>
        <v>2.8511464607947155E-3</v>
      </c>
      <c r="K13" s="118">
        <f>Cons!H17</f>
        <v>2.7085177061429667E-3</v>
      </c>
      <c r="L13" s="47"/>
    </row>
    <row r="14" spans="1:12" x14ac:dyDescent="0.25">
      <c r="A14" s="292"/>
      <c r="B14" s="52" t="s">
        <v>151</v>
      </c>
      <c r="C14" s="52" t="s">
        <v>10</v>
      </c>
      <c r="D14" s="52"/>
      <c r="E14" s="52"/>
      <c r="F14" s="252">
        <f>Cons!C18</f>
        <v>0.25699237158971638</v>
      </c>
      <c r="G14" s="118">
        <f>Cons!D18</f>
        <v>0.30317005939317654</v>
      </c>
      <c r="H14" s="118">
        <f>Cons!E18</f>
        <v>0.41522885801132103</v>
      </c>
      <c r="I14" s="118">
        <f>Cons!F18</f>
        <v>0.33049300775369</v>
      </c>
      <c r="J14" s="118">
        <f>Cons!G18</f>
        <v>0.33089097779614302</v>
      </c>
      <c r="K14" s="118">
        <f>Cons!H18</f>
        <v>0.34273694295748236</v>
      </c>
      <c r="L14" s="4"/>
    </row>
    <row r="15" spans="1:12" x14ac:dyDescent="0.25">
      <c r="A15" s="292"/>
      <c r="B15" s="52" t="s">
        <v>151</v>
      </c>
      <c r="C15" s="52" t="s">
        <v>112</v>
      </c>
      <c r="D15" s="52"/>
      <c r="E15" s="52"/>
      <c r="F15" s="252">
        <f>Cons!C19</f>
        <v>0.13007296263408813</v>
      </c>
      <c r="G15" s="118">
        <f>Cons!D19</f>
        <v>9.5156293001938466E-2</v>
      </c>
      <c r="H15" s="118">
        <f>Cons!E19</f>
        <v>8.1791704277047766E-2</v>
      </c>
      <c r="I15" s="118">
        <f>Cons!F19</f>
        <v>8.5052574379863105E-2</v>
      </c>
      <c r="J15" s="118">
        <f>Cons!G19</f>
        <v>0.10766130211829444</v>
      </c>
      <c r="K15" s="118">
        <f>Cons!H19</f>
        <v>0.11157531423868909</v>
      </c>
      <c r="L15" s="4"/>
    </row>
    <row r="16" spans="1:12" x14ac:dyDescent="0.25">
      <c r="A16" s="292"/>
      <c r="B16" s="52" t="s">
        <v>151</v>
      </c>
      <c r="C16" s="52" t="s">
        <v>114</v>
      </c>
      <c r="D16" s="52"/>
      <c r="E16" s="52"/>
      <c r="F16" s="253">
        <f>Cons!C20</f>
        <v>0.3493284564074316</v>
      </c>
      <c r="G16" s="118">
        <f>Cons!D20</f>
        <v>0.4683541615120238</v>
      </c>
      <c r="H16" s="118">
        <f>Cons!E20</f>
        <v>0.15815103050332152</v>
      </c>
      <c r="I16" s="118">
        <f>Cons!F20</f>
        <v>0.18970502307230896</v>
      </c>
      <c r="J16" s="118">
        <f>Cons!G20</f>
        <v>0.22488430610142129</v>
      </c>
      <c r="K16" s="118">
        <f>Cons!H20</f>
        <v>0.12527021744295153</v>
      </c>
      <c r="L16" s="4"/>
    </row>
    <row r="17" spans="1:12" x14ac:dyDescent="0.25">
      <c r="A17" s="292"/>
      <c r="B17" s="69" t="s">
        <v>152</v>
      </c>
      <c r="C17" s="69" t="s">
        <v>34</v>
      </c>
      <c r="D17" s="69"/>
      <c r="E17" s="70"/>
      <c r="F17" s="119">
        <f t="shared" ref="F17:K22" si="0">F10/10</f>
        <v>1.2079371023451572E-2</v>
      </c>
      <c r="G17" s="66">
        <f t="shared" si="0"/>
        <v>4.241579390452407E-3</v>
      </c>
      <c r="H17" s="66">
        <f t="shared" si="0"/>
        <v>1.9462965861026471E-2</v>
      </c>
      <c r="I17" s="66">
        <f t="shared" si="0"/>
        <v>2.1593351890128707E-2</v>
      </c>
      <c r="J17" s="66">
        <f t="shared" si="0"/>
        <v>1.8892074881019634E-2</v>
      </c>
      <c r="K17" s="66">
        <f t="shared" si="0"/>
        <v>2.5517127421595391E-2</v>
      </c>
      <c r="L17" s="59" t="s">
        <v>123</v>
      </c>
    </row>
    <row r="18" spans="1:12" x14ac:dyDescent="0.25">
      <c r="A18" s="292"/>
      <c r="B18" s="69" t="s">
        <v>152</v>
      </c>
      <c r="C18" s="71" t="s">
        <v>110</v>
      </c>
      <c r="D18" s="71"/>
      <c r="E18" s="72"/>
      <c r="F18" s="120">
        <f t="shared" si="0"/>
        <v>8.3610584537755148E-3</v>
      </c>
      <c r="G18" s="67">
        <f t="shared" si="0"/>
        <v>4.3408156664805067E-3</v>
      </c>
      <c r="H18" s="67">
        <f t="shared" si="0"/>
        <v>9.5916827495144824E-3</v>
      </c>
      <c r="I18" s="67">
        <f t="shared" si="0"/>
        <v>1.0555606283372088E-2</v>
      </c>
      <c r="J18" s="67">
        <f t="shared" si="0"/>
        <v>9.0434833382158873E-3</v>
      </c>
      <c r="K18" s="67">
        <f t="shared" si="0"/>
        <v>1.0023702611358463E-2</v>
      </c>
      <c r="L18" s="4"/>
    </row>
    <row r="19" spans="1:12" x14ac:dyDescent="0.25">
      <c r="A19" s="292"/>
      <c r="B19" s="69" t="s">
        <v>152</v>
      </c>
      <c r="C19" s="71" t="s">
        <v>111</v>
      </c>
      <c r="D19" s="71"/>
      <c r="E19" s="72"/>
      <c r="F19" s="120">
        <f t="shared" si="0"/>
        <v>4.0096853001184724E-3</v>
      </c>
      <c r="G19" s="67">
        <f t="shared" si="0"/>
        <v>2.4443455081113339E-3</v>
      </c>
      <c r="H19" s="67">
        <f t="shared" si="0"/>
        <v>4.9329830186614588E-3</v>
      </c>
      <c r="I19" s="67">
        <f t="shared" si="0"/>
        <v>5.9669868956309328E-3</v>
      </c>
      <c r="J19" s="67">
        <f t="shared" si="0"/>
        <v>5.4356685330991302E-3</v>
      </c>
      <c r="K19" s="67">
        <f t="shared" si="0"/>
        <v>6.2300707325195492E-3</v>
      </c>
      <c r="L19" s="4"/>
    </row>
    <row r="20" spans="1:12" x14ac:dyDescent="0.25">
      <c r="A20" s="292"/>
      <c r="B20" s="69" t="s">
        <v>152</v>
      </c>
      <c r="C20" s="71" t="s">
        <v>113</v>
      </c>
      <c r="D20" s="71"/>
      <c r="E20" s="72"/>
      <c r="F20" s="120">
        <f t="shared" si="0"/>
        <v>1.9105061595308317E-3</v>
      </c>
      <c r="G20" s="67">
        <f t="shared" si="0"/>
        <v>2.3052080442418732E-3</v>
      </c>
      <c r="H20" s="67">
        <f t="shared" si="0"/>
        <v>4.9520909162855482E-4</v>
      </c>
      <c r="I20" s="67">
        <f t="shared" si="0"/>
        <v>1.3589944102820619E-3</v>
      </c>
      <c r="J20" s="67">
        <f t="shared" si="0"/>
        <v>2.8511464607947155E-4</v>
      </c>
      <c r="K20" s="67">
        <f t="shared" si="0"/>
        <v>2.7085177061429667E-4</v>
      </c>
      <c r="L20" s="4"/>
    </row>
    <row r="21" spans="1:12" x14ac:dyDescent="0.25">
      <c r="A21" s="292"/>
      <c r="B21" s="69" t="s">
        <v>152</v>
      </c>
      <c r="C21" s="71" t="s">
        <v>10</v>
      </c>
      <c r="D21" s="71"/>
      <c r="E21" s="72"/>
      <c r="F21" s="120">
        <f t="shared" si="0"/>
        <v>2.5699237158971638E-2</v>
      </c>
      <c r="G21" s="67">
        <f t="shared" si="0"/>
        <v>3.0317005939317652E-2</v>
      </c>
      <c r="H21" s="67">
        <f t="shared" si="0"/>
        <v>4.1522885801132101E-2</v>
      </c>
      <c r="I21" s="67">
        <f t="shared" si="0"/>
        <v>3.3049300775369002E-2</v>
      </c>
      <c r="J21" s="67">
        <f t="shared" si="0"/>
        <v>3.3089097779614302E-2</v>
      </c>
      <c r="K21" s="67">
        <f t="shared" si="0"/>
        <v>3.4273694295748239E-2</v>
      </c>
      <c r="L21" s="4"/>
    </row>
    <row r="22" spans="1:12" x14ac:dyDescent="0.25">
      <c r="A22" s="292"/>
      <c r="B22" s="69" t="s">
        <v>152</v>
      </c>
      <c r="C22" s="71" t="s">
        <v>112</v>
      </c>
      <c r="D22" s="71"/>
      <c r="E22" s="72"/>
      <c r="F22" s="120">
        <f t="shared" si="0"/>
        <v>1.3007296263408814E-2</v>
      </c>
      <c r="G22" s="67">
        <f t="shared" si="0"/>
        <v>9.5156293001938466E-3</v>
      </c>
      <c r="H22" s="67">
        <f t="shared" si="0"/>
        <v>8.1791704277047773E-3</v>
      </c>
      <c r="I22" s="67">
        <f t="shared" si="0"/>
        <v>8.5052574379863109E-3</v>
      </c>
      <c r="J22" s="67">
        <f t="shared" si="0"/>
        <v>1.0766130211829445E-2</v>
      </c>
      <c r="K22" s="67">
        <f t="shared" si="0"/>
        <v>1.1157531423868909E-2</v>
      </c>
      <c r="L22" s="4"/>
    </row>
    <row r="23" spans="1:12" x14ac:dyDescent="0.25">
      <c r="A23" s="292"/>
      <c r="B23" s="69" t="s">
        <v>152</v>
      </c>
      <c r="C23" s="73" t="s">
        <v>114</v>
      </c>
      <c r="D23" s="73"/>
      <c r="E23" s="74"/>
      <c r="F23" s="121">
        <f t="shared" ref="F23:K23" si="1">F16/10</f>
        <v>3.4932845640743157E-2</v>
      </c>
      <c r="G23" s="68">
        <f t="shared" si="1"/>
        <v>4.6835416151202382E-2</v>
      </c>
      <c r="H23" s="68">
        <f t="shared" si="1"/>
        <v>1.5815103050332152E-2</v>
      </c>
      <c r="I23" s="68">
        <f t="shared" si="1"/>
        <v>1.8970502307230897E-2</v>
      </c>
      <c r="J23" s="68">
        <f t="shared" si="1"/>
        <v>2.2488430610142128E-2</v>
      </c>
      <c r="K23" s="68">
        <f t="shared" si="1"/>
        <v>1.2527021744295153E-2</v>
      </c>
      <c r="L23" s="4"/>
    </row>
    <row r="24" spans="1:12" x14ac:dyDescent="0.25">
      <c r="A24" s="292"/>
      <c r="B24" s="75" t="s">
        <v>153</v>
      </c>
      <c r="C24" s="75" t="s">
        <v>34</v>
      </c>
      <c r="D24" s="75"/>
      <c r="E24" s="76"/>
      <c r="F24" s="122"/>
      <c r="G24" s="54"/>
      <c r="H24" s="54"/>
      <c r="I24" s="54"/>
      <c r="J24" s="54"/>
      <c r="K24" s="54"/>
      <c r="L24" s="4" t="s">
        <v>124</v>
      </c>
    </row>
    <row r="25" spans="1:12" ht="15" customHeight="1" x14ac:dyDescent="0.25">
      <c r="A25" s="292"/>
      <c r="B25" s="75" t="s">
        <v>153</v>
      </c>
      <c r="C25" s="53" t="s">
        <v>110</v>
      </c>
      <c r="D25" s="53"/>
      <c r="E25" s="77"/>
      <c r="F25" s="123"/>
      <c r="G25" s="55"/>
      <c r="H25" s="55"/>
      <c r="I25" s="55"/>
      <c r="J25" s="55"/>
      <c r="K25" s="55"/>
      <c r="L25" s="4"/>
    </row>
    <row r="26" spans="1:12" x14ac:dyDescent="0.25">
      <c r="A26" s="292"/>
      <c r="B26" s="75" t="s">
        <v>153</v>
      </c>
      <c r="C26" s="53" t="s">
        <v>111</v>
      </c>
      <c r="D26" s="53"/>
      <c r="E26" s="77"/>
      <c r="F26" s="124"/>
      <c r="G26" s="77"/>
      <c r="H26" s="77"/>
      <c r="I26" s="77"/>
      <c r="J26" s="56"/>
      <c r="K26" s="56"/>
      <c r="L26" s="4"/>
    </row>
    <row r="27" spans="1:12" x14ac:dyDescent="0.25">
      <c r="A27" s="292"/>
      <c r="B27" s="75" t="s">
        <v>153</v>
      </c>
      <c r="C27" s="53" t="s">
        <v>113</v>
      </c>
      <c r="D27" s="53"/>
      <c r="E27" s="77"/>
      <c r="F27" s="125"/>
      <c r="G27" s="57"/>
      <c r="H27" s="57"/>
      <c r="I27" s="57"/>
      <c r="J27" s="57"/>
      <c r="K27" s="57"/>
      <c r="L27" s="47"/>
    </row>
    <row r="28" spans="1:12" x14ac:dyDescent="0.25">
      <c r="A28" s="292"/>
      <c r="B28" s="75" t="s">
        <v>153</v>
      </c>
      <c r="C28" s="53" t="s">
        <v>10</v>
      </c>
      <c r="D28" s="53"/>
      <c r="E28" s="77"/>
      <c r="F28" s="125"/>
      <c r="G28" s="57"/>
      <c r="H28" s="57"/>
      <c r="I28" s="57"/>
      <c r="J28" s="57"/>
      <c r="K28" s="57"/>
      <c r="L28" s="47"/>
    </row>
    <row r="29" spans="1:12" ht="15" customHeight="1" x14ac:dyDescent="0.25">
      <c r="A29" s="292"/>
      <c r="B29" s="75" t="s">
        <v>153</v>
      </c>
      <c r="C29" s="53" t="s">
        <v>112</v>
      </c>
      <c r="D29" s="53"/>
      <c r="E29" s="77"/>
      <c r="F29" s="125"/>
      <c r="G29" s="57"/>
      <c r="H29" s="57"/>
      <c r="I29" s="57"/>
      <c r="J29" s="57"/>
      <c r="K29" s="57"/>
      <c r="L29" s="47"/>
    </row>
    <row r="30" spans="1:12" ht="15" customHeight="1" x14ac:dyDescent="0.25">
      <c r="A30" s="292"/>
      <c r="B30" s="75" t="s">
        <v>153</v>
      </c>
      <c r="C30" s="78" t="s">
        <v>114</v>
      </c>
      <c r="D30" s="78"/>
      <c r="E30" s="79"/>
      <c r="F30" s="126"/>
      <c r="G30" s="58"/>
      <c r="H30" s="58"/>
      <c r="I30" s="58"/>
      <c r="J30" s="58"/>
      <c r="K30" s="58"/>
      <c r="L30" s="47"/>
    </row>
    <row r="31" spans="1:12" ht="15" customHeight="1" x14ac:dyDescent="0.25">
      <c r="A31" s="292"/>
      <c r="B31" s="53" t="s">
        <v>26</v>
      </c>
      <c r="C31" s="53"/>
      <c r="D31" s="53"/>
      <c r="E31" s="77"/>
      <c r="F31" s="126"/>
      <c r="G31" s="58"/>
      <c r="H31" s="58"/>
      <c r="I31" s="58"/>
      <c r="J31" s="58"/>
      <c r="K31" s="58"/>
      <c r="L31" s="220"/>
    </row>
    <row r="32" spans="1:12" ht="15" customHeight="1" x14ac:dyDescent="0.25">
      <c r="A32" s="292"/>
      <c r="B32" s="53" t="s">
        <v>141</v>
      </c>
      <c r="C32" s="53"/>
      <c r="D32" s="53"/>
      <c r="E32" s="77"/>
      <c r="F32" s="126"/>
      <c r="G32" s="58"/>
      <c r="H32" s="58"/>
      <c r="I32" s="58"/>
      <c r="J32" s="58"/>
      <c r="K32" s="58"/>
      <c r="L32" s="220"/>
    </row>
    <row r="33" spans="1:29" ht="15" customHeight="1" x14ac:dyDescent="0.25">
      <c r="A33" s="292"/>
      <c r="B33" s="53" t="s">
        <v>27</v>
      </c>
      <c r="C33" s="53"/>
      <c r="D33" s="53"/>
      <c r="E33" s="77"/>
      <c r="F33" s="126"/>
      <c r="G33" s="58"/>
      <c r="H33" s="58"/>
      <c r="I33" s="58"/>
      <c r="J33" s="58"/>
      <c r="K33" s="58"/>
      <c r="L33" s="220"/>
    </row>
    <row r="34" spans="1:29" ht="15" customHeight="1" x14ac:dyDescent="0.25">
      <c r="A34" s="292"/>
      <c r="B34" s="53" t="s">
        <v>140</v>
      </c>
      <c r="C34" s="53"/>
      <c r="D34" s="53"/>
      <c r="E34" s="77"/>
      <c r="F34" s="126"/>
      <c r="G34" s="58"/>
      <c r="H34" s="58"/>
      <c r="I34" s="58"/>
      <c r="J34" s="58"/>
      <c r="K34" s="58"/>
      <c r="L34" s="220"/>
    </row>
    <row r="35" spans="1:29" ht="15" customHeight="1" x14ac:dyDescent="0.25">
      <c r="A35" s="292"/>
      <c r="B35" s="53" t="s">
        <v>157</v>
      </c>
      <c r="C35" s="53"/>
      <c r="D35" s="53"/>
      <c r="E35" s="77"/>
      <c r="F35" s="126"/>
      <c r="G35" s="58"/>
      <c r="H35" s="58"/>
      <c r="I35" s="58"/>
      <c r="J35" s="58"/>
      <c r="K35" s="58"/>
      <c r="L35" s="220"/>
    </row>
    <row r="36" spans="1:29" ht="15" customHeight="1" x14ac:dyDescent="0.25">
      <c r="A36" s="293"/>
      <c r="B36" s="53" t="s">
        <v>158</v>
      </c>
      <c r="C36" s="53"/>
      <c r="D36" s="53"/>
      <c r="E36" s="77"/>
      <c r="F36" s="126"/>
      <c r="G36" s="58"/>
      <c r="H36" s="58"/>
      <c r="I36" s="58"/>
      <c r="J36" s="58"/>
      <c r="K36" s="58"/>
      <c r="L36" s="220"/>
    </row>
    <row r="37" spans="1:29" x14ac:dyDescent="0.25">
      <c r="A37" s="281" t="s">
        <v>170</v>
      </c>
      <c r="B37" s="86" t="s">
        <v>109</v>
      </c>
      <c r="C37" s="87" t="s">
        <v>104</v>
      </c>
      <c r="D37" s="87"/>
      <c r="E37" s="88"/>
      <c r="F37" s="159">
        <f>Fish!C3</f>
        <v>20994.603755950928</v>
      </c>
      <c r="G37" s="160">
        <f>Fish!D3</f>
        <v>61609.917491912842</v>
      </c>
      <c r="H37" s="160"/>
      <c r="I37" s="160"/>
      <c r="J37" s="160"/>
      <c r="K37" s="160"/>
      <c r="L37" s="48" t="s">
        <v>127</v>
      </c>
    </row>
    <row r="38" spans="1:29" s="3" customFormat="1" x14ac:dyDescent="0.25">
      <c r="A38" s="282"/>
      <c r="B38" s="86" t="s">
        <v>156</v>
      </c>
      <c r="C38" s="87" t="s">
        <v>104</v>
      </c>
      <c r="D38" s="87" t="s">
        <v>34</v>
      </c>
      <c r="E38" s="88"/>
      <c r="F38" s="127"/>
      <c r="G38" s="127"/>
      <c r="H38" s="127"/>
      <c r="I38" s="127"/>
      <c r="J38" s="127"/>
      <c r="K38" s="127"/>
      <c r="L38" s="48" t="s">
        <v>128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x14ac:dyDescent="0.25">
      <c r="A39" s="282"/>
      <c r="B39" s="89" t="s">
        <v>156</v>
      </c>
      <c r="C39" s="8" t="s">
        <v>104</v>
      </c>
      <c r="D39" s="8" t="s">
        <v>110</v>
      </c>
      <c r="E39" s="90"/>
      <c r="F39" s="127"/>
      <c r="G39" s="127"/>
      <c r="H39" s="127"/>
      <c r="I39" s="127"/>
      <c r="J39" s="127"/>
      <c r="K39" s="127"/>
      <c r="L39" s="4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5">
      <c r="A40" s="282"/>
      <c r="B40" s="89" t="s">
        <v>156</v>
      </c>
      <c r="C40" s="8" t="s">
        <v>111</v>
      </c>
      <c r="D40" s="8" t="s">
        <v>111</v>
      </c>
      <c r="E40" s="90"/>
      <c r="F40" s="127"/>
      <c r="G40" s="127"/>
      <c r="H40" s="127"/>
      <c r="I40" s="127"/>
      <c r="J40" s="127"/>
      <c r="K40" s="127"/>
      <c r="L40" s="48"/>
    </row>
    <row r="41" spans="1:29" s="3" customFormat="1" x14ac:dyDescent="0.25">
      <c r="A41" s="282"/>
      <c r="B41" s="89" t="s">
        <v>156</v>
      </c>
      <c r="C41" s="8" t="s">
        <v>111</v>
      </c>
      <c r="D41" s="8" t="s">
        <v>113</v>
      </c>
      <c r="E41" s="90"/>
      <c r="F41" s="127"/>
      <c r="G41" s="127"/>
      <c r="H41" s="127"/>
      <c r="I41" s="127"/>
      <c r="J41" s="127"/>
      <c r="K41" s="127"/>
      <c r="L41" s="48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 x14ac:dyDescent="0.25">
      <c r="A42" s="282"/>
      <c r="B42" s="89" t="s">
        <v>156</v>
      </c>
      <c r="C42" s="8" t="s">
        <v>111</v>
      </c>
      <c r="D42" s="8" t="s">
        <v>10</v>
      </c>
      <c r="E42" s="90"/>
      <c r="F42" s="127"/>
      <c r="G42" s="127"/>
      <c r="H42" s="127"/>
      <c r="I42" s="127"/>
      <c r="J42" s="127"/>
      <c r="K42" s="127"/>
      <c r="L42" s="4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5">
      <c r="A43" s="282"/>
      <c r="B43" s="89" t="s">
        <v>156</v>
      </c>
      <c r="C43" s="8" t="s">
        <v>111</v>
      </c>
      <c r="D43" s="8" t="s">
        <v>112</v>
      </c>
      <c r="E43" s="90"/>
      <c r="F43" s="127"/>
      <c r="G43" s="127"/>
      <c r="H43" s="127"/>
      <c r="I43" s="127"/>
      <c r="J43" s="127"/>
      <c r="K43" s="127"/>
      <c r="L43" s="48"/>
    </row>
    <row r="44" spans="1:29" s="3" customFormat="1" x14ac:dyDescent="0.25">
      <c r="A44" s="282"/>
      <c r="B44" s="91" t="s">
        <v>156</v>
      </c>
      <c r="C44" s="92" t="s">
        <v>111</v>
      </c>
      <c r="D44" s="92" t="s">
        <v>114</v>
      </c>
      <c r="E44" s="93"/>
      <c r="F44" s="127"/>
      <c r="G44" s="127"/>
      <c r="H44" s="127"/>
      <c r="I44" s="127"/>
      <c r="J44" s="127"/>
      <c r="K44" s="127"/>
      <c r="L44" s="48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x14ac:dyDescent="0.25">
      <c r="A45" s="282"/>
      <c r="B45" s="80" t="s">
        <v>125</v>
      </c>
      <c r="C45" s="81" t="s">
        <v>104</v>
      </c>
      <c r="D45" s="81"/>
      <c r="E45" s="82" t="s">
        <v>5</v>
      </c>
      <c r="F45" s="128">
        <f>Fish!C10</f>
        <v>9.3833760785695802E-2</v>
      </c>
      <c r="G45" s="134">
        <f>Fish!F10</f>
        <v>0.13424410756190361</v>
      </c>
      <c r="H45" s="60"/>
      <c r="I45" s="60"/>
      <c r="J45" s="60"/>
      <c r="K45" s="60"/>
      <c r="L45" s="48" t="s">
        <v>129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5">
      <c r="A46" s="282"/>
      <c r="B46" s="80" t="s">
        <v>125</v>
      </c>
      <c r="C46" s="81" t="s">
        <v>104</v>
      </c>
      <c r="D46" s="81"/>
      <c r="E46" s="82" t="s">
        <v>6</v>
      </c>
      <c r="F46" s="129">
        <f>Fish!C11</f>
        <v>0.47889167678351263</v>
      </c>
      <c r="G46" s="135">
        <f>Fish!F11</f>
        <v>0.27044208434582906</v>
      </c>
      <c r="H46" s="61"/>
      <c r="I46" s="61"/>
      <c r="J46" s="61"/>
      <c r="K46" s="61"/>
      <c r="L46" s="48"/>
    </row>
    <row r="47" spans="1:29" x14ac:dyDescent="0.25">
      <c r="A47" s="282"/>
      <c r="B47" s="80" t="s">
        <v>125</v>
      </c>
      <c r="C47" s="81" t="s">
        <v>104</v>
      </c>
      <c r="D47" s="81"/>
      <c r="E47" s="82" t="s">
        <v>7</v>
      </c>
      <c r="F47" s="129">
        <f>Fish!C12</f>
        <v>1.7287341950583568E-2</v>
      </c>
      <c r="G47" s="135">
        <f>Fish!F12</f>
        <v>7.7140958733355081E-2</v>
      </c>
      <c r="H47" s="62"/>
      <c r="I47" s="62"/>
      <c r="J47" s="62"/>
      <c r="K47" s="62"/>
      <c r="L47" s="48"/>
    </row>
    <row r="48" spans="1:29" x14ac:dyDescent="0.25">
      <c r="A48" s="282"/>
      <c r="B48" s="83" t="s">
        <v>125</v>
      </c>
      <c r="C48" s="84" t="s">
        <v>104</v>
      </c>
      <c r="D48" s="84"/>
      <c r="E48" s="85" t="s">
        <v>4</v>
      </c>
      <c r="F48" s="130">
        <f>Fish!C13</f>
        <v>0.40998722048020841</v>
      </c>
      <c r="G48" s="136">
        <f>Fish!F13</f>
        <v>0.51817284935891017</v>
      </c>
      <c r="H48" s="63"/>
      <c r="I48" s="63"/>
      <c r="J48" s="63"/>
      <c r="K48" s="63"/>
      <c r="L48" s="3"/>
    </row>
    <row r="49" spans="1:29" x14ac:dyDescent="0.25">
      <c r="A49" s="282"/>
      <c r="B49" s="86" t="s">
        <v>126</v>
      </c>
      <c r="C49" s="87" t="s">
        <v>104</v>
      </c>
      <c r="D49" s="87"/>
      <c r="E49" s="88" t="s">
        <v>5</v>
      </c>
      <c r="F49" s="131">
        <f>Fish!D10</f>
        <v>7.1856867244095499E-2</v>
      </c>
      <c r="G49" s="137">
        <f>Fish!G10</f>
        <v>0.11418217520382318</v>
      </c>
      <c r="H49" s="64"/>
      <c r="I49" s="64"/>
      <c r="J49" s="64"/>
      <c r="K49" s="64"/>
      <c r="L49" s="3" t="s">
        <v>130</v>
      </c>
    </row>
    <row r="50" spans="1:29" x14ac:dyDescent="0.25">
      <c r="A50" s="282"/>
      <c r="B50" s="89" t="s">
        <v>126</v>
      </c>
      <c r="C50" s="8" t="s">
        <v>104</v>
      </c>
      <c r="D50" s="8"/>
      <c r="E50" s="90" t="s">
        <v>6</v>
      </c>
      <c r="F50" s="132">
        <f>Fish!D11</f>
        <v>5.5112282645096773E-2</v>
      </c>
      <c r="G50" s="138">
        <f>Fish!G11</f>
        <v>8.5461973648245634E-2</v>
      </c>
      <c r="H50" s="65"/>
      <c r="I50" s="65"/>
      <c r="J50" s="65"/>
      <c r="K50" s="65"/>
      <c r="L50" s="3"/>
    </row>
    <row r="51" spans="1:29" x14ac:dyDescent="0.25">
      <c r="A51" s="282"/>
      <c r="B51" s="89" t="s">
        <v>126</v>
      </c>
      <c r="C51" s="8" t="s">
        <v>104</v>
      </c>
      <c r="D51" s="8"/>
      <c r="E51" s="90" t="s">
        <v>7</v>
      </c>
      <c r="F51" s="132">
        <f>Fish!D12</f>
        <v>4.4576688459373466E-2</v>
      </c>
      <c r="G51" s="138">
        <f>Fish!G12</f>
        <v>0.10227471789339754</v>
      </c>
      <c r="H51" s="65"/>
      <c r="I51" s="65"/>
      <c r="J51" s="65"/>
      <c r="K51" s="65"/>
      <c r="L51" s="3"/>
    </row>
    <row r="52" spans="1:29" x14ac:dyDescent="0.25">
      <c r="A52" s="282"/>
      <c r="B52" s="89" t="s">
        <v>126</v>
      </c>
      <c r="C52" s="8" t="s">
        <v>104</v>
      </c>
      <c r="D52" s="8"/>
      <c r="E52" s="90" t="s">
        <v>4</v>
      </c>
      <c r="F52" s="132">
        <f>Fish!D13</f>
        <v>5.8684969644739675E-2</v>
      </c>
      <c r="G52" s="138">
        <f>Fish!G13</f>
        <v>8.4764499759859793E-2</v>
      </c>
      <c r="H52" s="65"/>
      <c r="I52" s="65"/>
      <c r="J52" s="65"/>
      <c r="K52" s="65"/>
      <c r="L52" s="3"/>
    </row>
    <row r="53" spans="1:29" x14ac:dyDescent="0.25">
      <c r="A53" s="282"/>
      <c r="B53" s="101" t="s">
        <v>154</v>
      </c>
      <c r="C53" s="102" t="s">
        <v>104</v>
      </c>
      <c r="D53" s="102"/>
      <c r="E53" s="103"/>
      <c r="F53" s="145">
        <f>Fish!C14</f>
        <v>2.1411559282179748</v>
      </c>
      <c r="G53" s="146">
        <f>Fish!F14</f>
        <v>1.9431455923076904</v>
      </c>
      <c r="H53" s="147"/>
      <c r="I53" s="147"/>
      <c r="J53" s="147"/>
      <c r="K53" s="147"/>
      <c r="L53" s="4" t="s">
        <v>131</v>
      </c>
    </row>
    <row r="54" spans="1:29" x14ac:dyDescent="0.25">
      <c r="A54" s="282"/>
      <c r="B54" s="104" t="s">
        <v>155</v>
      </c>
      <c r="C54" s="105" t="s">
        <v>104</v>
      </c>
      <c r="D54" s="105"/>
      <c r="E54" s="106"/>
      <c r="F54" s="148">
        <f>Fish!D14</f>
        <v>0.12779024981246509</v>
      </c>
      <c r="G54" s="149">
        <f>Fish!G14</f>
        <v>0.15944438644375586</v>
      </c>
      <c r="H54" s="150"/>
      <c r="I54" s="150"/>
      <c r="J54" s="150"/>
      <c r="K54" s="150"/>
      <c r="L54" s="4" t="s">
        <v>132</v>
      </c>
    </row>
    <row r="55" spans="1:29" x14ac:dyDescent="0.25">
      <c r="A55" s="282"/>
      <c r="B55" s="107" t="s">
        <v>109</v>
      </c>
      <c r="C55" s="108" t="s">
        <v>3</v>
      </c>
      <c r="D55" s="108"/>
      <c r="E55" s="108"/>
      <c r="F55" s="161"/>
      <c r="G55" s="162"/>
      <c r="H55" s="163">
        <f>Crop!E3</f>
        <v>397.23975270986557</v>
      </c>
      <c r="I55" s="163"/>
      <c r="J55" s="163">
        <f>Crop!G3</f>
        <v>997.74024230241776</v>
      </c>
      <c r="K55" s="162"/>
      <c r="L55" s="48" t="s">
        <v>127</v>
      </c>
    </row>
    <row r="56" spans="1:29" x14ac:dyDescent="0.25">
      <c r="A56" s="282"/>
      <c r="B56" s="107" t="s">
        <v>156</v>
      </c>
      <c r="C56" s="108" t="s">
        <v>34</v>
      </c>
      <c r="D56" s="108" t="s">
        <v>34</v>
      </c>
      <c r="E56" s="109"/>
      <c r="F56" s="116"/>
      <c r="G56" s="116"/>
      <c r="H56" s="116"/>
      <c r="I56" s="116"/>
      <c r="J56" s="116"/>
      <c r="K56" s="116"/>
      <c r="L56" s="48" t="s">
        <v>128</v>
      </c>
    </row>
    <row r="57" spans="1:29" ht="15" customHeight="1" x14ac:dyDescent="0.25">
      <c r="A57" s="282"/>
      <c r="B57" s="110" t="s">
        <v>156</v>
      </c>
      <c r="C57" s="111" t="s">
        <v>34</v>
      </c>
      <c r="D57" s="111" t="s">
        <v>110</v>
      </c>
      <c r="E57" s="112"/>
      <c r="F57" s="116"/>
      <c r="G57" s="116"/>
      <c r="H57" s="116"/>
      <c r="I57" s="116"/>
      <c r="J57" s="116"/>
      <c r="K57" s="116"/>
      <c r="L57" s="48"/>
    </row>
    <row r="58" spans="1:29" x14ac:dyDescent="0.25">
      <c r="A58" s="282"/>
      <c r="B58" s="110" t="s">
        <v>156</v>
      </c>
      <c r="C58" s="111" t="s">
        <v>34</v>
      </c>
      <c r="D58" s="111" t="s">
        <v>111</v>
      </c>
      <c r="E58" s="112"/>
      <c r="F58" s="116"/>
      <c r="G58" s="116"/>
      <c r="H58" s="116"/>
      <c r="I58" s="116"/>
      <c r="J58" s="116"/>
      <c r="K58" s="116"/>
      <c r="L58" s="48"/>
    </row>
    <row r="59" spans="1:29" x14ac:dyDescent="0.25">
      <c r="A59" s="282"/>
      <c r="B59" s="110" t="s">
        <v>156</v>
      </c>
      <c r="C59" s="111" t="s">
        <v>34</v>
      </c>
      <c r="D59" s="111" t="s">
        <v>113</v>
      </c>
      <c r="E59" s="112"/>
      <c r="F59" s="116"/>
      <c r="G59" s="116"/>
      <c r="H59" s="116"/>
      <c r="I59" s="116"/>
      <c r="J59" s="116"/>
      <c r="K59" s="116"/>
      <c r="L59" s="48"/>
    </row>
    <row r="60" spans="1:29" x14ac:dyDescent="0.25">
      <c r="A60" s="282"/>
      <c r="B60" s="110" t="s">
        <v>156</v>
      </c>
      <c r="C60" s="111" t="s">
        <v>34</v>
      </c>
      <c r="D60" s="111" t="s">
        <v>10</v>
      </c>
      <c r="E60" s="112"/>
      <c r="F60" s="116"/>
      <c r="G60" s="116"/>
      <c r="H60" s="116"/>
      <c r="I60" s="116"/>
      <c r="J60" s="116"/>
      <c r="K60" s="116"/>
      <c r="L60" s="48"/>
    </row>
    <row r="61" spans="1:29" ht="15" customHeight="1" x14ac:dyDescent="0.25">
      <c r="A61" s="282"/>
      <c r="B61" s="110" t="s">
        <v>156</v>
      </c>
      <c r="C61" s="111" t="s">
        <v>34</v>
      </c>
      <c r="D61" s="111" t="s">
        <v>112</v>
      </c>
      <c r="E61" s="112"/>
      <c r="F61" s="116"/>
      <c r="G61" s="116"/>
      <c r="H61" s="116"/>
      <c r="I61" s="116"/>
      <c r="J61" s="116"/>
      <c r="K61" s="116"/>
      <c r="L61" s="48"/>
    </row>
    <row r="62" spans="1:29" x14ac:dyDescent="0.25">
      <c r="A62" s="282"/>
      <c r="B62" s="113" t="s">
        <v>156</v>
      </c>
      <c r="C62" s="111" t="s">
        <v>34</v>
      </c>
      <c r="D62" s="114" t="s">
        <v>114</v>
      </c>
      <c r="E62" s="115"/>
      <c r="F62" s="116"/>
      <c r="G62" s="116"/>
      <c r="H62" s="116"/>
      <c r="I62" s="116"/>
      <c r="J62" s="116"/>
      <c r="K62" s="116"/>
      <c r="L62" s="48"/>
    </row>
    <row r="63" spans="1:29" s="3" customFormat="1" x14ac:dyDescent="0.25">
      <c r="A63" s="282"/>
      <c r="B63" s="94" t="s">
        <v>125</v>
      </c>
      <c r="C63" s="95" t="s">
        <v>3</v>
      </c>
      <c r="D63" s="95"/>
      <c r="E63" s="95" t="s">
        <v>5</v>
      </c>
      <c r="F63" s="151"/>
      <c r="G63" s="151"/>
      <c r="H63" s="152">
        <f>Crop!C10</f>
        <v>9.2643213611260017E-2</v>
      </c>
      <c r="I63" s="151"/>
      <c r="J63" s="152">
        <f>Crop!F10</f>
        <v>0.16223868718421294</v>
      </c>
      <c r="K63" s="151"/>
      <c r="L63" s="48" t="s">
        <v>129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x14ac:dyDescent="0.25">
      <c r="A64" s="282"/>
      <c r="B64" s="96" t="s">
        <v>125</v>
      </c>
      <c r="C64" s="97" t="s">
        <v>3</v>
      </c>
      <c r="D64" s="97"/>
      <c r="E64" s="97" t="s">
        <v>6</v>
      </c>
      <c r="F64" s="98"/>
      <c r="G64" s="98"/>
      <c r="H64" s="143">
        <f>Crop!C11</f>
        <v>0.27830693183202726</v>
      </c>
      <c r="I64" s="98"/>
      <c r="J64" s="143">
        <f>Crop!F11</f>
        <v>0.15896398846955861</v>
      </c>
      <c r="K64" s="141"/>
      <c r="L64" s="48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25">
      <c r="A65" s="282"/>
      <c r="B65" s="96" t="s">
        <v>125</v>
      </c>
      <c r="C65" s="97" t="s">
        <v>3</v>
      </c>
      <c r="D65" s="97"/>
      <c r="E65" s="97" t="s">
        <v>7</v>
      </c>
      <c r="F65" s="142"/>
      <c r="G65" s="142"/>
      <c r="H65" s="143">
        <f>Crop!C12</f>
        <v>0.25137307817180243</v>
      </c>
      <c r="I65" s="142"/>
      <c r="J65" s="143">
        <f>Crop!F12</f>
        <v>0.30713199952522707</v>
      </c>
      <c r="K65" s="142"/>
      <c r="L65" s="48"/>
    </row>
    <row r="66" spans="1:29" s="3" customFormat="1" x14ac:dyDescent="0.25">
      <c r="A66" s="282"/>
      <c r="B66" s="99" t="s">
        <v>125</v>
      </c>
      <c r="C66" s="100" t="s">
        <v>3</v>
      </c>
      <c r="D66" s="100"/>
      <c r="E66" s="100" t="s">
        <v>4</v>
      </c>
      <c r="F66" s="153"/>
      <c r="G66" s="153"/>
      <c r="H66" s="154">
        <f>Crop!C13</f>
        <v>0.37767677638492714</v>
      </c>
      <c r="I66" s="153"/>
      <c r="J66" s="154">
        <f>Crop!F13</f>
        <v>0.37166532482099512</v>
      </c>
      <c r="K66" s="153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x14ac:dyDescent="0.25">
      <c r="A67" s="282"/>
      <c r="B67" s="110" t="s">
        <v>126</v>
      </c>
      <c r="C67" s="111" t="s">
        <v>3</v>
      </c>
      <c r="D67" s="111"/>
      <c r="E67" s="111" t="s">
        <v>5</v>
      </c>
      <c r="F67" s="116"/>
      <c r="G67" s="116"/>
      <c r="H67" s="144">
        <f>Crop!D10</f>
        <v>3.7292685924097735E-2</v>
      </c>
      <c r="I67" s="116"/>
      <c r="J67" s="144">
        <f>Crop!G10</f>
        <v>3.3425499045331958E-2</v>
      </c>
      <c r="K67" s="116"/>
      <c r="L67" s="3" t="s">
        <v>130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25">
      <c r="A68" s="282"/>
      <c r="B68" s="110" t="s">
        <v>126</v>
      </c>
      <c r="C68" s="111" t="s">
        <v>3</v>
      </c>
      <c r="D68" s="111"/>
      <c r="E68" s="111" t="s">
        <v>6</v>
      </c>
      <c r="F68" s="116"/>
      <c r="G68" s="116"/>
      <c r="H68" s="144">
        <f>Crop!D11</f>
        <v>0.1079912771058113</v>
      </c>
      <c r="I68" s="116"/>
      <c r="J68" s="144">
        <f>Crop!G11</f>
        <v>6.0608741297453417E-2</v>
      </c>
      <c r="K68" s="116"/>
      <c r="L68" s="3"/>
    </row>
    <row r="69" spans="1:29" s="3" customFormat="1" x14ac:dyDescent="0.25">
      <c r="A69" s="282"/>
      <c r="B69" s="110" t="s">
        <v>126</v>
      </c>
      <c r="C69" s="111" t="s">
        <v>3</v>
      </c>
      <c r="D69" s="111"/>
      <c r="E69" s="111" t="s">
        <v>7</v>
      </c>
      <c r="F69" s="116"/>
      <c r="G69" s="116"/>
      <c r="H69" s="144">
        <f>Crop!D12</f>
        <v>6.1948403679739895E-2</v>
      </c>
      <c r="I69" s="116"/>
      <c r="J69" s="144">
        <f>Crop!G12</f>
        <v>7.1440792857827451E-2</v>
      </c>
      <c r="K69" s="116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x14ac:dyDescent="0.25">
      <c r="A70" s="282"/>
      <c r="B70" s="110" t="s">
        <v>126</v>
      </c>
      <c r="C70" s="111" t="s">
        <v>3</v>
      </c>
      <c r="D70" s="111"/>
      <c r="E70" s="111" t="s">
        <v>4</v>
      </c>
      <c r="F70" s="116"/>
      <c r="G70" s="116"/>
      <c r="H70" s="144">
        <f>Crop!D13</f>
        <v>9.1084992860738762E-2</v>
      </c>
      <c r="I70" s="116"/>
      <c r="J70" s="144">
        <f>Crop!G13</f>
        <v>7.9389568793598014E-2</v>
      </c>
      <c r="K70" s="11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25">
      <c r="A71" s="282"/>
      <c r="B71" s="94" t="s">
        <v>154</v>
      </c>
      <c r="C71" s="95" t="s">
        <v>3</v>
      </c>
      <c r="D71" s="95"/>
      <c r="E71" s="95"/>
      <c r="F71" s="155"/>
      <c r="G71" s="155"/>
      <c r="H71" s="156">
        <f>Crop!C14</f>
        <v>4.7389959018133823</v>
      </c>
      <c r="I71" s="155"/>
      <c r="J71" s="156">
        <f>Crop!F14</f>
        <v>3.5848711072710557</v>
      </c>
      <c r="K71" s="155"/>
      <c r="L71" s="4" t="s">
        <v>131</v>
      </c>
    </row>
    <row r="72" spans="1:29" x14ac:dyDescent="0.25">
      <c r="A72" s="282"/>
      <c r="B72" s="99" t="s">
        <v>155</v>
      </c>
      <c r="C72" s="100" t="s">
        <v>3</v>
      </c>
      <c r="D72" s="100"/>
      <c r="E72" s="100"/>
      <c r="F72" s="157"/>
      <c r="G72" s="157"/>
      <c r="H72" s="158">
        <f>Crop!D14</f>
        <v>0.98700664207862654</v>
      </c>
      <c r="I72" s="157"/>
      <c r="J72" s="158">
        <f>Crop!G14</f>
        <v>0.57577527108210558</v>
      </c>
      <c r="K72" s="157"/>
      <c r="L72" s="4" t="s">
        <v>132</v>
      </c>
    </row>
    <row r="73" spans="1:29" ht="15.75" customHeight="1" x14ac:dyDescent="0.25">
      <c r="A73" s="282"/>
      <c r="B73" s="164" t="s">
        <v>109</v>
      </c>
      <c r="C73" s="165" t="s">
        <v>134</v>
      </c>
      <c r="D73" s="165"/>
      <c r="E73" s="165"/>
      <c r="F73" s="170">
        <f>ProdSerRet!C3</f>
        <v>426.89999389648438</v>
      </c>
      <c r="G73" s="170">
        <f>ProdSerRet!D3</f>
        <v>6</v>
      </c>
      <c r="H73" s="170">
        <f>ProdSerRet!E3</f>
        <v>267</v>
      </c>
      <c r="I73" s="170">
        <f>ProdSerRet!F3</f>
        <v>1032.199951171875</v>
      </c>
      <c r="J73" s="170">
        <f>ProdSerRet!G3</f>
        <v>276.76654052734375</v>
      </c>
      <c r="K73" s="170">
        <f>ProdSerRet!H3</f>
        <v>285.79000854492188</v>
      </c>
      <c r="L73" s="3" t="s">
        <v>137</v>
      </c>
    </row>
    <row r="74" spans="1:29" ht="15" customHeight="1" x14ac:dyDescent="0.25">
      <c r="A74" s="282"/>
      <c r="B74" s="171" t="s">
        <v>156</v>
      </c>
      <c r="C74" s="172" t="s">
        <v>113</v>
      </c>
      <c r="D74" s="172" t="s">
        <v>34</v>
      </c>
      <c r="E74" s="173"/>
      <c r="F74" s="221"/>
      <c r="G74" s="221"/>
      <c r="H74" s="221"/>
      <c r="I74" s="221"/>
      <c r="J74" s="221"/>
      <c r="K74" s="221"/>
      <c r="L74" s="3"/>
    </row>
    <row r="75" spans="1:29" ht="15" customHeight="1" x14ac:dyDescent="0.25">
      <c r="A75" s="282"/>
      <c r="B75" s="174" t="s">
        <v>156</v>
      </c>
      <c r="C75" s="175" t="s">
        <v>113</v>
      </c>
      <c r="D75" s="175" t="s">
        <v>110</v>
      </c>
      <c r="E75" s="176"/>
      <c r="F75" s="221"/>
      <c r="G75" s="221"/>
      <c r="H75" s="221"/>
      <c r="I75" s="221"/>
      <c r="J75" s="221"/>
      <c r="K75" s="221"/>
      <c r="L75" s="3"/>
    </row>
    <row r="76" spans="1:29" x14ac:dyDescent="0.25">
      <c r="A76" s="282"/>
      <c r="B76" s="174" t="s">
        <v>156</v>
      </c>
      <c r="C76" s="175" t="s">
        <v>113</v>
      </c>
      <c r="D76" s="175" t="s">
        <v>111</v>
      </c>
      <c r="E76" s="176"/>
      <c r="F76" s="221"/>
      <c r="G76" s="221"/>
      <c r="H76" s="221"/>
      <c r="I76" s="221"/>
      <c r="J76" s="221"/>
      <c r="K76" s="221"/>
      <c r="L76" s="3"/>
    </row>
    <row r="77" spans="1:29" x14ac:dyDescent="0.25">
      <c r="A77" s="282"/>
      <c r="B77" s="174" t="s">
        <v>156</v>
      </c>
      <c r="C77" s="175" t="s">
        <v>113</v>
      </c>
      <c r="D77" s="175" t="s">
        <v>113</v>
      </c>
      <c r="E77" s="176"/>
      <c r="F77" s="221"/>
      <c r="G77" s="221"/>
      <c r="H77" s="221"/>
      <c r="I77" s="221"/>
      <c r="J77" s="221"/>
      <c r="K77" s="221"/>
      <c r="L77" s="3"/>
    </row>
    <row r="78" spans="1:29" s="3" customFormat="1" x14ac:dyDescent="0.25">
      <c r="A78" s="282"/>
      <c r="B78" s="174" t="s">
        <v>156</v>
      </c>
      <c r="C78" s="175" t="s">
        <v>113</v>
      </c>
      <c r="D78" s="175" t="s">
        <v>10</v>
      </c>
      <c r="E78" s="176"/>
      <c r="F78" s="221">
        <f>ProdSerRet!C26</f>
        <v>0.11614247372966052</v>
      </c>
      <c r="G78" s="221">
        <f>F78</f>
        <v>0.11614247372966052</v>
      </c>
      <c r="H78" s="221">
        <f t="shared" ref="H78:K78" si="2">G78</f>
        <v>0.11614247372966052</v>
      </c>
      <c r="I78" s="221">
        <f t="shared" si="2"/>
        <v>0.11614247372966052</v>
      </c>
      <c r="J78" s="221">
        <f t="shared" si="2"/>
        <v>0.11614247372966052</v>
      </c>
      <c r="K78" s="221">
        <f t="shared" si="2"/>
        <v>0.11614247372966052</v>
      </c>
      <c r="L78" s="4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x14ac:dyDescent="0.25">
      <c r="A79" s="282"/>
      <c r="B79" s="174" t="s">
        <v>156</v>
      </c>
      <c r="C79" s="175" t="s">
        <v>113</v>
      </c>
      <c r="D79" s="175" t="s">
        <v>112</v>
      </c>
      <c r="E79" s="176"/>
      <c r="F79" s="221"/>
      <c r="G79" s="221"/>
      <c r="H79" s="221"/>
      <c r="I79" s="221"/>
      <c r="J79" s="221"/>
      <c r="K79" s="221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25">
      <c r="A80" s="282"/>
      <c r="B80" s="177" t="s">
        <v>156</v>
      </c>
      <c r="C80" s="178" t="s">
        <v>113</v>
      </c>
      <c r="D80" s="178" t="s">
        <v>114</v>
      </c>
      <c r="E80" s="179"/>
      <c r="F80" s="221">
        <f>ProdSerRet!D26</f>
        <v>0.12438409118499338</v>
      </c>
      <c r="G80" s="221">
        <f>F80</f>
        <v>0.12438409118499338</v>
      </c>
      <c r="H80" s="221">
        <f t="shared" ref="H80:K80" si="3">G80</f>
        <v>0.12438409118499338</v>
      </c>
      <c r="I80" s="221">
        <f t="shared" si="3"/>
        <v>0.12438409118499338</v>
      </c>
      <c r="J80" s="221">
        <f t="shared" si="3"/>
        <v>0.12438409118499338</v>
      </c>
      <c r="K80" s="221">
        <f t="shared" si="3"/>
        <v>0.12438409118499338</v>
      </c>
      <c r="L80" s="4"/>
    </row>
    <row r="81" spans="1:29" x14ac:dyDescent="0.25">
      <c r="A81" s="282"/>
      <c r="B81" s="164" t="s">
        <v>125</v>
      </c>
      <c r="C81" s="165" t="s">
        <v>113</v>
      </c>
      <c r="D81" s="165"/>
      <c r="E81" s="165" t="s">
        <v>5</v>
      </c>
      <c r="F81" s="222">
        <f>ProdSerRet!C10</f>
        <v>0.41996457183493163</v>
      </c>
      <c r="G81" s="222">
        <f>F81</f>
        <v>0.41996457183493163</v>
      </c>
      <c r="H81" s="222">
        <f t="shared" ref="H81:K81" si="4">G81</f>
        <v>0.41996457183493163</v>
      </c>
      <c r="I81" s="222">
        <f t="shared" si="4"/>
        <v>0.41996457183493163</v>
      </c>
      <c r="J81" s="222">
        <f t="shared" si="4"/>
        <v>0.41996457183493163</v>
      </c>
      <c r="K81" s="222">
        <f t="shared" si="4"/>
        <v>0.41996457183493163</v>
      </c>
      <c r="L81" s="4"/>
    </row>
    <row r="82" spans="1:29" s="3" customFormat="1" x14ac:dyDescent="0.25">
      <c r="A82" s="282"/>
      <c r="B82" s="166" t="s">
        <v>125</v>
      </c>
      <c r="C82" s="167" t="s">
        <v>113</v>
      </c>
      <c r="D82" s="167"/>
      <c r="E82" s="167" t="s">
        <v>6</v>
      </c>
      <c r="F82" s="223"/>
      <c r="G82" s="223"/>
      <c r="H82" s="224"/>
      <c r="I82" s="223"/>
      <c r="J82" s="224"/>
      <c r="K82" s="223"/>
      <c r="L82" s="4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s="3" customFormat="1" x14ac:dyDescent="0.25">
      <c r="A83" s="282"/>
      <c r="B83" s="166" t="s">
        <v>125</v>
      </c>
      <c r="C83" s="167" t="s">
        <v>113</v>
      </c>
      <c r="D83" s="167"/>
      <c r="E83" s="167" t="s">
        <v>7</v>
      </c>
      <c r="F83" s="223">
        <f>1-F81</f>
        <v>0.58003542816506837</v>
      </c>
      <c r="G83" s="223">
        <f t="shared" ref="G83:K83" si="5">1-G81</f>
        <v>0.58003542816506837</v>
      </c>
      <c r="H83" s="223">
        <f t="shared" si="5"/>
        <v>0.58003542816506837</v>
      </c>
      <c r="I83" s="223">
        <f t="shared" si="5"/>
        <v>0.58003542816506837</v>
      </c>
      <c r="J83" s="223">
        <f t="shared" si="5"/>
        <v>0.58003542816506837</v>
      </c>
      <c r="K83" s="223">
        <f t="shared" si="5"/>
        <v>0.58003542816506837</v>
      </c>
      <c r="L83" s="47"/>
    </row>
    <row r="84" spans="1:29" s="3" customFormat="1" x14ac:dyDescent="0.25">
      <c r="A84" s="282"/>
      <c r="B84" s="168" t="s">
        <v>125</v>
      </c>
      <c r="C84" s="169" t="s">
        <v>113</v>
      </c>
      <c r="D84" s="169"/>
      <c r="E84" s="169" t="s">
        <v>4</v>
      </c>
      <c r="F84" s="225"/>
      <c r="G84" s="225"/>
      <c r="H84" s="226"/>
      <c r="I84" s="225"/>
      <c r="J84" s="226"/>
      <c r="K84" s="225"/>
      <c r="L84" s="47"/>
    </row>
    <row r="85" spans="1:29" s="3" customFormat="1" x14ac:dyDescent="0.25">
      <c r="A85" s="282"/>
      <c r="B85" s="174" t="s">
        <v>126</v>
      </c>
      <c r="C85" s="175" t="s">
        <v>113</v>
      </c>
      <c r="D85" s="175"/>
      <c r="E85" s="175" t="s">
        <v>5</v>
      </c>
      <c r="F85" s="221">
        <f>ProdSerRet!D10</f>
        <v>0.4455317604991556</v>
      </c>
      <c r="G85" s="221">
        <f>F85</f>
        <v>0.4455317604991556</v>
      </c>
      <c r="H85" s="221">
        <f t="shared" ref="H85" si="6">G85</f>
        <v>0.4455317604991556</v>
      </c>
      <c r="I85" s="221">
        <f t="shared" ref="I85" si="7">H85</f>
        <v>0.4455317604991556</v>
      </c>
      <c r="J85" s="221">
        <f t="shared" ref="J85" si="8">I85</f>
        <v>0.4455317604991556</v>
      </c>
      <c r="K85" s="221">
        <f t="shared" ref="K85" si="9">J85</f>
        <v>0.4455317604991556</v>
      </c>
      <c r="L85" s="47"/>
    </row>
    <row r="86" spans="1:29" s="3" customFormat="1" x14ac:dyDescent="0.25">
      <c r="A86" s="282"/>
      <c r="B86" s="174" t="s">
        <v>126</v>
      </c>
      <c r="C86" s="175" t="s">
        <v>113</v>
      </c>
      <c r="D86" s="175"/>
      <c r="E86" s="175" t="s">
        <v>6</v>
      </c>
      <c r="F86" s="221"/>
      <c r="G86" s="221"/>
      <c r="H86" s="227"/>
      <c r="I86" s="221"/>
      <c r="J86" s="227"/>
      <c r="K86" s="221"/>
      <c r="L86" s="47"/>
    </row>
    <row r="87" spans="1:29" s="3" customFormat="1" x14ac:dyDescent="0.25">
      <c r="A87" s="282"/>
      <c r="B87" s="174" t="s">
        <v>126</v>
      </c>
      <c r="C87" s="175" t="s">
        <v>113</v>
      </c>
      <c r="D87" s="175"/>
      <c r="E87" s="175" t="s">
        <v>7</v>
      </c>
      <c r="F87" s="221"/>
      <c r="G87" s="221"/>
      <c r="H87" s="227"/>
      <c r="I87" s="221"/>
      <c r="J87" s="227"/>
      <c r="K87" s="221"/>
      <c r="L87" s="4"/>
    </row>
    <row r="88" spans="1:29" s="3" customFormat="1" x14ac:dyDescent="0.25">
      <c r="A88" s="282"/>
      <c r="B88" s="174" t="s">
        <v>126</v>
      </c>
      <c r="C88" s="175" t="s">
        <v>113</v>
      </c>
      <c r="D88" s="175"/>
      <c r="E88" s="175" t="s">
        <v>4</v>
      </c>
      <c r="F88" s="221"/>
      <c r="G88" s="221"/>
      <c r="H88" s="227"/>
      <c r="I88" s="221"/>
      <c r="J88" s="227"/>
      <c r="K88" s="221"/>
      <c r="L88" s="4"/>
    </row>
    <row r="89" spans="1:29" s="3" customFormat="1" x14ac:dyDescent="0.25">
      <c r="A89" s="282"/>
      <c r="B89" s="164" t="s">
        <v>154</v>
      </c>
      <c r="C89" s="165" t="s">
        <v>113</v>
      </c>
      <c r="D89" s="165"/>
      <c r="E89" s="165"/>
      <c r="F89" s="228"/>
      <c r="G89" s="228"/>
      <c r="H89" s="228"/>
      <c r="I89" s="228"/>
      <c r="J89" s="228"/>
      <c r="K89" s="228"/>
      <c r="L89" s="4"/>
    </row>
    <row r="90" spans="1:29" s="3" customFormat="1" x14ac:dyDescent="0.25">
      <c r="A90" s="282"/>
      <c r="B90" s="168" t="s">
        <v>155</v>
      </c>
      <c r="C90" s="169" t="s">
        <v>113</v>
      </c>
      <c r="D90" s="169"/>
      <c r="E90" s="169"/>
      <c r="F90" s="229"/>
      <c r="G90" s="229"/>
      <c r="H90" s="230"/>
      <c r="I90" s="229"/>
      <c r="J90" s="230"/>
      <c r="K90" s="229"/>
      <c r="L90" s="4"/>
    </row>
    <row r="91" spans="1:29" s="3" customFormat="1" x14ac:dyDescent="0.25">
      <c r="A91" s="282"/>
      <c r="B91" s="189" t="s">
        <v>109</v>
      </c>
      <c r="C91" s="190" t="s">
        <v>112</v>
      </c>
      <c r="D91" s="190"/>
      <c r="E91" s="190"/>
      <c r="F91" s="191">
        <f>ProdSerRet!C4</f>
        <v>448</v>
      </c>
      <c r="G91" s="191">
        <f>ProdSerRet!D4</f>
        <v>426</v>
      </c>
      <c r="H91" s="191">
        <f>ProdSerRet!E4</f>
        <v>152.46000671386719</v>
      </c>
      <c r="I91" s="191">
        <f>ProdSerRet!F4</f>
        <v>588.8499755859375</v>
      </c>
      <c r="J91" s="191">
        <f>ProdSerRet!G4</f>
        <v>853.26654052734375</v>
      </c>
      <c r="K91" s="191">
        <f>ProdSerRet!H4</f>
        <v>278.489990234375</v>
      </c>
      <c r="L91" s="3" t="s">
        <v>137</v>
      </c>
    </row>
    <row r="92" spans="1:29" s="3" customFormat="1" x14ac:dyDescent="0.25">
      <c r="A92" s="282"/>
      <c r="B92" s="180" t="s">
        <v>156</v>
      </c>
      <c r="C92" s="181" t="s">
        <v>112</v>
      </c>
      <c r="D92" s="181" t="s">
        <v>34</v>
      </c>
      <c r="E92" s="182"/>
      <c r="F92" s="231"/>
      <c r="G92" s="231"/>
      <c r="H92" s="231"/>
      <c r="I92" s="231"/>
      <c r="J92" s="231"/>
      <c r="K92" s="231"/>
      <c r="L92" s="4"/>
    </row>
    <row r="93" spans="1:29" s="3" customFormat="1" x14ac:dyDescent="0.25">
      <c r="A93" s="282"/>
      <c r="B93" s="183" t="s">
        <v>156</v>
      </c>
      <c r="C93" s="184" t="s">
        <v>112</v>
      </c>
      <c r="D93" s="184" t="s">
        <v>110</v>
      </c>
      <c r="E93" s="185"/>
      <c r="F93" s="231"/>
      <c r="G93" s="231"/>
      <c r="H93" s="231"/>
      <c r="I93" s="231"/>
      <c r="J93" s="231"/>
      <c r="K93" s="231"/>
      <c r="L93" s="4"/>
    </row>
    <row r="94" spans="1:29" s="3" customFormat="1" x14ac:dyDescent="0.25">
      <c r="A94" s="282"/>
      <c r="B94" s="183" t="s">
        <v>156</v>
      </c>
      <c r="C94" s="184" t="s">
        <v>112</v>
      </c>
      <c r="D94" s="184" t="s">
        <v>111</v>
      </c>
      <c r="E94" s="185"/>
      <c r="F94" s="231"/>
      <c r="G94" s="231"/>
      <c r="H94" s="231"/>
      <c r="I94" s="231"/>
      <c r="J94" s="231"/>
      <c r="K94" s="231"/>
      <c r="L94" s="4"/>
    </row>
    <row r="95" spans="1:29" s="3" customFormat="1" x14ac:dyDescent="0.25">
      <c r="A95" s="282"/>
      <c r="B95" s="183" t="s">
        <v>156</v>
      </c>
      <c r="C95" s="184" t="s">
        <v>112</v>
      </c>
      <c r="D95" s="184" t="s">
        <v>113</v>
      </c>
      <c r="E95" s="185"/>
      <c r="F95" s="231"/>
      <c r="G95" s="231"/>
      <c r="H95" s="231"/>
      <c r="I95" s="231"/>
      <c r="J95" s="231"/>
      <c r="K95" s="231"/>
      <c r="L95" s="4"/>
    </row>
    <row r="96" spans="1:29" s="3" customFormat="1" x14ac:dyDescent="0.25">
      <c r="A96" s="282"/>
      <c r="B96" s="183" t="s">
        <v>156</v>
      </c>
      <c r="C96" s="184" t="s">
        <v>112</v>
      </c>
      <c r="D96" s="184" t="s">
        <v>10</v>
      </c>
      <c r="E96" s="185"/>
      <c r="F96" s="231">
        <f>ProdSerRet!C27</f>
        <v>0.22132619720658231</v>
      </c>
      <c r="G96" s="231">
        <f>F96</f>
        <v>0.22132619720658231</v>
      </c>
      <c r="H96" s="231">
        <f t="shared" ref="H96:K96" si="10">G96</f>
        <v>0.22132619720658231</v>
      </c>
      <c r="I96" s="231">
        <f t="shared" si="10"/>
        <v>0.22132619720658231</v>
      </c>
      <c r="J96" s="231">
        <f t="shared" si="10"/>
        <v>0.22132619720658231</v>
      </c>
      <c r="K96" s="231">
        <f t="shared" si="10"/>
        <v>0.22132619720658231</v>
      </c>
      <c r="L96" s="4"/>
    </row>
    <row r="97" spans="1:29" x14ac:dyDescent="0.25">
      <c r="A97" s="282"/>
      <c r="B97" s="183" t="s">
        <v>156</v>
      </c>
      <c r="C97" s="184" t="s">
        <v>112</v>
      </c>
      <c r="D97" s="184" t="s">
        <v>112</v>
      </c>
      <c r="E97" s="185"/>
      <c r="F97" s="231"/>
      <c r="G97" s="231"/>
      <c r="H97" s="231"/>
      <c r="I97" s="231"/>
      <c r="J97" s="231"/>
      <c r="K97" s="231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25">
      <c r="A98" s="282"/>
      <c r="B98" s="186" t="s">
        <v>156</v>
      </c>
      <c r="C98" s="187" t="s">
        <v>112</v>
      </c>
      <c r="D98" s="187" t="s">
        <v>114</v>
      </c>
      <c r="E98" s="188"/>
      <c r="F98" s="231">
        <f>ProdSerRet!D27</f>
        <v>0.1363825833664721</v>
      </c>
      <c r="G98" s="231">
        <f>F98</f>
        <v>0.1363825833664721</v>
      </c>
      <c r="H98" s="231">
        <f t="shared" ref="H98:K98" si="11">G98</f>
        <v>0.1363825833664721</v>
      </c>
      <c r="I98" s="231">
        <f t="shared" si="11"/>
        <v>0.1363825833664721</v>
      </c>
      <c r="J98" s="231">
        <f t="shared" si="11"/>
        <v>0.1363825833664721</v>
      </c>
      <c r="K98" s="231">
        <f t="shared" si="11"/>
        <v>0.1363825833664721</v>
      </c>
      <c r="L98" s="4"/>
    </row>
    <row r="99" spans="1:29" x14ac:dyDescent="0.25">
      <c r="A99" s="282"/>
      <c r="B99" s="189" t="s">
        <v>125</v>
      </c>
      <c r="C99" s="190" t="s">
        <v>112</v>
      </c>
      <c r="D99" s="190"/>
      <c r="E99" s="190" t="s">
        <v>5</v>
      </c>
      <c r="F99" s="232">
        <f>ProdSerRet!F10</f>
        <v>0.41139039453927051</v>
      </c>
      <c r="G99" s="232">
        <f>F99</f>
        <v>0.41139039453927051</v>
      </c>
      <c r="H99" s="233">
        <f t="shared" ref="H99:K99" si="12">G99</f>
        <v>0.41139039453927051</v>
      </c>
      <c r="I99" s="232">
        <f t="shared" si="12"/>
        <v>0.41139039453927051</v>
      </c>
      <c r="J99" s="233">
        <f t="shared" si="12"/>
        <v>0.41139039453927051</v>
      </c>
      <c r="K99" s="232">
        <f t="shared" si="12"/>
        <v>0.41139039453927051</v>
      </c>
      <c r="L99" s="4"/>
    </row>
    <row r="100" spans="1:29" s="3" customFormat="1" x14ac:dyDescent="0.25">
      <c r="A100" s="282"/>
      <c r="B100" s="192" t="s">
        <v>125</v>
      </c>
      <c r="C100" s="193" t="s">
        <v>112</v>
      </c>
      <c r="D100" s="193"/>
      <c r="E100" s="193" t="s">
        <v>6</v>
      </c>
      <c r="F100" s="234"/>
      <c r="G100" s="234"/>
      <c r="H100" s="235"/>
      <c r="I100" s="234"/>
      <c r="J100" s="235"/>
      <c r="K100" s="234"/>
      <c r="L100" s="4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x14ac:dyDescent="0.25">
      <c r="A101" s="282"/>
      <c r="B101" s="192" t="s">
        <v>125</v>
      </c>
      <c r="C101" s="193" t="s">
        <v>112</v>
      </c>
      <c r="D101" s="193"/>
      <c r="E101" s="193" t="s">
        <v>7</v>
      </c>
      <c r="F101" s="234">
        <f>1-F99</f>
        <v>0.58860960546072949</v>
      </c>
      <c r="G101" s="234">
        <f>F101</f>
        <v>0.58860960546072949</v>
      </c>
      <c r="H101" s="235">
        <f>G101</f>
        <v>0.58860960546072949</v>
      </c>
      <c r="I101" s="234">
        <f t="shared" ref="I101:K101" si="13">H101</f>
        <v>0.58860960546072949</v>
      </c>
      <c r="J101" s="235">
        <f t="shared" si="13"/>
        <v>0.58860960546072949</v>
      </c>
      <c r="K101" s="234">
        <f t="shared" si="13"/>
        <v>0.58860960546072949</v>
      </c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25">
      <c r="A102" s="282"/>
      <c r="B102" s="194" t="s">
        <v>125</v>
      </c>
      <c r="C102" s="195" t="s">
        <v>112</v>
      </c>
      <c r="D102" s="195"/>
      <c r="E102" s="195" t="s">
        <v>4</v>
      </c>
      <c r="F102" s="236"/>
      <c r="G102" s="236"/>
      <c r="H102" s="237"/>
      <c r="I102" s="236"/>
      <c r="J102" s="237"/>
      <c r="K102" s="236"/>
      <c r="L102" s="4"/>
    </row>
    <row r="103" spans="1:29" x14ac:dyDescent="0.25">
      <c r="A103" s="282"/>
      <c r="B103" s="183" t="s">
        <v>126</v>
      </c>
      <c r="C103" s="184" t="s">
        <v>112</v>
      </c>
      <c r="D103" s="184"/>
      <c r="E103" s="184" t="s">
        <v>5</v>
      </c>
      <c r="F103" s="231">
        <f>ProdSerRet!G10</f>
        <v>0.26973411122814583</v>
      </c>
      <c r="G103" s="231">
        <f>F103</f>
        <v>0.26973411122814583</v>
      </c>
      <c r="H103" s="231">
        <f t="shared" ref="H103:K103" si="14">G103</f>
        <v>0.26973411122814583</v>
      </c>
      <c r="I103" s="231">
        <f t="shared" si="14"/>
        <v>0.26973411122814583</v>
      </c>
      <c r="J103" s="231">
        <f t="shared" si="14"/>
        <v>0.26973411122814583</v>
      </c>
      <c r="K103" s="231">
        <f t="shared" si="14"/>
        <v>0.26973411122814583</v>
      </c>
      <c r="L103" s="4"/>
    </row>
    <row r="104" spans="1:29" x14ac:dyDescent="0.25">
      <c r="A104" s="282"/>
      <c r="B104" s="183" t="s">
        <v>126</v>
      </c>
      <c r="C104" s="184" t="s">
        <v>112</v>
      </c>
      <c r="D104" s="184"/>
      <c r="E104" s="184" t="s">
        <v>6</v>
      </c>
      <c r="F104" s="231"/>
      <c r="G104" s="231"/>
      <c r="H104" s="238"/>
      <c r="I104" s="231"/>
      <c r="J104" s="238"/>
      <c r="K104" s="231"/>
      <c r="L104" s="4"/>
    </row>
    <row r="105" spans="1:29" x14ac:dyDescent="0.25">
      <c r="A105" s="282"/>
      <c r="B105" s="183" t="s">
        <v>126</v>
      </c>
      <c r="C105" s="184" t="s">
        <v>112</v>
      </c>
      <c r="D105" s="184"/>
      <c r="E105" s="184" t="s">
        <v>7</v>
      </c>
      <c r="F105" s="231"/>
      <c r="G105" s="231"/>
      <c r="H105" s="238"/>
      <c r="I105" s="231"/>
      <c r="J105" s="238"/>
      <c r="K105" s="231"/>
      <c r="L105" s="4"/>
    </row>
    <row r="106" spans="1:29" x14ac:dyDescent="0.25">
      <c r="A106" s="282"/>
      <c r="B106" s="183" t="s">
        <v>126</v>
      </c>
      <c r="C106" s="184" t="s">
        <v>112</v>
      </c>
      <c r="D106" s="184"/>
      <c r="E106" s="184" t="s">
        <v>4</v>
      </c>
      <c r="F106" s="231"/>
      <c r="G106" s="231"/>
      <c r="H106" s="238"/>
      <c r="I106" s="231"/>
      <c r="J106" s="238"/>
      <c r="K106" s="231"/>
      <c r="L106" s="4"/>
    </row>
    <row r="107" spans="1:29" ht="15" customHeight="1" x14ac:dyDescent="0.25">
      <c r="A107" s="282"/>
      <c r="B107" s="189" t="s">
        <v>154</v>
      </c>
      <c r="C107" s="190" t="s">
        <v>112</v>
      </c>
      <c r="D107" s="190"/>
      <c r="E107" s="190"/>
      <c r="F107" s="196"/>
      <c r="G107" s="196"/>
      <c r="H107" s="197"/>
      <c r="I107" s="196"/>
      <c r="J107" s="197"/>
      <c r="K107" s="196"/>
      <c r="L107" s="4"/>
    </row>
    <row r="108" spans="1:29" x14ac:dyDescent="0.25">
      <c r="A108" s="282"/>
      <c r="B108" s="194" t="s">
        <v>155</v>
      </c>
      <c r="C108" s="195" t="s">
        <v>112</v>
      </c>
      <c r="D108" s="195"/>
      <c r="E108" s="195"/>
      <c r="F108" s="198"/>
      <c r="G108" s="198"/>
      <c r="H108" s="199"/>
      <c r="I108" s="198"/>
      <c r="J108" s="199"/>
      <c r="K108" s="198"/>
      <c r="L108" s="4"/>
    </row>
    <row r="109" spans="1:29" x14ac:dyDescent="0.25">
      <c r="A109" s="282"/>
      <c r="B109" s="200" t="s">
        <v>109</v>
      </c>
      <c r="C109" s="201" t="s">
        <v>10</v>
      </c>
      <c r="D109" s="201"/>
      <c r="E109" s="201"/>
      <c r="F109" s="202">
        <f>ProdSerRet!C5</f>
        <v>11361.66015625</v>
      </c>
      <c r="G109" s="202">
        <f>ProdSerRet!D5</f>
        <v>911.635986328125</v>
      </c>
      <c r="H109" s="202">
        <f>ProdSerRet!E5</f>
        <v>1602.260009765625</v>
      </c>
      <c r="I109" s="202">
        <f>ProdSerRet!F5</f>
        <v>4521.72998046875</v>
      </c>
      <c r="J109" s="202">
        <f>ProdSerRet!G5</f>
        <v>7168.7666015625</v>
      </c>
      <c r="K109" s="202">
        <f>ProdSerRet!H5</f>
        <v>1858.489990234375</v>
      </c>
      <c r="L109" s="3" t="s">
        <v>137</v>
      </c>
    </row>
    <row r="110" spans="1:29" x14ac:dyDescent="0.25">
      <c r="A110" s="282"/>
      <c r="B110" s="211" t="s">
        <v>156</v>
      </c>
      <c r="C110" s="212" t="s">
        <v>10</v>
      </c>
      <c r="D110" s="212" t="s">
        <v>34</v>
      </c>
      <c r="E110" s="213"/>
      <c r="F110" s="239"/>
      <c r="G110" s="239"/>
      <c r="H110" s="239"/>
      <c r="I110" s="239"/>
      <c r="J110" s="239"/>
      <c r="K110" s="239"/>
      <c r="L110" s="4"/>
    </row>
    <row r="111" spans="1:29" x14ac:dyDescent="0.25">
      <c r="A111" s="282"/>
      <c r="B111" s="214" t="s">
        <v>156</v>
      </c>
      <c r="C111" s="215" t="s">
        <v>10</v>
      </c>
      <c r="D111" s="215" t="s">
        <v>110</v>
      </c>
      <c r="E111" s="216"/>
      <c r="F111" s="239"/>
      <c r="G111" s="239"/>
      <c r="H111" s="239"/>
      <c r="I111" s="239"/>
      <c r="J111" s="239"/>
      <c r="K111" s="239"/>
      <c r="L111" s="4"/>
    </row>
    <row r="112" spans="1:29" x14ac:dyDescent="0.25">
      <c r="A112" s="282"/>
      <c r="B112" s="214" t="s">
        <v>156</v>
      </c>
      <c r="C112" s="215" t="s">
        <v>10</v>
      </c>
      <c r="D112" s="215" t="s">
        <v>111</v>
      </c>
      <c r="E112" s="216"/>
      <c r="F112" s="239"/>
      <c r="G112" s="239"/>
      <c r="H112" s="239"/>
      <c r="I112" s="239"/>
      <c r="J112" s="239"/>
      <c r="K112" s="239"/>
      <c r="L112" s="4"/>
    </row>
    <row r="113" spans="1:12" ht="15" customHeight="1" x14ac:dyDescent="0.25">
      <c r="A113" s="282"/>
      <c r="B113" s="214" t="s">
        <v>156</v>
      </c>
      <c r="C113" s="215" t="s">
        <v>10</v>
      </c>
      <c r="D113" s="215" t="s">
        <v>113</v>
      </c>
      <c r="E113" s="216"/>
      <c r="F113" s="239"/>
      <c r="G113" s="239"/>
      <c r="H113" s="239"/>
      <c r="I113" s="239"/>
      <c r="J113" s="239"/>
      <c r="K113" s="239"/>
      <c r="L113" s="4"/>
    </row>
    <row r="114" spans="1:12" x14ac:dyDescent="0.25">
      <c r="A114" s="282"/>
      <c r="B114" s="214" t="s">
        <v>156</v>
      </c>
      <c r="C114" s="215" t="s">
        <v>10</v>
      </c>
      <c r="D114" s="215" t="s">
        <v>10</v>
      </c>
      <c r="E114" s="216"/>
      <c r="F114" s="239">
        <f>ProdSerRet!C28</f>
        <v>0.30252753785658371</v>
      </c>
      <c r="G114" s="239">
        <f>F114</f>
        <v>0.30252753785658371</v>
      </c>
      <c r="H114" s="239">
        <f t="shared" ref="H114:K116" si="15">G114</f>
        <v>0.30252753785658371</v>
      </c>
      <c r="I114" s="239">
        <f t="shared" si="15"/>
        <v>0.30252753785658371</v>
      </c>
      <c r="J114" s="239">
        <f t="shared" si="15"/>
        <v>0.30252753785658371</v>
      </c>
      <c r="K114" s="239">
        <f t="shared" si="15"/>
        <v>0.30252753785658371</v>
      </c>
      <c r="L114" s="4"/>
    </row>
    <row r="115" spans="1:12" x14ac:dyDescent="0.25">
      <c r="A115" s="282"/>
      <c r="B115" s="214" t="s">
        <v>156</v>
      </c>
      <c r="C115" s="215" t="s">
        <v>10</v>
      </c>
      <c r="D115" s="215" t="s">
        <v>112</v>
      </c>
      <c r="E115" s="216"/>
      <c r="F115" s="239"/>
      <c r="G115" s="239"/>
      <c r="H115" s="239"/>
      <c r="I115" s="239"/>
      <c r="J115" s="239"/>
      <c r="K115" s="239"/>
      <c r="L115" s="49"/>
    </row>
    <row r="116" spans="1:12" x14ac:dyDescent="0.25">
      <c r="A116" s="282"/>
      <c r="B116" s="217" t="s">
        <v>156</v>
      </c>
      <c r="C116" s="218" t="s">
        <v>10</v>
      </c>
      <c r="D116" s="218" t="s">
        <v>114</v>
      </c>
      <c r="E116" s="219"/>
      <c r="F116" s="239">
        <f>ProdSerRet!D28</f>
        <v>0.37553999646588632</v>
      </c>
      <c r="G116" s="239">
        <f>F116</f>
        <v>0.37553999646588632</v>
      </c>
      <c r="H116" s="239">
        <f t="shared" si="15"/>
        <v>0.37553999646588632</v>
      </c>
      <c r="I116" s="239">
        <f t="shared" si="15"/>
        <v>0.37553999646588632</v>
      </c>
      <c r="J116" s="239">
        <f t="shared" si="15"/>
        <v>0.37553999646588632</v>
      </c>
      <c r="K116" s="239">
        <f t="shared" si="15"/>
        <v>0.37553999646588632</v>
      </c>
      <c r="L116" s="4"/>
    </row>
    <row r="117" spans="1:12" x14ac:dyDescent="0.25">
      <c r="A117" s="282"/>
      <c r="B117" s="200" t="s">
        <v>125</v>
      </c>
      <c r="C117" s="201" t="s">
        <v>10</v>
      </c>
      <c r="D117" s="201"/>
      <c r="E117" s="201" t="s">
        <v>5</v>
      </c>
      <c r="F117" s="240">
        <f>ProdSerRet!I10</f>
        <v>0.41457017440794192</v>
      </c>
      <c r="G117" s="240">
        <f>F117</f>
        <v>0.41457017440794192</v>
      </c>
      <c r="H117" s="241">
        <f t="shared" ref="H117:K117" si="16">G117</f>
        <v>0.41457017440794192</v>
      </c>
      <c r="I117" s="240">
        <f t="shared" si="16"/>
        <v>0.41457017440794192</v>
      </c>
      <c r="J117" s="241">
        <f t="shared" si="16"/>
        <v>0.41457017440794192</v>
      </c>
      <c r="K117" s="240">
        <f t="shared" si="16"/>
        <v>0.41457017440794192</v>
      </c>
      <c r="L117" s="4"/>
    </row>
    <row r="118" spans="1:12" x14ac:dyDescent="0.25">
      <c r="A118" s="282"/>
      <c r="B118" s="203" t="s">
        <v>125</v>
      </c>
      <c r="C118" s="204" t="s">
        <v>10</v>
      </c>
      <c r="D118" s="204"/>
      <c r="E118" s="204" t="s">
        <v>6</v>
      </c>
      <c r="F118" s="242"/>
      <c r="G118" s="242"/>
      <c r="H118" s="243"/>
      <c r="I118" s="242"/>
      <c r="J118" s="243"/>
      <c r="K118" s="242"/>
      <c r="L118" s="4"/>
    </row>
    <row r="119" spans="1:12" x14ac:dyDescent="0.25">
      <c r="A119" s="282"/>
      <c r="B119" s="203" t="s">
        <v>125</v>
      </c>
      <c r="C119" s="204" t="s">
        <v>10</v>
      </c>
      <c r="D119" s="204"/>
      <c r="E119" s="204" t="s">
        <v>7</v>
      </c>
      <c r="F119" s="242">
        <f>1-F117</f>
        <v>0.58542982559205803</v>
      </c>
      <c r="G119" s="242">
        <f>F119</f>
        <v>0.58542982559205803</v>
      </c>
      <c r="H119" s="243">
        <f t="shared" ref="H119:K119" si="17">G119</f>
        <v>0.58542982559205803</v>
      </c>
      <c r="I119" s="242">
        <f t="shared" si="17"/>
        <v>0.58542982559205803</v>
      </c>
      <c r="J119" s="243">
        <f t="shared" si="17"/>
        <v>0.58542982559205803</v>
      </c>
      <c r="K119" s="242">
        <f t="shared" si="17"/>
        <v>0.58542982559205803</v>
      </c>
      <c r="L119" s="4"/>
    </row>
    <row r="120" spans="1:12" x14ac:dyDescent="0.25">
      <c r="A120" s="282"/>
      <c r="B120" s="205" t="s">
        <v>125</v>
      </c>
      <c r="C120" s="206" t="s">
        <v>10</v>
      </c>
      <c r="D120" s="206"/>
      <c r="E120" s="206" t="s">
        <v>4</v>
      </c>
      <c r="F120" s="244"/>
      <c r="G120" s="244"/>
      <c r="H120" s="245"/>
      <c r="I120" s="244"/>
      <c r="J120" s="245"/>
      <c r="K120" s="244"/>
      <c r="L120" s="4"/>
    </row>
    <row r="121" spans="1:12" x14ac:dyDescent="0.25">
      <c r="A121" s="282"/>
      <c r="B121" s="214" t="s">
        <v>126</v>
      </c>
      <c r="C121" s="215" t="s">
        <v>10</v>
      </c>
      <c r="D121" s="215"/>
      <c r="E121" s="215" t="s">
        <v>5</v>
      </c>
      <c r="F121" s="239">
        <f>ProdSerRet!J10</f>
        <v>0.20939799735988693</v>
      </c>
      <c r="G121" s="239">
        <f>F121</f>
        <v>0.20939799735988693</v>
      </c>
      <c r="H121" s="239">
        <f t="shared" ref="H121:K121" si="18">G121</f>
        <v>0.20939799735988693</v>
      </c>
      <c r="I121" s="239">
        <f t="shared" si="18"/>
        <v>0.20939799735988693</v>
      </c>
      <c r="J121" s="239">
        <f t="shared" si="18"/>
        <v>0.20939799735988693</v>
      </c>
      <c r="K121" s="239">
        <f t="shared" si="18"/>
        <v>0.20939799735988693</v>
      </c>
      <c r="L121" s="247"/>
    </row>
    <row r="122" spans="1:12" x14ac:dyDescent="0.25">
      <c r="A122" s="282"/>
      <c r="B122" s="214" t="s">
        <v>126</v>
      </c>
      <c r="C122" s="215" t="s">
        <v>10</v>
      </c>
      <c r="D122" s="215"/>
      <c r="E122" s="215" t="s">
        <v>6</v>
      </c>
      <c r="F122" s="239"/>
      <c r="G122" s="239"/>
      <c r="H122" s="246"/>
      <c r="I122" s="239"/>
      <c r="J122" s="246"/>
      <c r="K122" s="239"/>
      <c r="L122" s="247"/>
    </row>
    <row r="123" spans="1:12" x14ac:dyDescent="0.25">
      <c r="A123" s="282"/>
      <c r="B123" s="214" t="s">
        <v>126</v>
      </c>
      <c r="C123" s="215" t="s">
        <v>10</v>
      </c>
      <c r="D123" s="215"/>
      <c r="E123" s="215" t="s">
        <v>7</v>
      </c>
      <c r="F123" s="239"/>
      <c r="G123" s="239"/>
      <c r="H123" s="246"/>
      <c r="I123" s="239"/>
      <c r="J123" s="246"/>
      <c r="K123" s="239"/>
      <c r="L123" s="4"/>
    </row>
    <row r="124" spans="1:12" x14ac:dyDescent="0.25">
      <c r="A124" s="282"/>
      <c r="B124" s="214" t="s">
        <v>126</v>
      </c>
      <c r="C124" s="215" t="s">
        <v>10</v>
      </c>
      <c r="D124" s="215"/>
      <c r="E124" s="215" t="s">
        <v>4</v>
      </c>
      <c r="F124" s="239"/>
      <c r="G124" s="239"/>
      <c r="H124" s="246"/>
      <c r="I124" s="239"/>
      <c r="J124" s="246"/>
      <c r="K124" s="239"/>
      <c r="L124" s="59"/>
    </row>
    <row r="125" spans="1:12" x14ac:dyDescent="0.25">
      <c r="A125" s="282"/>
      <c r="B125" s="200" t="s">
        <v>154</v>
      </c>
      <c r="C125" s="201" t="s">
        <v>10</v>
      </c>
      <c r="D125" s="201"/>
      <c r="E125" s="201"/>
      <c r="F125" s="207"/>
      <c r="G125" s="207"/>
      <c r="H125" s="208"/>
      <c r="I125" s="207"/>
      <c r="J125" s="208"/>
      <c r="K125" s="207"/>
      <c r="L125" s="4"/>
    </row>
    <row r="126" spans="1:12" x14ac:dyDescent="0.25">
      <c r="A126" s="283"/>
      <c r="B126" s="205" t="s">
        <v>155</v>
      </c>
      <c r="C126" s="206" t="s">
        <v>10</v>
      </c>
      <c r="D126" s="206"/>
      <c r="E126" s="206"/>
      <c r="F126" s="209"/>
      <c r="G126" s="209"/>
      <c r="H126" s="210"/>
      <c r="I126" s="209"/>
      <c r="J126" s="210"/>
      <c r="K126" s="209"/>
      <c r="L126" s="59"/>
    </row>
    <row r="127" spans="1:12" x14ac:dyDescent="0.25">
      <c r="A127" s="284" t="s">
        <v>171</v>
      </c>
      <c r="B127" s="272" t="s">
        <v>20</v>
      </c>
      <c r="C127" s="273"/>
      <c r="D127" s="273" t="s">
        <v>35</v>
      </c>
      <c r="E127" s="273"/>
      <c r="F127" s="274"/>
      <c r="G127" s="274"/>
      <c r="H127" s="274"/>
      <c r="I127" s="274"/>
      <c r="J127" s="275"/>
      <c r="K127" s="275"/>
      <c r="L127" s="4"/>
    </row>
    <row r="128" spans="1:12" x14ac:dyDescent="0.25">
      <c r="A128" s="285"/>
      <c r="B128" s="276" t="s">
        <v>20</v>
      </c>
      <c r="C128" s="262"/>
      <c r="D128" s="262" t="s">
        <v>22</v>
      </c>
      <c r="E128" s="262"/>
      <c r="F128" s="263"/>
      <c r="G128" s="263"/>
      <c r="H128" s="263"/>
      <c r="I128" s="263"/>
      <c r="J128" s="264"/>
      <c r="K128" s="264"/>
      <c r="L128" s="4"/>
    </row>
    <row r="129" spans="1:12" x14ac:dyDescent="0.25">
      <c r="A129" s="285"/>
      <c r="B129" s="276" t="s">
        <v>20</v>
      </c>
      <c r="C129" s="262"/>
      <c r="D129" s="262" t="s">
        <v>11</v>
      </c>
      <c r="E129" s="262"/>
      <c r="F129" s="263"/>
      <c r="G129" s="263"/>
      <c r="H129" s="263"/>
      <c r="I129" s="263"/>
      <c r="J129" s="264"/>
      <c r="K129" s="264"/>
    </row>
    <row r="130" spans="1:12" x14ac:dyDescent="0.25">
      <c r="A130" s="285"/>
      <c r="B130" s="269" t="s">
        <v>162</v>
      </c>
      <c r="C130" s="270"/>
      <c r="D130" s="270"/>
      <c r="E130" s="270"/>
      <c r="F130" s="271">
        <f>Endow!C5</f>
        <v>568</v>
      </c>
      <c r="G130" s="271">
        <f>Endow!D5</f>
        <v>144</v>
      </c>
      <c r="H130" s="271">
        <f>Endow!E5</f>
        <v>320</v>
      </c>
      <c r="I130" s="271">
        <f>Endow!F5</f>
        <v>849</v>
      </c>
      <c r="J130" s="271">
        <f>Endow!G5</f>
        <v>577</v>
      </c>
      <c r="K130" s="271">
        <f>Endow!H5</f>
        <v>450</v>
      </c>
      <c r="L130" s="1" t="s">
        <v>161</v>
      </c>
    </row>
    <row r="131" spans="1:12" x14ac:dyDescent="0.25">
      <c r="A131" s="285"/>
      <c r="B131" s="276" t="s">
        <v>23</v>
      </c>
      <c r="C131" s="262"/>
      <c r="D131" s="262" t="s">
        <v>21</v>
      </c>
      <c r="E131" s="262"/>
      <c r="F131" s="263"/>
      <c r="G131" s="263"/>
      <c r="H131" s="263"/>
      <c r="I131" s="263"/>
      <c r="J131" s="264"/>
      <c r="K131" s="264"/>
    </row>
    <row r="132" spans="1:12" x14ac:dyDescent="0.25">
      <c r="A132" s="285"/>
      <c r="B132" s="276" t="s">
        <v>24</v>
      </c>
      <c r="C132" s="262"/>
      <c r="D132" s="262" t="s">
        <v>21</v>
      </c>
      <c r="E132" s="262"/>
      <c r="F132" s="263"/>
      <c r="G132" s="263"/>
      <c r="H132" s="263"/>
      <c r="I132" s="263"/>
      <c r="J132" s="264"/>
      <c r="K132" s="264"/>
    </row>
    <row r="133" spans="1:12" x14ac:dyDescent="0.25">
      <c r="A133" s="286"/>
      <c r="B133" s="277" t="s">
        <v>25</v>
      </c>
      <c r="C133" s="278"/>
      <c r="D133" s="278" t="s">
        <v>21</v>
      </c>
      <c r="E133" s="278"/>
      <c r="F133" s="279"/>
      <c r="G133" s="279"/>
      <c r="H133" s="279"/>
      <c r="I133" s="279"/>
      <c r="J133" s="280"/>
      <c r="K133" s="280"/>
    </row>
    <row r="134" spans="1:12" x14ac:dyDescent="0.25">
      <c r="A134" s="287" t="s">
        <v>172</v>
      </c>
      <c r="B134" s="3" t="s">
        <v>28</v>
      </c>
      <c r="C134" s="3"/>
      <c r="D134" s="3"/>
      <c r="E134" s="3"/>
    </row>
    <row r="135" spans="1:12" x14ac:dyDescent="0.25">
      <c r="A135" s="287"/>
      <c r="B135" s="3" t="s">
        <v>29</v>
      </c>
      <c r="C135" s="3"/>
      <c r="D135" s="3"/>
      <c r="E135" s="3"/>
    </row>
    <row r="136" spans="1:12" x14ac:dyDescent="0.25">
      <c r="A136" s="287"/>
      <c r="B136" s="3" t="s">
        <v>30</v>
      </c>
      <c r="C136" s="3"/>
      <c r="D136" s="3"/>
      <c r="E136" s="3"/>
    </row>
    <row r="137" spans="1:12" x14ac:dyDescent="0.25">
      <c r="A137" s="287"/>
      <c r="B137" s="3" t="s">
        <v>31</v>
      </c>
      <c r="C137" s="3"/>
      <c r="D137" s="3"/>
      <c r="E137" s="3"/>
    </row>
    <row r="138" spans="1:12" x14ac:dyDescent="0.25">
      <c r="A138" s="287"/>
      <c r="B138" s="3" t="s">
        <v>32</v>
      </c>
      <c r="C138" s="3"/>
      <c r="D138" s="3"/>
      <c r="E138" s="3"/>
    </row>
    <row r="139" spans="1:12" ht="14.25" customHeight="1" x14ac:dyDescent="0.25">
      <c r="A139" s="287"/>
      <c r="B139" s="3" t="s">
        <v>67</v>
      </c>
      <c r="C139" s="3"/>
      <c r="D139" s="3"/>
      <c r="E139" s="3"/>
    </row>
    <row r="140" spans="1:12" x14ac:dyDescent="0.25">
      <c r="A140" s="287"/>
      <c r="B140" s="29" t="s">
        <v>55</v>
      </c>
      <c r="C140" s="28" t="s">
        <v>10</v>
      </c>
      <c r="D140" s="28"/>
      <c r="E140" s="28"/>
    </row>
    <row r="141" spans="1:12" x14ac:dyDescent="0.25">
      <c r="A141" s="287"/>
      <c r="B141" s="29" t="s">
        <v>56</v>
      </c>
      <c r="C141" s="28" t="s">
        <v>10</v>
      </c>
    </row>
    <row r="142" spans="1:12" x14ac:dyDescent="0.25">
      <c r="A142" s="287"/>
      <c r="B142" s="29" t="s">
        <v>55</v>
      </c>
      <c r="C142" s="28" t="s">
        <v>33</v>
      </c>
    </row>
    <row r="143" spans="1:12" x14ac:dyDescent="0.25">
      <c r="A143" s="287"/>
      <c r="B143" s="29" t="s">
        <v>56</v>
      </c>
      <c r="C143" s="28" t="s">
        <v>33</v>
      </c>
      <c r="D143" s="28"/>
      <c r="E143" s="28"/>
    </row>
    <row r="144" spans="1:12" x14ac:dyDescent="0.25">
      <c r="A144" s="287"/>
      <c r="B144" t="s">
        <v>65</v>
      </c>
      <c r="C144" t="s">
        <v>33</v>
      </c>
      <c r="D144" s="28"/>
      <c r="E144" s="28"/>
    </row>
    <row r="145" spans="1:5" x14ac:dyDescent="0.25">
      <c r="A145" s="287"/>
      <c r="B145" t="s">
        <v>66</v>
      </c>
      <c r="C145" t="s">
        <v>33</v>
      </c>
      <c r="D145" s="28"/>
      <c r="E145" s="28"/>
    </row>
    <row r="146" spans="1:5" x14ac:dyDescent="0.25">
      <c r="D146" s="28"/>
      <c r="E146" s="28"/>
    </row>
    <row r="147" spans="1:5" x14ac:dyDescent="0.25">
      <c r="D147" s="28"/>
      <c r="E147" s="28"/>
    </row>
    <row r="148" spans="1:5" x14ac:dyDescent="0.25">
      <c r="D148" s="28"/>
      <c r="E148" s="28"/>
    </row>
    <row r="149" spans="1:5" x14ac:dyDescent="0.25">
      <c r="B149" s="30"/>
      <c r="C149" s="3"/>
      <c r="D149" s="3"/>
      <c r="E149" s="28"/>
    </row>
    <row r="150" spans="1:5" x14ac:dyDescent="0.25">
      <c r="B150" s="30"/>
      <c r="C150" s="3"/>
      <c r="D150" s="3"/>
      <c r="E150" s="28"/>
    </row>
    <row r="151" spans="1:5" x14ac:dyDescent="0.25">
      <c r="B151" s="30"/>
      <c r="C151" s="3"/>
      <c r="D151" s="3"/>
      <c r="E151" s="28"/>
    </row>
    <row r="152" spans="1:5" x14ac:dyDescent="0.25">
      <c r="B152" s="30"/>
      <c r="C152" s="3"/>
      <c r="D152" s="3"/>
      <c r="E152" s="28"/>
    </row>
    <row r="153" spans="1:5" x14ac:dyDescent="0.25">
      <c r="B153" s="30"/>
      <c r="C153" s="3"/>
      <c r="D153" s="3"/>
      <c r="E153" s="28"/>
    </row>
    <row r="154" spans="1:5" x14ac:dyDescent="0.25">
      <c r="B154" s="30"/>
      <c r="C154" s="3"/>
      <c r="D154" s="3"/>
      <c r="E154" s="3"/>
    </row>
    <row r="155" spans="1:5" x14ac:dyDescent="0.25">
      <c r="B155" s="30"/>
      <c r="C155" s="3"/>
      <c r="D155" s="3"/>
      <c r="E155" s="3"/>
    </row>
    <row r="156" spans="1:5" x14ac:dyDescent="0.25">
      <c r="B156" s="30"/>
      <c r="C156" s="3"/>
      <c r="D156" s="3"/>
      <c r="E156" s="3"/>
    </row>
  </sheetData>
  <mergeCells count="9">
    <mergeCell ref="A37:A126"/>
    <mergeCell ref="A127:A133"/>
    <mergeCell ref="A134:A145"/>
    <mergeCell ref="F1:I1"/>
    <mergeCell ref="J1:K1"/>
    <mergeCell ref="F2:G2"/>
    <mergeCell ref="H2:I2"/>
    <mergeCell ref="A8:A36"/>
    <mergeCell ref="A5:A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6"/>
  <sheetViews>
    <sheetView workbookViewId="0">
      <selection activeCell="B6" sqref="B6"/>
    </sheetView>
  </sheetViews>
  <sheetFormatPr defaultRowHeight="15" x14ac:dyDescent="0.25"/>
  <cols>
    <col min="2" max="2" width="14.28515625" customWidth="1"/>
    <col min="3" max="4" width="11.42578125" customWidth="1"/>
    <col min="6" max="6" width="10.5703125" customWidth="1"/>
  </cols>
  <sheetData>
    <row r="4" spans="2:8" x14ac:dyDescent="0.25">
      <c r="C4" t="s">
        <v>179</v>
      </c>
      <c r="D4" t="s">
        <v>180</v>
      </c>
      <c r="E4" t="s">
        <v>181</v>
      </c>
      <c r="F4" t="s">
        <v>182</v>
      </c>
      <c r="G4" t="s">
        <v>183</v>
      </c>
      <c r="H4" t="s">
        <v>184</v>
      </c>
    </row>
    <row r="5" spans="2:8" x14ac:dyDescent="0.25">
      <c r="B5" t="s">
        <v>177</v>
      </c>
      <c r="C5">
        <v>177</v>
      </c>
      <c r="D5">
        <v>47</v>
      </c>
      <c r="E5">
        <v>113</v>
      </c>
      <c r="F5">
        <v>348</v>
      </c>
      <c r="G5">
        <v>216</v>
      </c>
      <c r="H5">
        <v>201</v>
      </c>
    </row>
    <row r="6" spans="2:8" x14ac:dyDescent="0.25">
      <c r="B6" t="s">
        <v>178</v>
      </c>
      <c r="C6">
        <v>63.389900824036715</v>
      </c>
      <c r="D6">
        <v>8.83920733970524</v>
      </c>
      <c r="E6">
        <v>171.85688479556018</v>
      </c>
      <c r="F6">
        <v>613.21131021941744</v>
      </c>
      <c r="G6">
        <v>111.19906472623296</v>
      </c>
      <c r="H6">
        <v>133.50363209504746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0" sqref="C10"/>
    </sheetView>
  </sheetViews>
  <sheetFormatPr defaultRowHeight="15" x14ac:dyDescent="0.25"/>
  <cols>
    <col min="2" max="2" width="26" customWidth="1"/>
    <col min="3" max="5" width="10.5703125" customWidth="1"/>
    <col min="6" max="8" width="13.7109375" customWidth="1"/>
  </cols>
  <sheetData>
    <row r="1" spans="1:8" x14ac:dyDescent="0.25">
      <c r="B1" s="32" t="s">
        <v>101</v>
      </c>
      <c r="C1" s="32"/>
      <c r="D1" s="32"/>
      <c r="E1" s="32"/>
      <c r="F1" s="32"/>
      <c r="G1" s="32"/>
      <c r="H1" s="32"/>
    </row>
    <row r="2" spans="1:8" x14ac:dyDescent="0.25">
      <c r="C2" t="s">
        <v>96</v>
      </c>
      <c r="D2" t="s">
        <v>97</v>
      </c>
      <c r="E2" t="s">
        <v>94</v>
      </c>
      <c r="F2" t="s">
        <v>77</v>
      </c>
      <c r="G2" t="s">
        <v>75</v>
      </c>
      <c r="H2" t="s">
        <v>95</v>
      </c>
    </row>
    <row r="3" spans="1:8" x14ac:dyDescent="0.25">
      <c r="A3" t="s">
        <v>34</v>
      </c>
      <c r="B3" t="s">
        <v>115</v>
      </c>
      <c r="C3" s="34">
        <v>1311.3893793742172</v>
      </c>
      <c r="D3" s="34">
        <v>379.40227232500911</v>
      </c>
      <c r="E3" s="34">
        <v>903.07366214320064</v>
      </c>
      <c r="F3" s="34">
        <v>2259.8374915728346</v>
      </c>
      <c r="G3" s="34">
        <v>1702.8173218322918</v>
      </c>
      <c r="H3" s="34">
        <v>1245.9361386955716</v>
      </c>
    </row>
    <row r="4" spans="1:8" x14ac:dyDescent="0.25">
      <c r="A4" t="s">
        <v>110</v>
      </c>
      <c r="B4" t="s">
        <v>116</v>
      </c>
      <c r="C4" s="34">
        <v>907.71309493854642</v>
      </c>
      <c r="D4" s="34">
        <v>388.27879334613681</v>
      </c>
      <c r="E4" s="34">
        <v>445.05015980452299</v>
      </c>
      <c r="F4" s="34">
        <v>1104.6897650174797</v>
      </c>
      <c r="G4" s="34">
        <v>815.12486981973052</v>
      </c>
      <c r="H4" s="34">
        <v>489.4317891150713</v>
      </c>
    </row>
    <row r="5" spans="1:8" x14ac:dyDescent="0.25">
      <c r="A5" t="s">
        <v>111</v>
      </c>
      <c r="B5" t="s">
        <v>117</v>
      </c>
      <c r="C5" s="34">
        <v>435.30898314155638</v>
      </c>
      <c r="D5" s="34">
        <v>218.64266933500767</v>
      </c>
      <c r="E5" s="34">
        <v>228.88839613460004</v>
      </c>
      <c r="F5" s="34">
        <v>624.47093749418855</v>
      </c>
      <c r="G5" s="34">
        <v>489.938272645697</v>
      </c>
      <c r="H5" s="34">
        <v>304.19843676080927</v>
      </c>
    </row>
    <row r="6" spans="1:8" x14ac:dyDescent="0.25">
      <c r="A6" t="s">
        <v>113</v>
      </c>
      <c r="B6" t="s">
        <v>118</v>
      </c>
      <c r="C6" s="34">
        <v>207.41290932893753</v>
      </c>
      <c r="D6" s="34">
        <v>206.19705295059248</v>
      </c>
      <c r="E6" s="34">
        <v>22.977499477565289</v>
      </c>
      <c r="F6" s="34">
        <v>142.22463167458773</v>
      </c>
      <c r="G6" s="34">
        <v>25.698509089648724</v>
      </c>
      <c r="H6" s="34">
        <v>13.224999964237213</v>
      </c>
    </row>
    <row r="7" spans="1:8" x14ac:dyDescent="0.25">
      <c r="A7" t="s">
        <v>10</v>
      </c>
      <c r="B7" t="s">
        <v>119</v>
      </c>
      <c r="C7" s="34">
        <v>2790.021649543196</v>
      </c>
      <c r="D7" s="34">
        <v>2711.8061185791157</v>
      </c>
      <c r="E7" s="34">
        <v>1926.6449322747067</v>
      </c>
      <c r="F7" s="34">
        <v>3458.7519965618849</v>
      </c>
      <c r="G7" s="34">
        <v>2982.4510657396168</v>
      </c>
      <c r="H7" s="34">
        <v>1673.4969271477312</v>
      </c>
    </row>
    <row r="8" spans="1:8" x14ac:dyDescent="0.25">
      <c r="A8" t="s">
        <v>112</v>
      </c>
      <c r="B8" t="s">
        <v>120</v>
      </c>
      <c r="C8" s="34">
        <v>1412.1290041585453</v>
      </c>
      <c r="D8" s="34">
        <v>851.15732767432928</v>
      </c>
      <c r="E8" s="34">
        <v>379.51016531512141</v>
      </c>
      <c r="F8" s="34">
        <v>890.11190720356535</v>
      </c>
      <c r="G8" s="34">
        <v>970.39383600070141</v>
      </c>
      <c r="H8" s="34">
        <v>544.7937532288488</v>
      </c>
    </row>
    <row r="9" spans="1:8" x14ac:dyDescent="0.25">
      <c r="A9" t="s">
        <v>114</v>
      </c>
      <c r="B9" t="s">
        <v>121</v>
      </c>
      <c r="C9" s="34">
        <v>3792.4625939256512</v>
      </c>
      <c r="D9" s="34">
        <v>4189.3506350610405</v>
      </c>
      <c r="E9" s="34">
        <v>733.81431847624481</v>
      </c>
      <c r="F9" s="34">
        <v>1985.3449601517059</v>
      </c>
      <c r="G9" s="34">
        <v>2026.9710672302172</v>
      </c>
      <c r="H9" s="34">
        <v>611.66246668633539</v>
      </c>
    </row>
    <row r="10" spans="1:8" x14ac:dyDescent="0.25">
      <c r="C10" s="50">
        <f>SUM(C3:C9)</f>
        <v>10856.43761441065</v>
      </c>
      <c r="D10" s="50">
        <f t="shared" ref="D10:H10" si="0">SUM(D3:D9)</f>
        <v>8944.8348692712316</v>
      </c>
      <c r="E10" s="50">
        <f t="shared" si="0"/>
        <v>4639.9591336259618</v>
      </c>
      <c r="F10" s="50">
        <f t="shared" si="0"/>
        <v>10465.431689676247</v>
      </c>
      <c r="G10" s="50">
        <f t="shared" si="0"/>
        <v>9013.3949423579033</v>
      </c>
      <c r="H10" s="50">
        <f t="shared" si="0"/>
        <v>4882.7445115986047</v>
      </c>
    </row>
    <row r="12" spans="1:8" x14ac:dyDescent="0.25">
      <c r="B12" s="32" t="s">
        <v>122</v>
      </c>
    </row>
    <row r="13" spans="1:8" x14ac:dyDescent="0.25">
      <c r="C13" t="s">
        <v>96</v>
      </c>
      <c r="D13" t="s">
        <v>97</v>
      </c>
      <c r="E13" t="s">
        <v>94</v>
      </c>
      <c r="F13" t="s">
        <v>77</v>
      </c>
      <c r="G13" t="s">
        <v>75</v>
      </c>
      <c r="H13" t="s">
        <v>95</v>
      </c>
    </row>
    <row r="14" spans="1:8" x14ac:dyDescent="0.25">
      <c r="A14" t="s">
        <v>34</v>
      </c>
      <c r="B14" t="s">
        <v>115</v>
      </c>
      <c r="C14" s="51">
        <f>C3/C$10</f>
        <v>0.12079371023451572</v>
      </c>
      <c r="D14" s="51">
        <f t="shared" ref="D14:H14" si="1">D3/D$10</f>
        <v>4.2415793904524074E-2</v>
      </c>
      <c r="E14" s="51">
        <f t="shared" si="1"/>
        <v>0.19462965861026471</v>
      </c>
      <c r="F14" s="51">
        <f t="shared" si="1"/>
        <v>0.21593351890128706</v>
      </c>
      <c r="G14" s="51">
        <f t="shared" si="1"/>
        <v>0.18892074881019635</v>
      </c>
      <c r="H14" s="51">
        <f t="shared" si="1"/>
        <v>0.25517127421595392</v>
      </c>
    </row>
    <row r="15" spans="1:8" x14ac:dyDescent="0.25">
      <c r="A15" t="s">
        <v>110</v>
      </c>
      <c r="B15" t="s">
        <v>116</v>
      </c>
      <c r="C15" s="51">
        <f t="shared" ref="C15:H20" si="2">C4/C$10</f>
        <v>8.3610584537755148E-2</v>
      </c>
      <c r="D15" s="51">
        <f t="shared" si="2"/>
        <v>4.3408156664805068E-2</v>
      </c>
      <c r="E15" s="51">
        <f t="shared" si="2"/>
        <v>9.5916827495144824E-2</v>
      </c>
      <c r="F15" s="51">
        <f t="shared" si="2"/>
        <v>0.10555606283372089</v>
      </c>
      <c r="G15" s="51">
        <f t="shared" si="2"/>
        <v>9.043483338215888E-2</v>
      </c>
      <c r="H15" s="51">
        <f t="shared" si="2"/>
        <v>0.10023702611358462</v>
      </c>
    </row>
    <row r="16" spans="1:8" x14ac:dyDescent="0.25">
      <c r="A16" t="s">
        <v>111</v>
      </c>
      <c r="B16" t="s">
        <v>117</v>
      </c>
      <c r="C16" s="51">
        <f t="shared" si="2"/>
        <v>4.0096853001184721E-2</v>
      </c>
      <c r="D16" s="51">
        <f t="shared" si="2"/>
        <v>2.4443455081113341E-2</v>
      </c>
      <c r="E16" s="51">
        <f t="shared" si="2"/>
        <v>4.932983018661459E-2</v>
      </c>
      <c r="F16" s="51">
        <f t="shared" si="2"/>
        <v>5.9669868956309331E-2</v>
      </c>
      <c r="G16" s="51">
        <f t="shared" si="2"/>
        <v>5.4356685330991299E-2</v>
      </c>
      <c r="H16" s="51">
        <f t="shared" si="2"/>
        <v>6.2300707325195492E-2</v>
      </c>
    </row>
    <row r="17" spans="1:8" x14ac:dyDescent="0.25">
      <c r="A17" t="s">
        <v>113</v>
      </c>
      <c r="B17" t="s">
        <v>118</v>
      </c>
      <c r="C17" s="51">
        <f t="shared" si="2"/>
        <v>1.9105061595308316E-2</v>
      </c>
      <c r="D17" s="51">
        <f t="shared" si="2"/>
        <v>2.3052080442418733E-2</v>
      </c>
      <c r="E17" s="51">
        <f t="shared" si="2"/>
        <v>4.9520909162855484E-3</v>
      </c>
      <c r="F17" s="51">
        <f t="shared" si="2"/>
        <v>1.3589944102820618E-2</v>
      </c>
      <c r="G17" s="51">
        <f t="shared" si="2"/>
        <v>2.8511464607947155E-3</v>
      </c>
      <c r="H17" s="51">
        <f t="shared" si="2"/>
        <v>2.7085177061429667E-3</v>
      </c>
    </row>
    <row r="18" spans="1:8" x14ac:dyDescent="0.25">
      <c r="A18" t="s">
        <v>10</v>
      </c>
      <c r="B18" t="s">
        <v>119</v>
      </c>
      <c r="C18" s="51">
        <f t="shared" si="2"/>
        <v>0.25699237158971638</v>
      </c>
      <c r="D18" s="51">
        <f t="shared" si="2"/>
        <v>0.30317005939317654</v>
      </c>
      <c r="E18" s="51">
        <f t="shared" si="2"/>
        <v>0.41522885801132103</v>
      </c>
      <c r="F18" s="51">
        <f t="shared" si="2"/>
        <v>0.33049300775369</v>
      </c>
      <c r="G18" s="51">
        <f t="shared" si="2"/>
        <v>0.33089097779614302</v>
      </c>
      <c r="H18" s="51">
        <f t="shared" si="2"/>
        <v>0.34273694295748236</v>
      </c>
    </row>
    <row r="19" spans="1:8" x14ac:dyDescent="0.25">
      <c r="A19" t="s">
        <v>112</v>
      </c>
      <c r="B19" t="s">
        <v>120</v>
      </c>
      <c r="C19" s="51">
        <f t="shared" si="2"/>
        <v>0.13007296263408813</v>
      </c>
      <c r="D19" s="51">
        <f t="shared" si="2"/>
        <v>9.5156293001938466E-2</v>
      </c>
      <c r="E19" s="51">
        <f t="shared" si="2"/>
        <v>8.1791704277047766E-2</v>
      </c>
      <c r="F19" s="51">
        <f t="shared" si="2"/>
        <v>8.5052574379863105E-2</v>
      </c>
      <c r="G19" s="51">
        <f t="shared" si="2"/>
        <v>0.10766130211829444</v>
      </c>
      <c r="H19" s="51">
        <f t="shared" si="2"/>
        <v>0.11157531423868909</v>
      </c>
    </row>
    <row r="20" spans="1:8" x14ac:dyDescent="0.25">
      <c r="A20" t="s">
        <v>114</v>
      </c>
      <c r="B20" t="s">
        <v>121</v>
      </c>
      <c r="C20" s="51">
        <f t="shared" si="2"/>
        <v>0.3493284564074316</v>
      </c>
      <c r="D20" s="51">
        <f t="shared" si="2"/>
        <v>0.4683541615120238</v>
      </c>
      <c r="E20" s="51">
        <f t="shared" si="2"/>
        <v>0.15815103050332152</v>
      </c>
      <c r="F20" s="51">
        <f t="shared" si="2"/>
        <v>0.18970502307230896</v>
      </c>
      <c r="G20" s="51">
        <f t="shared" si="2"/>
        <v>0.22488430610142129</v>
      </c>
      <c r="H20" s="51">
        <f t="shared" si="2"/>
        <v>0.12527021744295153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C3" sqref="C3"/>
    </sheetView>
  </sheetViews>
  <sheetFormatPr defaultRowHeight="15" x14ac:dyDescent="0.25"/>
  <cols>
    <col min="3" max="8" width="13.28515625" customWidth="1"/>
  </cols>
  <sheetData>
    <row r="1" spans="2:8" x14ac:dyDescent="0.25">
      <c r="C1" s="42" t="s">
        <v>91</v>
      </c>
      <c r="D1" s="42"/>
      <c r="E1" s="42"/>
      <c r="F1" s="42"/>
    </row>
    <row r="2" spans="2:8" x14ac:dyDescent="0.25">
      <c r="C2" t="s">
        <v>75</v>
      </c>
      <c r="D2" t="s">
        <v>77</v>
      </c>
    </row>
    <row r="3" spans="2:8" x14ac:dyDescent="0.25">
      <c r="B3" t="s">
        <v>92</v>
      </c>
      <c r="C3" s="43">
        <v>20994.603755950928</v>
      </c>
      <c r="D3" s="43">
        <v>61609.917491912842</v>
      </c>
    </row>
    <row r="7" spans="2:8" x14ac:dyDescent="0.25">
      <c r="C7" s="42" t="s">
        <v>90</v>
      </c>
      <c r="D7" s="42"/>
      <c r="E7" s="42"/>
      <c r="F7" s="42"/>
    </row>
    <row r="8" spans="2:8" x14ac:dyDescent="0.25">
      <c r="C8" t="s">
        <v>75</v>
      </c>
      <c r="D8" t="s">
        <v>75</v>
      </c>
      <c r="E8" t="s">
        <v>75</v>
      </c>
      <c r="F8" t="s">
        <v>77</v>
      </c>
      <c r="G8" t="s">
        <v>77</v>
      </c>
      <c r="H8" t="s">
        <v>77</v>
      </c>
    </row>
    <row r="9" spans="2:8" x14ac:dyDescent="0.25">
      <c r="C9" t="s">
        <v>8</v>
      </c>
      <c r="D9" t="s">
        <v>9</v>
      </c>
      <c r="E9" t="s">
        <v>76</v>
      </c>
      <c r="F9" t="s">
        <v>8</v>
      </c>
      <c r="G9" t="s">
        <v>9</v>
      </c>
      <c r="H9" t="s">
        <v>76</v>
      </c>
    </row>
    <row r="10" spans="2:8" x14ac:dyDescent="0.25">
      <c r="B10" t="s">
        <v>78</v>
      </c>
      <c r="C10" s="37">
        <v>9.3833760785695802E-2</v>
      </c>
      <c r="D10" s="37">
        <v>7.1856867244095499E-2</v>
      </c>
      <c r="E10" s="36">
        <v>0.19554496147997105</v>
      </c>
      <c r="F10" s="38">
        <v>0.13424410756190361</v>
      </c>
      <c r="G10" s="38">
        <v>0.11418217520382318</v>
      </c>
      <c r="H10" s="36">
        <v>0.24722428494276569</v>
      </c>
    </row>
    <row r="11" spans="2:8" x14ac:dyDescent="0.25">
      <c r="B11" t="s">
        <v>79</v>
      </c>
      <c r="C11" s="37">
        <v>0.47889167678351263</v>
      </c>
      <c r="D11" s="37">
        <v>5.5112282645096773E-2</v>
      </c>
      <c r="E11" s="36">
        <v>5.2546492952982347E-13</v>
      </c>
      <c r="F11" s="38">
        <v>0.27044208434582906</v>
      </c>
      <c r="G11" s="38">
        <v>8.5461973648245634E-2</v>
      </c>
      <c r="H11" s="36">
        <v>3.1030321743447061E-3</v>
      </c>
    </row>
    <row r="12" spans="2:8" x14ac:dyDescent="0.25">
      <c r="B12" t="s">
        <v>80</v>
      </c>
      <c r="C12" s="37">
        <v>1.7287341950583568E-2</v>
      </c>
      <c r="D12" s="37">
        <v>4.4576688459373466E-2</v>
      </c>
      <c r="E12" s="36">
        <v>0.69923978020751776</v>
      </c>
      <c r="F12" s="38">
        <v>7.7140958733355081E-2</v>
      </c>
      <c r="G12" s="38">
        <v>0.10227471789339754</v>
      </c>
      <c r="H12" s="36">
        <v>0.45547144346382262</v>
      </c>
    </row>
    <row r="13" spans="2:8" x14ac:dyDescent="0.25">
      <c r="B13" t="s">
        <v>89</v>
      </c>
      <c r="C13" s="37">
        <v>0.40998722048020841</v>
      </c>
      <c r="D13" s="37">
        <v>5.8684969644739675E-2</v>
      </c>
      <c r="E13" s="36">
        <v>9.3210044788089092E-10</v>
      </c>
      <c r="F13" s="38">
        <v>0.51817284935891017</v>
      </c>
      <c r="G13" s="38">
        <v>8.4764499759859793E-2</v>
      </c>
      <c r="H13">
        <v>4.4136867910546176E-7</v>
      </c>
    </row>
    <row r="14" spans="2:8" x14ac:dyDescent="0.25">
      <c r="B14" t="s">
        <v>74</v>
      </c>
      <c r="C14" s="37">
        <v>2.1411559282179748</v>
      </c>
      <c r="D14" s="37">
        <v>0.12779024981246509</v>
      </c>
      <c r="E14" s="36">
        <v>3.1065314399804725E-27</v>
      </c>
      <c r="F14" s="38">
        <v>1.9431455923076904</v>
      </c>
      <c r="G14" s="38">
        <v>0.15944438644375586</v>
      </c>
      <c r="H14" s="36">
        <v>1.6101608486732868E-14</v>
      </c>
    </row>
    <row r="15" spans="2:8" x14ac:dyDescent="0.25">
      <c r="B15" t="s">
        <v>74</v>
      </c>
      <c r="C15">
        <v>2.1769753978679081</v>
      </c>
      <c r="D15">
        <v>0.11831685626228974</v>
      </c>
      <c r="E15">
        <v>1.5865276778279659E-29</v>
      </c>
      <c r="F15">
        <v>1.9732489077055702</v>
      </c>
      <c r="G15">
        <v>0.16316803071874686</v>
      </c>
      <c r="H15">
        <v>3.0707887654430226E-14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activeCell="B5" sqref="B5"/>
    </sheetView>
  </sheetViews>
  <sheetFormatPr defaultColWidth="9.140625" defaultRowHeight="15" x14ac:dyDescent="0.25"/>
  <cols>
    <col min="1" max="1" width="20" style="5" customWidth="1"/>
    <col min="2" max="2" width="10" style="5" customWidth="1"/>
    <col min="3" max="3" width="16" style="5" customWidth="1"/>
    <col min="4" max="4" width="15.28515625" style="5" customWidth="1"/>
    <col min="5" max="5" width="14.5703125" style="5" customWidth="1"/>
    <col min="6" max="6" width="14.85546875" style="5" customWidth="1"/>
    <col min="7" max="7" width="14.28515625" style="5" customWidth="1"/>
    <col min="8" max="8" width="9.140625" style="5" customWidth="1"/>
    <col min="9" max="9" width="10" style="5" customWidth="1"/>
    <col min="10" max="10" width="7.85546875" style="5" customWidth="1"/>
    <col min="11" max="11" width="11.5703125" style="5" customWidth="1"/>
    <col min="12" max="12" width="6.85546875" style="5" customWidth="1"/>
    <col min="13" max="13" width="10.7109375" style="5" customWidth="1"/>
    <col min="14" max="14" width="10" style="5" customWidth="1"/>
    <col min="15" max="15" width="7.85546875" style="5" customWidth="1"/>
    <col min="16" max="16" width="12.5703125" style="5" customWidth="1"/>
    <col min="17" max="17" width="9.140625" style="5" customWidth="1"/>
    <col min="18" max="18" width="11" style="5" customWidth="1"/>
    <col min="19" max="19" width="9.42578125" style="5" customWidth="1"/>
    <col min="20" max="20" width="10" style="5" customWidth="1"/>
    <col min="21" max="21" width="12.5703125" style="5" customWidth="1"/>
    <col min="22" max="22" width="8.7109375" style="5" customWidth="1"/>
    <col min="23" max="25" width="9.140625" style="5"/>
    <col min="26" max="26" width="15.28515625" style="5" customWidth="1"/>
    <col min="27" max="16384" width="9.140625" style="5"/>
  </cols>
  <sheetData>
    <row r="1" spans="2:13" x14ac:dyDescent="0.25">
      <c r="B1" s="42" t="s">
        <v>91</v>
      </c>
      <c r="C1" s="42"/>
      <c r="D1" s="42"/>
      <c r="E1" s="42"/>
      <c r="F1" s="42"/>
    </row>
    <row r="2" spans="2:13" x14ac:dyDescent="0.25">
      <c r="C2" t="s">
        <v>75</v>
      </c>
      <c r="D2" t="s">
        <v>77</v>
      </c>
      <c r="E2" t="s">
        <v>94</v>
      </c>
      <c r="F2" t="s">
        <v>95</v>
      </c>
      <c r="G2" t="s">
        <v>96</v>
      </c>
      <c r="H2" t="s">
        <v>97</v>
      </c>
    </row>
    <row r="3" spans="2:13" x14ac:dyDescent="0.25">
      <c r="B3" t="s">
        <v>93</v>
      </c>
      <c r="C3" s="43">
        <v>0</v>
      </c>
      <c r="D3" s="43">
        <v>0</v>
      </c>
      <c r="E3" s="43">
        <v>397.23975270986557</v>
      </c>
      <c r="F3" s="43">
        <v>0</v>
      </c>
      <c r="G3" s="43">
        <v>997.74024230241776</v>
      </c>
      <c r="H3" s="43">
        <v>0</v>
      </c>
    </row>
    <row r="7" spans="2:13" x14ac:dyDescent="0.25">
      <c r="B7" s="42" t="s">
        <v>90</v>
      </c>
      <c r="C7" s="42"/>
      <c r="D7" s="42"/>
      <c r="E7" s="42"/>
      <c r="F7" s="42"/>
    </row>
    <row r="8" spans="2:13" x14ac:dyDescent="0.25">
      <c r="B8"/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K8" s="45"/>
    </row>
    <row r="9" spans="2:13" x14ac:dyDescent="0.25">
      <c r="B9"/>
      <c r="C9" t="s">
        <v>8</v>
      </c>
      <c r="D9" t="s">
        <v>9</v>
      </c>
      <c r="E9" t="s">
        <v>76</v>
      </c>
      <c r="F9" t="s">
        <v>76</v>
      </c>
      <c r="G9" t="s">
        <v>76</v>
      </c>
      <c r="H9" t="s">
        <v>76</v>
      </c>
      <c r="K9" s="45"/>
    </row>
    <row r="10" spans="2:13" x14ac:dyDescent="0.25">
      <c r="B10" t="s">
        <v>78</v>
      </c>
      <c r="C10" s="37">
        <v>9.2643213611260017E-2</v>
      </c>
      <c r="D10" s="37">
        <v>3.7292685924097735E-2</v>
      </c>
      <c r="E10" s="44">
        <v>1.5277755867949633E-2</v>
      </c>
      <c r="F10" s="44">
        <v>0.16223868718421294</v>
      </c>
      <c r="G10" s="44">
        <v>3.3425499045331958E-2</v>
      </c>
      <c r="H10" s="44">
        <v>3.4880069978783556E-6</v>
      </c>
      <c r="K10" s="33"/>
      <c r="L10"/>
      <c r="M10" s="35"/>
    </row>
    <row r="11" spans="2:13" x14ac:dyDescent="0.25">
      <c r="B11" t="s">
        <v>79</v>
      </c>
      <c r="C11" s="37">
        <v>0.27830693183202726</v>
      </c>
      <c r="D11" s="37">
        <v>0.1079912771058113</v>
      </c>
      <c r="E11" s="44">
        <v>1.1982006985980639E-2</v>
      </c>
      <c r="F11" s="44">
        <v>0.15896398846955861</v>
      </c>
      <c r="G11" s="44">
        <v>6.0608741297453417E-2</v>
      </c>
      <c r="H11" s="44">
        <v>9.7885277883922091E-3</v>
      </c>
      <c r="K11" s="33"/>
      <c r="L11"/>
      <c r="M11" s="35"/>
    </row>
    <row r="12" spans="2:13" x14ac:dyDescent="0.25">
      <c r="B12" t="s">
        <v>80</v>
      </c>
      <c r="C12" s="37">
        <v>0.25137307817180243</v>
      </c>
      <c r="D12" s="37">
        <v>6.1948403679739895E-2</v>
      </c>
      <c r="E12" s="44">
        <v>1.228657749585771E-4</v>
      </c>
      <c r="F12" s="44">
        <v>0.30713199952522707</v>
      </c>
      <c r="G12" s="44">
        <v>7.1440792857827451E-2</v>
      </c>
      <c r="H12" s="44">
        <v>3.3853604881274954E-5</v>
      </c>
      <c r="K12" s="33"/>
      <c r="L12"/>
      <c r="M12" s="35"/>
    </row>
    <row r="13" spans="2:13" x14ac:dyDescent="0.25">
      <c r="B13" t="s">
        <v>81</v>
      </c>
      <c r="C13" s="37">
        <v>0.37767677638492714</v>
      </c>
      <c r="D13" s="37">
        <v>9.1084992860738762E-2</v>
      </c>
      <c r="E13" s="44">
        <v>9.001990570558771E-5</v>
      </c>
      <c r="F13" s="44">
        <v>0.37166532482099512</v>
      </c>
      <c r="G13" s="44">
        <v>7.9389568793598014E-2</v>
      </c>
      <c r="H13" s="44">
        <v>7.1971768350247997E-6</v>
      </c>
      <c r="K13" s="33"/>
      <c r="L13"/>
      <c r="M13" s="35"/>
    </row>
    <row r="14" spans="2:13" x14ac:dyDescent="0.25">
      <c r="B14" t="s">
        <v>74</v>
      </c>
      <c r="C14" s="37">
        <v>4.7389959018133823</v>
      </c>
      <c r="D14" s="37">
        <v>0.98700664207862654</v>
      </c>
      <c r="E14" s="44">
        <v>8.1567856067843272E-6</v>
      </c>
      <c r="F14" s="44">
        <v>3.5848711072710557</v>
      </c>
      <c r="G14" s="44">
        <v>0.57577527108210558</v>
      </c>
      <c r="H14" s="44">
        <v>6.4271411949714042E-9</v>
      </c>
      <c r="K14" s="33"/>
      <c r="L14"/>
    </row>
    <row r="15" spans="2:13" x14ac:dyDescent="0.25">
      <c r="K15" s="45"/>
    </row>
    <row r="19" spans="1:31" ht="17.25" customHeight="1" x14ac:dyDescent="0.25"/>
    <row r="20" spans="1:31" ht="18.75" customHeight="1" thickBot="1" x14ac:dyDescent="0.3">
      <c r="A20" s="6" t="s">
        <v>12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31" s="10" customFormat="1" ht="18.75" customHeight="1" x14ac:dyDescent="0.25">
      <c r="A21" s="9"/>
      <c r="B21" s="297" t="s">
        <v>57</v>
      </c>
      <c r="C21" s="298"/>
      <c r="D21" s="298"/>
      <c r="E21" s="298"/>
      <c r="F21" s="299"/>
      <c r="G21" s="297" t="s">
        <v>58</v>
      </c>
      <c r="H21" s="298"/>
      <c r="I21" s="298"/>
      <c r="J21" s="298"/>
      <c r="K21" s="299"/>
      <c r="L21" s="297" t="s">
        <v>59</v>
      </c>
      <c r="M21" s="298"/>
      <c r="N21" s="298"/>
      <c r="O21" s="298"/>
      <c r="P21" s="299"/>
      <c r="Q21" s="297" t="s">
        <v>60</v>
      </c>
      <c r="R21" s="298"/>
      <c r="S21" s="298"/>
      <c r="T21" s="298"/>
      <c r="U21" s="299"/>
      <c r="V21" s="297" t="s">
        <v>61</v>
      </c>
      <c r="W21" s="298"/>
      <c r="X21" s="298"/>
      <c r="Y21" s="298"/>
      <c r="Z21" s="299"/>
      <c r="AA21" s="297" t="s">
        <v>62</v>
      </c>
      <c r="AB21" s="298"/>
      <c r="AC21" s="298"/>
      <c r="AD21" s="298"/>
      <c r="AE21" s="299"/>
    </row>
    <row r="22" spans="1:31" s="17" customFormat="1" ht="18.75" customHeight="1" x14ac:dyDescent="0.25">
      <c r="A22" s="18" t="s">
        <v>0</v>
      </c>
      <c r="B22" s="19" t="s">
        <v>13</v>
      </c>
      <c r="C22" s="20" t="s">
        <v>14</v>
      </c>
      <c r="D22" s="20" t="s">
        <v>15</v>
      </c>
      <c r="E22" s="20" t="s">
        <v>16</v>
      </c>
      <c r="F22" s="11" t="s">
        <v>17</v>
      </c>
      <c r="G22" s="19" t="s">
        <v>13</v>
      </c>
      <c r="H22" s="20" t="s">
        <v>14</v>
      </c>
      <c r="I22" s="20" t="s">
        <v>15</v>
      </c>
      <c r="J22" s="20" t="s">
        <v>16</v>
      </c>
      <c r="K22" s="11" t="s">
        <v>17</v>
      </c>
      <c r="L22" s="19" t="s">
        <v>13</v>
      </c>
      <c r="M22" s="20" t="s">
        <v>14</v>
      </c>
      <c r="N22" s="20" t="s">
        <v>15</v>
      </c>
      <c r="O22" s="20" t="s">
        <v>16</v>
      </c>
      <c r="P22" s="11" t="s">
        <v>17</v>
      </c>
      <c r="Q22" s="19" t="s">
        <v>13</v>
      </c>
      <c r="R22" s="20" t="s">
        <v>14</v>
      </c>
      <c r="S22" s="20" t="s">
        <v>15</v>
      </c>
      <c r="T22" s="20" t="s">
        <v>16</v>
      </c>
      <c r="U22" s="11" t="s">
        <v>17</v>
      </c>
      <c r="V22" s="19" t="s">
        <v>13</v>
      </c>
      <c r="W22" s="20" t="s">
        <v>14</v>
      </c>
      <c r="X22" s="20" t="s">
        <v>15</v>
      </c>
      <c r="Y22" s="20" t="s">
        <v>16</v>
      </c>
      <c r="Z22" s="11" t="s">
        <v>19</v>
      </c>
      <c r="AA22" s="19" t="s">
        <v>13</v>
      </c>
      <c r="AB22" s="20" t="s">
        <v>14</v>
      </c>
      <c r="AC22" s="20" t="s">
        <v>15</v>
      </c>
      <c r="AD22" s="20" t="s">
        <v>16</v>
      </c>
      <c r="AE22" s="11" t="s">
        <v>17</v>
      </c>
    </row>
    <row r="23" spans="1:31" s="17" customFormat="1" ht="18.75" customHeight="1" thickBot="1" x14ac:dyDescent="0.3">
      <c r="A23" s="12" t="s">
        <v>18</v>
      </c>
      <c r="B23" s="13"/>
      <c r="C23" s="14"/>
      <c r="D23" s="14"/>
      <c r="E23" s="14"/>
      <c r="F23" s="15"/>
      <c r="G23" s="14"/>
      <c r="H23" s="14"/>
      <c r="I23" s="14"/>
      <c r="J23" s="14"/>
      <c r="K23" s="14"/>
      <c r="L23" s="13"/>
      <c r="M23" s="14"/>
      <c r="N23" s="14"/>
      <c r="O23" s="14"/>
      <c r="P23" s="15"/>
      <c r="Q23" s="14"/>
      <c r="R23" s="14"/>
      <c r="S23" s="14"/>
      <c r="T23" s="14"/>
      <c r="U23" s="14"/>
      <c r="V23" s="13"/>
      <c r="W23" s="14"/>
      <c r="X23" s="14"/>
      <c r="Y23" s="14"/>
      <c r="Z23" s="16"/>
      <c r="AA23" s="13"/>
      <c r="AB23" s="14"/>
      <c r="AC23" s="14"/>
      <c r="AD23" s="14"/>
      <c r="AE23" s="15"/>
    </row>
    <row r="24" spans="1:31" ht="18.75" customHeight="1" x14ac:dyDescent="0.25"/>
    <row r="25" spans="1:31" ht="18.75" customHeight="1" x14ac:dyDescent="0.25"/>
    <row r="26" spans="1:31" ht="18.75" customHeight="1" x14ac:dyDescent="0.25"/>
    <row r="27" spans="1:31" ht="18.75" customHeight="1" x14ac:dyDescent="0.25"/>
    <row r="28" spans="1:31" ht="18.75" customHeight="1" x14ac:dyDescent="0.25"/>
    <row r="29" spans="1:31" ht="18.75" customHeight="1" x14ac:dyDescent="0.25"/>
    <row r="30" spans="1:31" ht="18.75" customHeight="1" x14ac:dyDescent="0.25"/>
    <row r="31" spans="1:31" ht="18.75" customHeight="1" x14ac:dyDescent="0.25"/>
  </sheetData>
  <mergeCells count="6">
    <mergeCell ref="AA21:AE21"/>
    <mergeCell ref="V21:Z21"/>
    <mergeCell ref="B21:F21"/>
    <mergeCell ref="L21:P21"/>
    <mergeCell ref="G21:K21"/>
    <mergeCell ref="Q21:U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opLeftCell="A7" workbookViewId="0">
      <selection activeCell="C23" sqref="C23"/>
    </sheetView>
  </sheetViews>
  <sheetFormatPr defaultRowHeight="15" x14ac:dyDescent="0.25"/>
  <cols>
    <col min="1" max="1" width="19" customWidth="1"/>
    <col min="2" max="2" width="15.85546875" customWidth="1"/>
    <col min="3" max="3" width="19.28515625" customWidth="1"/>
    <col min="4" max="4" width="16.7109375" customWidth="1"/>
  </cols>
  <sheetData>
    <row r="2" spans="1:11" x14ac:dyDescent="0.25">
      <c r="C2" t="s">
        <v>96</v>
      </c>
      <c r="D2" t="s">
        <v>97</v>
      </c>
      <c r="E2" t="s">
        <v>94</v>
      </c>
      <c r="F2" t="s">
        <v>77</v>
      </c>
      <c r="G2" t="s">
        <v>75</v>
      </c>
      <c r="H2" t="s">
        <v>95</v>
      </c>
    </row>
    <row r="3" spans="1:11" x14ac:dyDescent="0.25">
      <c r="B3" t="s">
        <v>135</v>
      </c>
      <c r="C3" s="46">
        <v>426.89999389648438</v>
      </c>
      <c r="D3" s="46">
        <v>6</v>
      </c>
      <c r="E3" s="46">
        <v>267</v>
      </c>
      <c r="F3" s="46">
        <v>1032.199951171875</v>
      </c>
      <c r="G3" s="46">
        <v>276.76654052734375</v>
      </c>
      <c r="H3" s="46">
        <v>285.79000854492188</v>
      </c>
    </row>
    <row r="4" spans="1:11" x14ac:dyDescent="0.25">
      <c r="B4" t="s">
        <v>86</v>
      </c>
      <c r="C4">
        <v>448</v>
      </c>
      <c r="D4">
        <v>426</v>
      </c>
      <c r="E4">
        <v>152.46000671386719</v>
      </c>
      <c r="F4">
        <v>588.8499755859375</v>
      </c>
      <c r="G4">
        <v>853.26654052734375</v>
      </c>
      <c r="H4">
        <v>278.489990234375</v>
      </c>
    </row>
    <row r="5" spans="1:11" x14ac:dyDescent="0.25">
      <c r="B5" t="s">
        <v>136</v>
      </c>
      <c r="C5">
        <v>11361.66015625</v>
      </c>
      <c r="D5">
        <v>911.635986328125</v>
      </c>
      <c r="E5">
        <v>1602.260009765625</v>
      </c>
      <c r="F5">
        <v>4521.72998046875</v>
      </c>
      <c r="G5">
        <v>7168.7666015625</v>
      </c>
      <c r="H5">
        <v>1858.489990234375</v>
      </c>
    </row>
    <row r="8" spans="1:11" ht="30" x14ac:dyDescent="0.25">
      <c r="A8" t="s">
        <v>100</v>
      </c>
      <c r="C8" s="10" t="s">
        <v>84</v>
      </c>
      <c r="D8" s="10" t="s">
        <v>84</v>
      </c>
      <c r="E8" s="10" t="s">
        <v>84</v>
      </c>
      <c r="F8" s="10" t="s">
        <v>86</v>
      </c>
      <c r="G8" s="10" t="s">
        <v>86</v>
      </c>
      <c r="H8" s="10" t="s">
        <v>86</v>
      </c>
      <c r="I8" s="10" t="s">
        <v>87</v>
      </c>
      <c r="J8" s="10" t="s">
        <v>87</v>
      </c>
      <c r="K8" s="10" t="s">
        <v>87</v>
      </c>
    </row>
    <row r="9" spans="1:11" x14ac:dyDescent="0.25">
      <c r="C9" t="s">
        <v>85</v>
      </c>
      <c r="D9" t="s">
        <v>9</v>
      </c>
      <c r="E9" t="s">
        <v>76</v>
      </c>
      <c r="F9" t="s">
        <v>85</v>
      </c>
      <c r="G9" t="s">
        <v>9</v>
      </c>
      <c r="H9" t="s">
        <v>76</v>
      </c>
      <c r="I9" t="s">
        <v>85</v>
      </c>
      <c r="J9" t="s">
        <v>9</v>
      </c>
      <c r="K9" t="s">
        <v>76</v>
      </c>
    </row>
    <row r="10" spans="1:11" x14ac:dyDescent="0.25">
      <c r="A10" t="s">
        <v>98</v>
      </c>
      <c r="B10" t="s">
        <v>82</v>
      </c>
      <c r="C10" s="37">
        <v>0.41996457183493163</v>
      </c>
      <c r="D10" s="37">
        <v>0.4455317604991556</v>
      </c>
      <c r="E10" s="36">
        <v>0.44537916668645683</v>
      </c>
      <c r="F10" s="38">
        <v>0.41139039453927051</v>
      </c>
      <c r="G10" s="38">
        <v>0.26973411122814583</v>
      </c>
      <c r="H10" s="36">
        <v>0.22462831820269957</v>
      </c>
      <c r="I10" s="37">
        <v>0.41457017440794192</v>
      </c>
      <c r="J10" s="37">
        <v>0.20939799735988693</v>
      </c>
      <c r="K10" s="36">
        <v>6.637572111282744E-2</v>
      </c>
    </row>
    <row r="11" spans="1:11" x14ac:dyDescent="0.25">
      <c r="B11" t="s">
        <v>74</v>
      </c>
      <c r="C11" s="33">
        <v>3.1134075856895715</v>
      </c>
      <c r="D11" s="33">
        <v>0.81933700390892095</v>
      </c>
      <c r="E11" s="39">
        <v>6.2801789420989101E-2</v>
      </c>
      <c r="F11" s="40">
        <v>3.5289531599374384</v>
      </c>
      <c r="G11" s="40">
        <v>0.72779529261145504</v>
      </c>
      <c r="H11" s="39">
        <v>1.6740167648320745E-2</v>
      </c>
      <c r="I11" s="33">
        <v>3.5346311552490763</v>
      </c>
      <c r="J11" s="33">
        <v>0.35872622652278674</v>
      </c>
      <c r="K11" s="39">
        <v>6.0673880015572905E-8</v>
      </c>
    </row>
    <row r="12" spans="1:11" x14ac:dyDescent="0.25">
      <c r="A12" t="s">
        <v>99</v>
      </c>
      <c r="B12" t="s">
        <v>83</v>
      </c>
      <c r="C12" s="41">
        <f>1-C10</f>
        <v>0.58003542816506837</v>
      </c>
      <c r="D12" s="33"/>
      <c r="E12" s="39"/>
      <c r="F12" s="41">
        <f>1-F10</f>
        <v>0.58860960546072949</v>
      </c>
      <c r="G12" s="40"/>
      <c r="H12" s="39"/>
      <c r="I12" s="41">
        <f>1-I10</f>
        <v>0.58542982559205803</v>
      </c>
      <c r="J12" s="33"/>
      <c r="K12" s="36"/>
    </row>
    <row r="20" spans="2:4" ht="30" x14ac:dyDescent="0.25">
      <c r="C20" s="10" t="s">
        <v>142</v>
      </c>
      <c r="D20" s="10" t="s">
        <v>88</v>
      </c>
    </row>
    <row r="21" spans="2:4" x14ac:dyDescent="0.25">
      <c r="B21" t="s">
        <v>84</v>
      </c>
      <c r="C21">
        <v>0.24052656491465391</v>
      </c>
      <c r="D21">
        <v>0.51713244742479325</v>
      </c>
    </row>
    <row r="22" spans="2:4" x14ac:dyDescent="0.25">
      <c r="B22" t="s">
        <v>86</v>
      </c>
      <c r="C22">
        <v>0.35770878057305439</v>
      </c>
      <c r="D22">
        <v>0.38126708309476026</v>
      </c>
    </row>
    <row r="23" spans="2:4" x14ac:dyDescent="0.25">
      <c r="B23" t="s">
        <v>87</v>
      </c>
      <c r="C23">
        <v>0.67806753432247002</v>
      </c>
      <c r="D23">
        <v>0.55383863325815852</v>
      </c>
    </row>
    <row r="25" spans="2:4" ht="45" x14ac:dyDescent="0.25">
      <c r="C25" s="17" t="s">
        <v>138</v>
      </c>
      <c r="D25" s="10" t="s">
        <v>139</v>
      </c>
    </row>
    <row r="26" spans="2:4" x14ac:dyDescent="0.25">
      <c r="B26" t="s">
        <v>84</v>
      </c>
      <c r="C26" s="32">
        <f>C21*(1-D21)</f>
        <v>0.11614247372966052</v>
      </c>
      <c r="D26">
        <f>C21*D21</f>
        <v>0.12438409118499338</v>
      </c>
    </row>
    <row r="27" spans="2:4" x14ac:dyDescent="0.25">
      <c r="B27" t="s">
        <v>86</v>
      </c>
      <c r="C27" s="32">
        <f t="shared" ref="C27" si="0">C22*(1-D22)</f>
        <v>0.22132619720658231</v>
      </c>
      <c r="D27">
        <f t="shared" ref="D27:D28" si="1">C22*D22</f>
        <v>0.1363825833664721</v>
      </c>
    </row>
    <row r="28" spans="2:4" x14ac:dyDescent="0.25">
      <c r="B28" t="s">
        <v>87</v>
      </c>
      <c r="C28" s="32">
        <f>C23*(1-D23)</f>
        <v>0.30252753785658371</v>
      </c>
      <c r="D28">
        <f t="shared" si="1"/>
        <v>0.37553999646588632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E11"/>
  <sheetViews>
    <sheetView workbookViewId="0">
      <selection activeCell="R19" sqref="R19"/>
    </sheetView>
  </sheetViews>
  <sheetFormatPr defaultRowHeight="15" x14ac:dyDescent="0.25"/>
  <cols>
    <col min="1" max="1" width="14.7109375" customWidth="1"/>
    <col min="2" max="2" width="7.42578125" customWidth="1"/>
    <col min="3" max="3" width="9.7109375" customWidth="1"/>
    <col min="4" max="4" width="11.7109375" customWidth="1"/>
    <col min="5" max="5" width="8.42578125" customWidth="1"/>
    <col min="6" max="6" width="11.7109375" customWidth="1"/>
    <col min="7" max="7" width="7.42578125" customWidth="1"/>
    <col min="8" max="8" width="12.42578125" customWidth="1"/>
    <col min="9" max="9" width="12.140625" customWidth="1"/>
    <col min="10" max="10" width="9.140625" customWidth="1"/>
    <col min="11" max="11" width="7.140625" customWidth="1"/>
    <col min="12" max="12" width="10.7109375" customWidth="1"/>
  </cols>
  <sheetData>
    <row r="8" spans="1:31" s="5" customFormat="1" ht="18.75" customHeight="1" thickBot="1" x14ac:dyDescent="0.3">
      <c r="A8" s="6" t="s">
        <v>12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31" s="10" customFormat="1" ht="18.75" customHeight="1" x14ac:dyDescent="0.25">
      <c r="A9" s="9"/>
      <c r="B9" s="297" t="s">
        <v>57</v>
      </c>
      <c r="C9" s="298"/>
      <c r="D9" s="298"/>
      <c r="E9" s="298"/>
      <c r="F9" s="299"/>
      <c r="G9" s="297" t="s">
        <v>58</v>
      </c>
      <c r="H9" s="298"/>
      <c r="I9" s="298"/>
      <c r="J9" s="298"/>
      <c r="K9" s="299"/>
      <c r="L9" s="297" t="s">
        <v>59</v>
      </c>
      <c r="M9" s="298"/>
      <c r="N9" s="298"/>
      <c r="O9" s="298"/>
      <c r="P9" s="299"/>
      <c r="Q9" s="297" t="s">
        <v>60</v>
      </c>
      <c r="R9" s="298"/>
      <c r="S9" s="298"/>
      <c r="T9" s="298"/>
      <c r="U9" s="299"/>
      <c r="V9" s="297" t="s">
        <v>61</v>
      </c>
      <c r="W9" s="298"/>
      <c r="X9" s="298"/>
      <c r="Y9" s="298"/>
      <c r="Z9" s="299"/>
      <c r="AA9" s="297" t="s">
        <v>62</v>
      </c>
      <c r="AB9" s="298"/>
      <c r="AC9" s="298"/>
      <c r="AD9" s="298"/>
      <c r="AE9" s="299"/>
    </row>
    <row r="10" spans="1:31" s="17" customFormat="1" ht="18.75" customHeight="1" x14ac:dyDescent="0.25">
      <c r="A10" s="18" t="s">
        <v>0</v>
      </c>
      <c r="B10" s="19" t="s">
        <v>13</v>
      </c>
      <c r="C10" s="20" t="s">
        <v>14</v>
      </c>
      <c r="D10" s="20" t="s">
        <v>15</v>
      </c>
      <c r="E10" s="20" t="s">
        <v>16</v>
      </c>
      <c r="F10" s="11" t="s">
        <v>17</v>
      </c>
      <c r="G10" s="19" t="s">
        <v>13</v>
      </c>
      <c r="H10" s="20" t="s">
        <v>14</v>
      </c>
      <c r="I10" s="20" t="s">
        <v>15</v>
      </c>
      <c r="J10" s="20" t="s">
        <v>16</v>
      </c>
      <c r="K10" s="11" t="s">
        <v>17</v>
      </c>
      <c r="L10" s="19" t="s">
        <v>13</v>
      </c>
      <c r="M10" s="20" t="s">
        <v>14</v>
      </c>
      <c r="N10" s="20" t="s">
        <v>15</v>
      </c>
      <c r="O10" s="20" t="s">
        <v>16</v>
      </c>
      <c r="P10" s="11" t="s">
        <v>17</v>
      </c>
      <c r="Q10" s="19" t="s">
        <v>13</v>
      </c>
      <c r="R10" s="20" t="s">
        <v>14</v>
      </c>
      <c r="S10" s="20" t="s">
        <v>15</v>
      </c>
      <c r="T10" s="20" t="s">
        <v>16</v>
      </c>
      <c r="U10" s="11" t="s">
        <v>17</v>
      </c>
      <c r="V10" s="19" t="s">
        <v>13</v>
      </c>
      <c r="W10" s="20" t="s">
        <v>14</v>
      </c>
      <c r="X10" s="20" t="s">
        <v>15</v>
      </c>
      <c r="Y10" s="20" t="s">
        <v>16</v>
      </c>
      <c r="Z10" s="11" t="s">
        <v>19</v>
      </c>
      <c r="AA10" s="19" t="s">
        <v>13</v>
      </c>
      <c r="AB10" s="20" t="s">
        <v>14</v>
      </c>
      <c r="AC10" s="20" t="s">
        <v>15</v>
      </c>
      <c r="AD10" s="20" t="s">
        <v>16</v>
      </c>
      <c r="AE10" s="11" t="s">
        <v>17</v>
      </c>
    </row>
    <row r="11" spans="1:31" s="26" customFormat="1" ht="30" customHeight="1" thickBot="1" x14ac:dyDescent="0.3">
      <c r="A11" s="21" t="s">
        <v>63</v>
      </c>
      <c r="B11" s="22"/>
      <c r="C11" s="23"/>
      <c r="D11" s="23"/>
      <c r="E11" s="23"/>
      <c r="F11" s="24"/>
      <c r="G11" s="23"/>
      <c r="H11" s="23"/>
      <c r="I11" s="23"/>
      <c r="J11" s="23"/>
      <c r="K11" s="23"/>
      <c r="L11" s="22"/>
      <c r="M11" s="23"/>
      <c r="N11" s="23"/>
      <c r="O11" s="23"/>
      <c r="P11" s="25"/>
      <c r="Q11" s="23"/>
      <c r="R11" s="23"/>
      <c r="S11" s="23"/>
      <c r="T11" s="23"/>
      <c r="U11" s="23"/>
      <c r="V11" s="22"/>
      <c r="W11" s="23"/>
      <c r="X11" s="27"/>
      <c r="Y11" s="23"/>
      <c r="Z11" s="24"/>
      <c r="AA11" s="22"/>
      <c r="AB11" s="23"/>
      <c r="AC11" s="23"/>
      <c r="AD11" s="23"/>
      <c r="AE11" s="24"/>
    </row>
  </sheetData>
  <mergeCells count="6">
    <mergeCell ref="AA9:AE9"/>
    <mergeCell ref="B9:F9"/>
    <mergeCell ref="G9:K9"/>
    <mergeCell ref="L9:P9"/>
    <mergeCell ref="Q9:U9"/>
    <mergeCell ref="V9:Z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"/>
  <sheetViews>
    <sheetView workbookViewId="0">
      <selection activeCell="C5" sqref="C5"/>
    </sheetView>
  </sheetViews>
  <sheetFormatPr defaultRowHeight="15" x14ac:dyDescent="0.25"/>
  <sheetData>
    <row r="4" spans="2:8" x14ac:dyDescent="0.25">
      <c r="C4" t="s">
        <v>183</v>
      </c>
      <c r="D4" t="s">
        <v>184</v>
      </c>
      <c r="E4" t="s">
        <v>181</v>
      </c>
      <c r="F4" t="s">
        <v>180</v>
      </c>
      <c r="G4" t="s">
        <v>179</v>
      </c>
      <c r="H4" t="s">
        <v>182</v>
      </c>
    </row>
    <row r="5" spans="2:8" x14ac:dyDescent="0.25">
      <c r="B5" t="s">
        <v>185</v>
      </c>
      <c r="C5">
        <v>568</v>
      </c>
      <c r="D5">
        <v>144</v>
      </c>
      <c r="E5">
        <v>320</v>
      </c>
      <c r="F5">
        <v>849</v>
      </c>
      <c r="G5">
        <v>577</v>
      </c>
      <c r="H5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1" sqref="D11"/>
    </sheetView>
  </sheetViews>
  <sheetFormatPr defaultRowHeight="15" x14ac:dyDescent="0.25"/>
  <cols>
    <col min="3" max="3" width="21.42578125" customWidth="1"/>
    <col min="4" max="4" width="11.28515625" customWidth="1"/>
    <col min="5" max="5" width="12" customWidth="1"/>
  </cols>
  <sheetData>
    <row r="1" spans="1:5" x14ac:dyDescent="0.25">
      <c r="A1" s="2" t="s">
        <v>36</v>
      </c>
      <c r="B1" s="2" t="s">
        <v>37</v>
      </c>
      <c r="C1" s="2" t="s">
        <v>38</v>
      </c>
      <c r="D1" s="2" t="s">
        <v>39</v>
      </c>
      <c r="E1" s="2"/>
    </row>
    <row r="2" spans="1:5" x14ac:dyDescent="0.25">
      <c r="A2" s="2"/>
      <c r="B2" s="2"/>
      <c r="C2" s="2"/>
      <c r="D2" s="2" t="s">
        <v>40</v>
      </c>
      <c r="E2" s="2" t="s">
        <v>41</v>
      </c>
    </row>
    <row r="3" spans="1:5" x14ac:dyDescent="0.25">
      <c r="A3" s="2" t="s">
        <v>42</v>
      </c>
      <c r="B3" s="2" t="s">
        <v>43</v>
      </c>
      <c r="C3" s="31" t="s">
        <v>68</v>
      </c>
      <c r="D3" s="2">
        <v>1</v>
      </c>
      <c r="E3" s="2"/>
    </row>
    <row r="4" spans="1:5" x14ac:dyDescent="0.25">
      <c r="A4" s="2" t="s">
        <v>42</v>
      </c>
      <c r="B4" s="2" t="s">
        <v>44</v>
      </c>
      <c r="C4" s="31" t="s">
        <v>69</v>
      </c>
      <c r="D4" s="2">
        <v>1</v>
      </c>
      <c r="E4" s="2"/>
    </row>
    <row r="5" spans="1:5" x14ac:dyDescent="0.25">
      <c r="A5" s="2" t="s">
        <v>42</v>
      </c>
      <c r="B5" s="2" t="s">
        <v>45</v>
      </c>
      <c r="C5" s="31" t="s">
        <v>70</v>
      </c>
      <c r="D5" s="2"/>
      <c r="E5" s="2">
        <v>1</v>
      </c>
    </row>
    <row r="6" spans="1:5" x14ac:dyDescent="0.25">
      <c r="A6" s="2" t="s">
        <v>42</v>
      </c>
      <c r="B6" s="2" t="s">
        <v>46</v>
      </c>
      <c r="C6" s="31" t="s">
        <v>71</v>
      </c>
      <c r="D6" s="2">
        <v>1</v>
      </c>
      <c r="E6" s="2"/>
    </row>
    <row r="7" spans="1:5" x14ac:dyDescent="0.25">
      <c r="A7" s="2" t="s">
        <v>42</v>
      </c>
      <c r="B7" s="2" t="s">
        <v>47</v>
      </c>
      <c r="C7" s="31" t="s">
        <v>73</v>
      </c>
      <c r="D7" s="2">
        <v>1</v>
      </c>
      <c r="E7" s="2"/>
    </row>
    <row r="8" spans="1:5" x14ac:dyDescent="0.25">
      <c r="A8" s="2" t="s">
        <v>49</v>
      </c>
      <c r="B8" s="2" t="s">
        <v>50</v>
      </c>
      <c r="C8" s="31" t="s">
        <v>72</v>
      </c>
      <c r="D8" s="2">
        <v>4</v>
      </c>
      <c r="E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AllAccounts</vt:lpstr>
      <vt:lpstr>Input</vt:lpstr>
      <vt:lpstr>Demog</vt:lpstr>
      <vt:lpstr>Cons</vt:lpstr>
      <vt:lpstr>Fish</vt:lpstr>
      <vt:lpstr>Crop</vt:lpstr>
      <vt:lpstr>ProdSerRet</vt:lpstr>
      <vt:lpstr>Live</vt:lpstr>
      <vt:lpstr>Endow</vt:lpstr>
      <vt:lpstr>Index_div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can be simple</dc:creator>
  <cp:lastModifiedBy>Filipski, Mateusz (IFPRI)</cp:lastModifiedBy>
  <dcterms:created xsi:type="dcterms:W3CDTF">2015-09-23T21:50:44Z</dcterms:created>
  <dcterms:modified xsi:type="dcterms:W3CDTF">2016-12-21T21:31:57Z</dcterms:modified>
</cp:coreProperties>
</file>