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s\Myanmar\AquaAgri\Analysis\AquaLEWIE_github\GAMS\"/>
    </mc:Choice>
  </mc:AlternateContent>
  <bookViews>
    <workbookView xWindow="0" yWindow="60" windowWidth="21150" windowHeight="6255" tabRatio="817" activeTab="3"/>
  </bookViews>
  <sheets>
    <sheet name="Index" sheetId="10" r:id="rId1"/>
    <sheet name="Index_div_rmj" sheetId="15" r:id="rId2"/>
    <sheet name="Index_div_adj" sheetId="14" r:id="rId3"/>
    <sheet name="Input_new" sheetId="21" r:id="rId4"/>
    <sheet name="Input" sheetId="2" r:id="rId5"/>
    <sheet name="Input_divided" sheetId="17" r:id="rId6"/>
    <sheet name="Fish" sheetId="18" r:id="rId7"/>
    <sheet name="Crop" sheetId="3" r:id="rId8"/>
    <sheet name="ProdSerRet" sheetId="19" r:id="rId9"/>
    <sheet name="Cons" sheetId="20" r:id="rId10"/>
    <sheet name="Live" sheetId="4" r:id="rId11"/>
    <sheet name="Alt" sheetId="12" r:id="rId12"/>
    <sheet name="ret" sheetId="5" r:id="rId13"/>
    <sheet name="ser" sheetId="6" r:id="rId14"/>
    <sheet name="shares" sheetId="7" r:id="rId15"/>
    <sheet name="wages" sheetId="9" r:id="rId16"/>
  </sheets>
  <calcPr calcId="171027"/>
</workbook>
</file>

<file path=xl/calcChain.xml><?xml version="1.0" encoding="utf-8"?>
<calcChain xmlns="http://schemas.openxmlformats.org/spreadsheetml/2006/main">
  <c r="H66" i="21" l="1"/>
  <c r="I66" i="21" s="1"/>
  <c r="J66" i="21" s="1"/>
  <c r="K66" i="21" s="1"/>
  <c r="H68" i="21"/>
  <c r="I68" i="21" s="1"/>
  <c r="J68" i="21" s="1"/>
  <c r="K68" i="21" s="1"/>
  <c r="G68" i="21"/>
  <c r="G66" i="21"/>
  <c r="F104" i="21"/>
  <c r="F86" i="21"/>
  <c r="F68" i="21"/>
  <c r="D27" i="19"/>
  <c r="D28" i="19"/>
  <c r="D26" i="19"/>
  <c r="F102" i="21"/>
  <c r="F84" i="21"/>
  <c r="F66" i="21"/>
  <c r="C27" i="19"/>
  <c r="C28" i="19"/>
  <c r="C26" i="19"/>
  <c r="H105" i="21"/>
  <c r="I105" i="21" s="1"/>
  <c r="J105" i="21" s="1"/>
  <c r="K105" i="21" s="1"/>
  <c r="H107" i="21"/>
  <c r="I107" i="21" s="1"/>
  <c r="J107" i="21" s="1"/>
  <c r="K107" i="21" s="1"/>
  <c r="G107" i="21"/>
  <c r="G105" i="21"/>
  <c r="F107" i="21"/>
  <c r="F105" i="21"/>
  <c r="H89" i="21"/>
  <c r="G89" i="21"/>
  <c r="H87" i="21"/>
  <c r="I87" i="21"/>
  <c r="J87" i="21"/>
  <c r="K87" i="21"/>
  <c r="I89" i="21"/>
  <c r="J89" i="21"/>
  <c r="K89" i="21"/>
  <c r="G87" i="21"/>
  <c r="F89" i="21"/>
  <c r="F87" i="21"/>
  <c r="G97" i="21" l="1"/>
  <c r="H97" i="21"/>
  <c r="I97" i="21"/>
  <c r="J97" i="21"/>
  <c r="K97" i="21"/>
  <c r="F97" i="21"/>
  <c r="G79" i="21"/>
  <c r="H79" i="21"/>
  <c r="I79" i="21"/>
  <c r="J79" i="21"/>
  <c r="K79" i="21"/>
  <c r="F79" i="21"/>
  <c r="K64" i="7"/>
  <c r="J64" i="7"/>
  <c r="I64" i="7"/>
  <c r="H64" i="7"/>
  <c r="M64" i="7" s="1"/>
  <c r="K63" i="7"/>
  <c r="J63" i="7"/>
  <c r="I63" i="7"/>
  <c r="H63" i="7"/>
  <c r="M63" i="7" s="1"/>
  <c r="K62" i="7"/>
  <c r="J62" i="7"/>
  <c r="I62" i="7"/>
  <c r="H62" i="7"/>
  <c r="M62" i="7" s="1"/>
  <c r="K61" i="7"/>
  <c r="J61" i="7"/>
  <c r="I61" i="7"/>
  <c r="H61" i="7"/>
  <c r="M61" i="7" s="1"/>
  <c r="K59" i="7"/>
  <c r="J59" i="7"/>
  <c r="I59" i="7"/>
  <c r="H59" i="7"/>
  <c r="M59" i="7" s="1"/>
  <c r="K58" i="7"/>
  <c r="J58" i="7"/>
  <c r="I58" i="7"/>
  <c r="H58" i="7"/>
  <c r="M58" i="7" s="1"/>
  <c r="K57" i="7"/>
  <c r="J57" i="7"/>
  <c r="I57" i="7"/>
  <c r="H57" i="7"/>
  <c r="M57" i="7" s="1"/>
  <c r="K56" i="7"/>
  <c r="J56" i="7"/>
  <c r="I56" i="7"/>
  <c r="H56" i="7"/>
  <c r="M56" i="7" s="1"/>
  <c r="K54" i="7"/>
  <c r="J54" i="7"/>
  <c r="I54" i="7"/>
  <c r="H54" i="7"/>
  <c r="M54" i="7" s="1"/>
  <c r="K53" i="7"/>
  <c r="J53" i="7"/>
  <c r="I53" i="7"/>
  <c r="H53" i="7"/>
  <c r="M53" i="7" s="1"/>
  <c r="K52" i="7"/>
  <c r="J52" i="7"/>
  <c r="I52" i="7"/>
  <c r="H52" i="7"/>
  <c r="M52" i="7" s="1"/>
  <c r="K51" i="7"/>
  <c r="J51" i="7"/>
  <c r="I51" i="7"/>
  <c r="H51" i="7"/>
  <c r="M51" i="7" s="1"/>
  <c r="K49" i="7"/>
  <c r="J49" i="7"/>
  <c r="I49" i="7"/>
  <c r="H49" i="7"/>
  <c r="M49" i="7" s="1"/>
  <c r="K48" i="7"/>
  <c r="J48" i="7"/>
  <c r="I48" i="7"/>
  <c r="H48" i="7"/>
  <c r="M48" i="7" s="1"/>
  <c r="K47" i="7"/>
  <c r="J47" i="7"/>
  <c r="I47" i="7"/>
  <c r="H47" i="7"/>
  <c r="M47" i="7" s="1"/>
  <c r="K46" i="7"/>
  <c r="J46" i="7"/>
  <c r="I46" i="7"/>
  <c r="H46" i="7"/>
  <c r="M46" i="7" s="1"/>
  <c r="K44" i="7"/>
  <c r="J44" i="7"/>
  <c r="I44" i="7"/>
  <c r="H44" i="7"/>
  <c r="M44" i="7" s="1"/>
  <c r="K43" i="7"/>
  <c r="J43" i="7"/>
  <c r="I43" i="7"/>
  <c r="H43" i="7"/>
  <c r="M43" i="7" s="1"/>
  <c r="K42" i="7"/>
  <c r="J42" i="7"/>
  <c r="I42" i="7"/>
  <c r="H42" i="7"/>
  <c r="M42" i="7" s="1"/>
  <c r="K41" i="7"/>
  <c r="J41" i="7"/>
  <c r="I41" i="7"/>
  <c r="H41" i="7"/>
  <c r="M41" i="7" s="1"/>
  <c r="K39" i="7"/>
  <c r="J39" i="7"/>
  <c r="I39" i="7"/>
  <c r="H39" i="7"/>
  <c r="M39" i="7" s="1"/>
  <c r="K38" i="7"/>
  <c r="J38" i="7"/>
  <c r="I38" i="7"/>
  <c r="H38" i="7"/>
  <c r="M38" i="7" s="1"/>
  <c r="K37" i="7"/>
  <c r="J37" i="7"/>
  <c r="I37" i="7"/>
  <c r="H37" i="7"/>
  <c r="M37" i="7" s="1"/>
  <c r="K36" i="7"/>
  <c r="J36" i="7"/>
  <c r="I36" i="7"/>
  <c r="H36" i="7"/>
  <c r="M36" i="7" s="1"/>
  <c r="G20" i="20"/>
  <c r="C20" i="20"/>
  <c r="G18" i="20"/>
  <c r="C18" i="20"/>
  <c r="G16" i="20"/>
  <c r="C16" i="20"/>
  <c r="G14" i="20"/>
  <c r="F14" i="20"/>
  <c r="C14" i="20"/>
  <c r="H10" i="20"/>
  <c r="H20" i="20" s="1"/>
  <c r="G10" i="20"/>
  <c r="G19" i="20" s="1"/>
  <c r="F10" i="20"/>
  <c r="F19" i="20" s="1"/>
  <c r="E10" i="20"/>
  <c r="E15" i="20" s="1"/>
  <c r="H5" i="21" s="1"/>
  <c r="H12" i="21" s="1"/>
  <c r="D10" i="20"/>
  <c r="D20" i="20" s="1"/>
  <c r="C10" i="20"/>
  <c r="C19" i="20" s="1"/>
  <c r="I12" i="19"/>
  <c r="F12" i="19"/>
  <c r="C12" i="19"/>
  <c r="C113" i="17"/>
  <c r="B113" i="17"/>
  <c r="C112" i="17"/>
  <c r="B112" i="17"/>
  <c r="C111" i="17"/>
  <c r="B111" i="17"/>
  <c r="K110" i="17"/>
  <c r="J110" i="17"/>
  <c r="I110" i="17"/>
  <c r="H110" i="17"/>
  <c r="G110" i="17"/>
  <c r="F110" i="17"/>
  <c r="D110" i="17"/>
  <c r="C110" i="17"/>
  <c r="B110" i="17"/>
  <c r="K109" i="17"/>
  <c r="J109" i="17"/>
  <c r="I109" i="17"/>
  <c r="H109" i="17"/>
  <c r="G109" i="17"/>
  <c r="F109" i="17"/>
  <c r="D109" i="17"/>
  <c r="C109" i="17"/>
  <c r="B109" i="17"/>
  <c r="K108" i="17"/>
  <c r="J108" i="17"/>
  <c r="I108" i="17"/>
  <c r="H108" i="17"/>
  <c r="G108" i="17"/>
  <c r="F108" i="17"/>
  <c r="D108" i="17"/>
  <c r="C108" i="17"/>
  <c r="B108" i="17"/>
  <c r="K107" i="17"/>
  <c r="J107" i="17"/>
  <c r="I107" i="17"/>
  <c r="H107" i="17"/>
  <c r="G107" i="17"/>
  <c r="F107" i="17"/>
  <c r="D107" i="17"/>
  <c r="C107" i="17"/>
  <c r="B107" i="17"/>
  <c r="K106" i="17"/>
  <c r="J106" i="17"/>
  <c r="I106" i="17"/>
  <c r="H106" i="17"/>
  <c r="G106" i="17"/>
  <c r="F106" i="17"/>
  <c r="D106" i="17"/>
  <c r="C106" i="17"/>
  <c r="B106" i="17"/>
  <c r="K105" i="17"/>
  <c r="J105" i="17"/>
  <c r="I105" i="17"/>
  <c r="H105" i="17"/>
  <c r="G105" i="17"/>
  <c r="F105" i="17"/>
  <c r="D105" i="17"/>
  <c r="C105" i="17"/>
  <c r="B105" i="17"/>
  <c r="K104" i="17"/>
  <c r="J104" i="17"/>
  <c r="I104" i="17"/>
  <c r="H104" i="17"/>
  <c r="G104" i="17"/>
  <c r="F104" i="17"/>
  <c r="D104" i="17"/>
  <c r="C104" i="17"/>
  <c r="B104" i="17"/>
  <c r="K103" i="17"/>
  <c r="J103" i="17"/>
  <c r="I103" i="17"/>
  <c r="H103" i="17"/>
  <c r="G103" i="17"/>
  <c r="F103" i="17"/>
  <c r="D103" i="17"/>
  <c r="C103" i="17"/>
  <c r="B103" i="17"/>
  <c r="K102" i="17"/>
  <c r="J102" i="17"/>
  <c r="I102" i="17"/>
  <c r="H102" i="17"/>
  <c r="G102" i="17"/>
  <c r="F102" i="17"/>
  <c r="C102" i="17"/>
  <c r="B102" i="17"/>
  <c r="K101" i="17"/>
  <c r="J101" i="17"/>
  <c r="I101" i="17"/>
  <c r="H101" i="17"/>
  <c r="G101" i="17"/>
  <c r="F101" i="17"/>
  <c r="C101" i="17"/>
  <c r="B101" i="17"/>
  <c r="K100" i="17"/>
  <c r="J100" i="17"/>
  <c r="I100" i="17"/>
  <c r="H100" i="17"/>
  <c r="G100" i="17"/>
  <c r="F100" i="17"/>
  <c r="C100" i="17"/>
  <c r="B100" i="17"/>
  <c r="K99" i="17"/>
  <c r="J99" i="17"/>
  <c r="I99" i="17"/>
  <c r="H99" i="17"/>
  <c r="G99" i="17"/>
  <c r="F99" i="17"/>
  <c r="C99" i="17"/>
  <c r="B99" i="17"/>
  <c r="K98" i="17"/>
  <c r="J98" i="17"/>
  <c r="I98" i="17"/>
  <c r="H98" i="17"/>
  <c r="G98" i="17"/>
  <c r="F98" i="17"/>
  <c r="C98" i="17"/>
  <c r="B98" i="17"/>
  <c r="K97" i="17"/>
  <c r="J97" i="17"/>
  <c r="I97" i="17"/>
  <c r="H97" i="17"/>
  <c r="G97" i="17"/>
  <c r="F97" i="17"/>
  <c r="C97" i="17"/>
  <c r="B97" i="17"/>
  <c r="K96" i="17"/>
  <c r="J96" i="17"/>
  <c r="I96" i="17"/>
  <c r="H96" i="17"/>
  <c r="G96" i="17"/>
  <c r="F96" i="17"/>
  <c r="B96" i="17"/>
  <c r="K95" i="17"/>
  <c r="J95" i="17"/>
  <c r="I95" i="17"/>
  <c r="H95" i="17"/>
  <c r="G95" i="17"/>
  <c r="F95" i="17"/>
  <c r="B95" i="17"/>
  <c r="K94" i="17"/>
  <c r="J94" i="17"/>
  <c r="I94" i="17"/>
  <c r="H94" i="17"/>
  <c r="G94" i="17"/>
  <c r="F94" i="17"/>
  <c r="B94" i="17"/>
  <c r="K93" i="17"/>
  <c r="J93" i="17"/>
  <c r="I93" i="17"/>
  <c r="H93" i="17"/>
  <c r="G93" i="17"/>
  <c r="F93" i="17"/>
  <c r="B93" i="17"/>
  <c r="K92" i="17"/>
  <c r="J92" i="17"/>
  <c r="I92" i="17"/>
  <c r="H92" i="17"/>
  <c r="G92" i="17"/>
  <c r="F92" i="17"/>
  <c r="B92" i="17"/>
  <c r="K91" i="17"/>
  <c r="J91" i="17"/>
  <c r="I91" i="17"/>
  <c r="H91" i="17"/>
  <c r="G91" i="17"/>
  <c r="F91" i="17"/>
  <c r="B91" i="17"/>
  <c r="K90" i="17"/>
  <c r="J90" i="17"/>
  <c r="I90" i="17"/>
  <c r="H90" i="17"/>
  <c r="G90" i="17"/>
  <c r="F90" i="17"/>
  <c r="B90" i="17"/>
  <c r="K89" i="17"/>
  <c r="J89" i="17"/>
  <c r="I89" i="17"/>
  <c r="H89" i="17"/>
  <c r="G89" i="17"/>
  <c r="F89" i="17"/>
  <c r="B89" i="17"/>
  <c r="K88" i="17"/>
  <c r="J88" i="17"/>
  <c r="I88" i="17"/>
  <c r="H88" i="17"/>
  <c r="G88" i="17"/>
  <c r="F88" i="17"/>
  <c r="B88" i="17"/>
  <c r="K87" i="17"/>
  <c r="J87" i="17"/>
  <c r="I87" i="17"/>
  <c r="H87" i="17"/>
  <c r="G87" i="17"/>
  <c r="F87" i="17"/>
  <c r="B87" i="17"/>
  <c r="K86" i="17"/>
  <c r="J86" i="17"/>
  <c r="I86" i="17"/>
  <c r="H86" i="17"/>
  <c r="G86" i="17"/>
  <c r="F86" i="17"/>
  <c r="B86" i="17"/>
  <c r="K85" i="17"/>
  <c r="J85" i="17"/>
  <c r="I85" i="17"/>
  <c r="H85" i="17"/>
  <c r="G85" i="17"/>
  <c r="F85" i="17"/>
  <c r="B85" i="17"/>
  <c r="K84" i="17"/>
  <c r="J84" i="17"/>
  <c r="I84" i="17"/>
  <c r="H84" i="17"/>
  <c r="G84" i="17"/>
  <c r="F84" i="17"/>
  <c r="B84" i="17"/>
  <c r="K83" i="17"/>
  <c r="J83" i="17"/>
  <c r="I83" i="17"/>
  <c r="H83" i="17"/>
  <c r="G83" i="17"/>
  <c r="F83" i="17"/>
  <c r="B83" i="17"/>
  <c r="K82" i="17"/>
  <c r="J82" i="17"/>
  <c r="I82" i="17"/>
  <c r="H82" i="17"/>
  <c r="G82" i="17"/>
  <c r="F82" i="17"/>
  <c r="B82" i="17"/>
  <c r="H81" i="17"/>
  <c r="B81" i="17"/>
  <c r="K80" i="17"/>
  <c r="J80" i="17"/>
  <c r="I80" i="17"/>
  <c r="H80" i="17"/>
  <c r="G80" i="17"/>
  <c r="F80" i="17"/>
  <c r="B80" i="17"/>
  <c r="K79" i="17"/>
  <c r="J79" i="17"/>
  <c r="I79" i="17"/>
  <c r="H79" i="17"/>
  <c r="G79" i="17"/>
  <c r="F79" i="17"/>
  <c r="B79" i="17"/>
  <c r="K78" i="17"/>
  <c r="J78" i="17"/>
  <c r="I78" i="17"/>
  <c r="H78" i="17"/>
  <c r="G78" i="17"/>
  <c r="F78" i="17"/>
  <c r="B78" i="17"/>
  <c r="K77" i="17"/>
  <c r="J77" i="17"/>
  <c r="I77" i="17"/>
  <c r="H77" i="17"/>
  <c r="G77" i="17"/>
  <c r="F77" i="17"/>
  <c r="B77" i="17"/>
  <c r="K76" i="17"/>
  <c r="J76" i="17"/>
  <c r="I76" i="17"/>
  <c r="H76" i="17"/>
  <c r="G76" i="17"/>
  <c r="F76" i="17"/>
  <c r="B76" i="17"/>
  <c r="J75" i="17"/>
  <c r="B75" i="17"/>
  <c r="K74" i="17"/>
  <c r="J74" i="17"/>
  <c r="I74" i="17"/>
  <c r="H74" i="17"/>
  <c r="G74" i="17"/>
  <c r="F74" i="17"/>
  <c r="C74" i="17"/>
  <c r="B74" i="17"/>
  <c r="K73" i="17"/>
  <c r="J73" i="17"/>
  <c r="I73" i="17"/>
  <c r="H73" i="17"/>
  <c r="G73" i="17"/>
  <c r="F73" i="17"/>
  <c r="C73" i="17"/>
  <c r="B73" i="17"/>
  <c r="K72" i="17"/>
  <c r="J72" i="17"/>
  <c r="I72" i="17"/>
  <c r="H72" i="17"/>
  <c r="G72" i="17"/>
  <c r="F72" i="17"/>
  <c r="C72" i="17"/>
  <c r="B72" i="17"/>
  <c r="K71" i="17"/>
  <c r="J71" i="17"/>
  <c r="I71" i="17"/>
  <c r="H71" i="17"/>
  <c r="G71" i="17"/>
  <c r="F71" i="17"/>
  <c r="C71" i="17"/>
  <c r="B71" i="17"/>
  <c r="K70" i="17"/>
  <c r="J70" i="17"/>
  <c r="I70" i="17"/>
  <c r="H70" i="17"/>
  <c r="G70" i="17"/>
  <c r="F70" i="17"/>
  <c r="C70" i="17"/>
  <c r="B70" i="17"/>
  <c r="K69" i="17"/>
  <c r="J69" i="17"/>
  <c r="I69" i="17"/>
  <c r="H69" i="17"/>
  <c r="G69" i="17"/>
  <c r="F69" i="17"/>
  <c r="C69" i="17"/>
  <c r="B69" i="17"/>
  <c r="K68" i="17"/>
  <c r="J68" i="17"/>
  <c r="I68" i="17"/>
  <c r="H68" i="17"/>
  <c r="G68" i="17"/>
  <c r="F68" i="17"/>
  <c r="E68" i="17"/>
  <c r="C68" i="17"/>
  <c r="B68" i="17"/>
  <c r="K67" i="17"/>
  <c r="J67" i="17"/>
  <c r="I67" i="17"/>
  <c r="H67" i="17"/>
  <c r="G67" i="17"/>
  <c r="F67" i="17"/>
  <c r="E67" i="17"/>
  <c r="C67" i="17"/>
  <c r="B67" i="17"/>
  <c r="K66" i="17"/>
  <c r="J66" i="17"/>
  <c r="I66" i="17"/>
  <c r="H66" i="17"/>
  <c r="G66" i="17"/>
  <c r="F66" i="17"/>
  <c r="E66" i="17"/>
  <c r="C66" i="17"/>
  <c r="B66" i="17"/>
  <c r="K65" i="17"/>
  <c r="J65" i="17"/>
  <c r="I65" i="17"/>
  <c r="H65" i="17"/>
  <c r="G65" i="17"/>
  <c r="F65" i="17"/>
  <c r="E65" i="17"/>
  <c r="C65" i="17"/>
  <c r="B65" i="17"/>
  <c r="K64" i="17"/>
  <c r="J64" i="17"/>
  <c r="I64" i="17"/>
  <c r="H64" i="17"/>
  <c r="G64" i="17"/>
  <c r="F64" i="17"/>
  <c r="E64" i="17"/>
  <c r="C64" i="17"/>
  <c r="B64" i="17"/>
  <c r="K63" i="17"/>
  <c r="J63" i="17"/>
  <c r="I63" i="17"/>
  <c r="H63" i="17"/>
  <c r="G63" i="17"/>
  <c r="F63" i="17"/>
  <c r="E63" i="17"/>
  <c r="C63" i="17"/>
  <c r="B63" i="17"/>
  <c r="K62" i="17"/>
  <c r="J62" i="17"/>
  <c r="I62" i="17"/>
  <c r="H62" i="17"/>
  <c r="G62" i="17"/>
  <c r="F62" i="17"/>
  <c r="E62" i="17"/>
  <c r="C62" i="17"/>
  <c r="B62" i="17"/>
  <c r="K61" i="17"/>
  <c r="J61" i="17"/>
  <c r="I61" i="17"/>
  <c r="H61" i="17"/>
  <c r="G61" i="17"/>
  <c r="F61" i="17"/>
  <c r="E61" i="17"/>
  <c r="C61" i="17"/>
  <c r="B61" i="17"/>
  <c r="E60" i="17"/>
  <c r="C60" i="17"/>
  <c r="B60" i="17"/>
  <c r="E59" i="17"/>
  <c r="C59" i="17"/>
  <c r="B59" i="17"/>
  <c r="E58" i="17"/>
  <c r="C58" i="17"/>
  <c r="B58" i="17"/>
  <c r="H57" i="17"/>
  <c r="E57" i="17"/>
  <c r="C57" i="17"/>
  <c r="B57" i="17"/>
  <c r="K56" i="17"/>
  <c r="J56" i="17"/>
  <c r="I56" i="17"/>
  <c r="H56" i="17"/>
  <c r="G56" i="17"/>
  <c r="F56" i="17"/>
  <c r="C56" i="17"/>
  <c r="B56" i="17"/>
  <c r="K55" i="17"/>
  <c r="J55" i="17"/>
  <c r="I55" i="17"/>
  <c r="H55" i="17"/>
  <c r="G55" i="17"/>
  <c r="F55" i="17"/>
  <c r="C55" i="17"/>
  <c r="B55" i="17"/>
  <c r="K54" i="17"/>
  <c r="J54" i="17"/>
  <c r="I54" i="17"/>
  <c r="H54" i="17"/>
  <c r="G54" i="17"/>
  <c r="F54" i="17"/>
  <c r="C54" i="17"/>
  <c r="B54" i="17"/>
  <c r="K53" i="17"/>
  <c r="J53" i="17"/>
  <c r="I53" i="17"/>
  <c r="H53" i="17"/>
  <c r="G53" i="17"/>
  <c r="F53" i="17"/>
  <c r="C53" i="17"/>
  <c r="B53" i="17"/>
  <c r="K52" i="17"/>
  <c r="J52" i="17"/>
  <c r="I52" i="17"/>
  <c r="H52" i="17"/>
  <c r="G52" i="17"/>
  <c r="F52" i="17"/>
  <c r="C52" i="17"/>
  <c r="B52" i="17"/>
  <c r="K51" i="17"/>
  <c r="J51" i="17"/>
  <c r="I51" i="17"/>
  <c r="H51" i="17"/>
  <c r="G51" i="17"/>
  <c r="F51" i="17"/>
  <c r="E51" i="17"/>
  <c r="C51" i="17"/>
  <c r="B51" i="17"/>
  <c r="K50" i="17"/>
  <c r="J50" i="17"/>
  <c r="I50" i="17"/>
  <c r="H50" i="17"/>
  <c r="G50" i="17"/>
  <c r="F50" i="17"/>
  <c r="E50" i="17"/>
  <c r="C50" i="17"/>
  <c r="B50" i="17"/>
  <c r="K49" i="17"/>
  <c r="J49" i="17"/>
  <c r="I49" i="17"/>
  <c r="H49" i="17"/>
  <c r="G49" i="17"/>
  <c r="F49" i="17"/>
  <c r="E49" i="17"/>
  <c r="C49" i="17"/>
  <c r="B49" i="17"/>
  <c r="K48" i="17"/>
  <c r="J48" i="17"/>
  <c r="I48" i="17"/>
  <c r="H48" i="17"/>
  <c r="G48" i="17"/>
  <c r="F48" i="17"/>
  <c r="E48" i="17"/>
  <c r="C48" i="17"/>
  <c r="B48" i="17"/>
  <c r="K47" i="17"/>
  <c r="J47" i="17"/>
  <c r="I47" i="17"/>
  <c r="H47" i="17"/>
  <c r="G47" i="17"/>
  <c r="F47" i="17"/>
  <c r="E47" i="17"/>
  <c r="C47" i="17"/>
  <c r="B47" i="17"/>
  <c r="K46" i="17"/>
  <c r="J46" i="17"/>
  <c r="I46" i="17"/>
  <c r="H46" i="17"/>
  <c r="G46" i="17"/>
  <c r="F46" i="17"/>
  <c r="E46" i="17"/>
  <c r="C46" i="17"/>
  <c r="B46" i="17"/>
  <c r="E45" i="17"/>
  <c r="C45" i="17"/>
  <c r="B45" i="17"/>
  <c r="E44" i="17"/>
  <c r="C44" i="17"/>
  <c r="B44" i="17"/>
  <c r="I43" i="17"/>
  <c r="E43" i="17"/>
  <c r="C43" i="17"/>
  <c r="B43" i="17"/>
  <c r="J42" i="17"/>
  <c r="D42" i="17"/>
  <c r="C42" i="17"/>
  <c r="B42" i="17"/>
  <c r="D41" i="17"/>
  <c r="C41" i="17"/>
  <c r="B41" i="17"/>
  <c r="D40" i="17"/>
  <c r="C40" i="17"/>
  <c r="B40" i="17"/>
  <c r="I39" i="17"/>
  <c r="D39" i="17"/>
  <c r="C39" i="17"/>
  <c r="B39" i="17"/>
  <c r="K38" i="17"/>
  <c r="J38" i="17"/>
  <c r="I38" i="17"/>
  <c r="H38" i="17"/>
  <c r="G38" i="17"/>
  <c r="F38" i="17"/>
  <c r="C38" i="17"/>
  <c r="B38" i="17"/>
  <c r="K37" i="17"/>
  <c r="J37" i="17"/>
  <c r="I37" i="17"/>
  <c r="H37" i="17"/>
  <c r="G37" i="17"/>
  <c r="F37" i="17"/>
  <c r="C37" i="17"/>
  <c r="B37" i="17"/>
  <c r="K36" i="17"/>
  <c r="J36" i="17"/>
  <c r="I36" i="17"/>
  <c r="H36" i="17"/>
  <c r="G36" i="17"/>
  <c r="F36" i="17"/>
  <c r="C36" i="17"/>
  <c r="B36" i="17"/>
  <c r="K35" i="17"/>
  <c r="J35" i="17"/>
  <c r="I35" i="17"/>
  <c r="H35" i="17"/>
  <c r="G35" i="17"/>
  <c r="F35" i="17"/>
  <c r="C35" i="17"/>
  <c r="B35" i="17"/>
  <c r="K34" i="17"/>
  <c r="J34" i="17"/>
  <c r="I34" i="17"/>
  <c r="H34" i="17"/>
  <c r="G34" i="17"/>
  <c r="F34" i="17"/>
  <c r="C34" i="17"/>
  <c r="B34" i="17"/>
  <c r="K33" i="17"/>
  <c r="J33" i="17"/>
  <c r="I33" i="17"/>
  <c r="H33" i="17"/>
  <c r="G33" i="17"/>
  <c r="F33" i="17"/>
  <c r="E33" i="17"/>
  <c r="C33" i="17"/>
  <c r="B33" i="17"/>
  <c r="K32" i="17"/>
  <c r="J32" i="17"/>
  <c r="I32" i="17"/>
  <c r="H32" i="17"/>
  <c r="G32" i="17"/>
  <c r="F32" i="17"/>
  <c r="E32" i="17"/>
  <c r="C32" i="17"/>
  <c r="B32" i="17"/>
  <c r="K31" i="17"/>
  <c r="J31" i="17"/>
  <c r="I31" i="17"/>
  <c r="H31" i="17"/>
  <c r="G31" i="17"/>
  <c r="F31" i="17"/>
  <c r="E31" i="17"/>
  <c r="C31" i="17"/>
  <c r="B31" i="17"/>
  <c r="K30" i="17"/>
  <c r="J30" i="17"/>
  <c r="I30" i="17"/>
  <c r="H30" i="17"/>
  <c r="G30" i="17"/>
  <c r="F30" i="17"/>
  <c r="E30" i="17"/>
  <c r="C30" i="17"/>
  <c r="B30" i="17"/>
  <c r="K29" i="17"/>
  <c r="J29" i="17"/>
  <c r="I29" i="17"/>
  <c r="H29" i="17"/>
  <c r="G29" i="17"/>
  <c r="F29" i="17"/>
  <c r="E29" i="17"/>
  <c r="C29" i="17"/>
  <c r="B29" i="17"/>
  <c r="K28" i="17"/>
  <c r="J28" i="17"/>
  <c r="I28" i="17"/>
  <c r="H28" i="17"/>
  <c r="G28" i="17"/>
  <c r="F28" i="17"/>
  <c r="E28" i="17"/>
  <c r="C28" i="17"/>
  <c r="B28" i="17"/>
  <c r="E27" i="17"/>
  <c r="C27" i="17"/>
  <c r="B27" i="17"/>
  <c r="I26" i="17"/>
  <c r="E26" i="17"/>
  <c r="C26" i="17"/>
  <c r="B26" i="17"/>
  <c r="J25" i="17"/>
  <c r="E25" i="17"/>
  <c r="C25" i="17"/>
  <c r="B25" i="17"/>
  <c r="D24" i="17"/>
  <c r="C24" i="17"/>
  <c r="B24" i="17"/>
  <c r="D23" i="17"/>
  <c r="C23" i="17"/>
  <c r="B23" i="17"/>
  <c r="I22" i="17"/>
  <c r="D22" i="17"/>
  <c r="C22" i="17"/>
  <c r="B22" i="17"/>
  <c r="J21" i="17"/>
  <c r="D21" i="17"/>
  <c r="C21" i="17"/>
  <c r="B21" i="17"/>
  <c r="K20" i="17"/>
  <c r="J20" i="17"/>
  <c r="I20" i="17"/>
  <c r="H20" i="17"/>
  <c r="G20" i="17"/>
  <c r="F20" i="17"/>
  <c r="C20" i="17"/>
  <c r="B20" i="17"/>
  <c r="K19" i="17"/>
  <c r="J19" i="17"/>
  <c r="I19" i="17"/>
  <c r="H19" i="17"/>
  <c r="G19" i="17"/>
  <c r="F19" i="17"/>
  <c r="C19" i="17"/>
  <c r="B19" i="17"/>
  <c r="A19" i="17"/>
  <c r="K18" i="17"/>
  <c r="J18" i="17"/>
  <c r="I18" i="17"/>
  <c r="H18" i="17"/>
  <c r="G18" i="17"/>
  <c r="F18" i="17"/>
  <c r="C18" i="17"/>
  <c r="B18" i="17"/>
  <c r="A18" i="17"/>
  <c r="K17" i="17"/>
  <c r="J17" i="17"/>
  <c r="I17" i="17"/>
  <c r="H17" i="17"/>
  <c r="G17" i="17"/>
  <c r="F17" i="17"/>
  <c r="C17" i="17"/>
  <c r="B17" i="17"/>
  <c r="A17" i="17"/>
  <c r="K16" i="17"/>
  <c r="J16" i="17"/>
  <c r="I16" i="17"/>
  <c r="H16" i="17"/>
  <c r="G16" i="17"/>
  <c r="F16" i="17"/>
  <c r="C16" i="17"/>
  <c r="B16" i="17"/>
  <c r="A16" i="17"/>
  <c r="K15" i="17"/>
  <c r="J15" i="17"/>
  <c r="I15" i="17"/>
  <c r="H15" i="17"/>
  <c r="G15" i="17"/>
  <c r="F15" i="17"/>
  <c r="E15" i="17"/>
  <c r="C15" i="17"/>
  <c r="B15" i="17"/>
  <c r="A15" i="17"/>
  <c r="K14" i="17"/>
  <c r="J14" i="17"/>
  <c r="I14" i="17"/>
  <c r="H14" i="17"/>
  <c r="G14" i="17"/>
  <c r="F14" i="17"/>
  <c r="E14" i="17"/>
  <c r="C14" i="17"/>
  <c r="B14" i="17"/>
  <c r="A14" i="17"/>
  <c r="K13" i="17"/>
  <c r="J13" i="17"/>
  <c r="I13" i="17"/>
  <c r="H13" i="17"/>
  <c r="G13" i="17"/>
  <c r="F13" i="17"/>
  <c r="E13" i="17"/>
  <c r="C13" i="17"/>
  <c r="B13" i="17"/>
  <c r="A13" i="17"/>
  <c r="K12" i="17"/>
  <c r="J12" i="17"/>
  <c r="I12" i="17"/>
  <c r="H12" i="17"/>
  <c r="G12" i="17"/>
  <c r="F12" i="17"/>
  <c r="E12" i="17"/>
  <c r="C12" i="17"/>
  <c r="B12" i="17"/>
  <c r="A12" i="17"/>
  <c r="K11" i="17"/>
  <c r="J11" i="17"/>
  <c r="I11" i="17"/>
  <c r="H11" i="17"/>
  <c r="G11" i="17"/>
  <c r="F11" i="17"/>
  <c r="E11" i="17"/>
  <c r="C11" i="17"/>
  <c r="B11" i="17"/>
  <c r="A11" i="17"/>
  <c r="K10" i="17"/>
  <c r="J10" i="17"/>
  <c r="I10" i="17"/>
  <c r="H10" i="17"/>
  <c r="G10" i="17"/>
  <c r="F10" i="17"/>
  <c r="E10" i="17"/>
  <c r="C10" i="17"/>
  <c r="B10" i="17"/>
  <c r="A10" i="17"/>
  <c r="K9" i="17"/>
  <c r="J9" i="17"/>
  <c r="I9" i="17"/>
  <c r="H9" i="17"/>
  <c r="G9" i="17"/>
  <c r="F9" i="17"/>
  <c r="E9" i="17"/>
  <c r="C9" i="17"/>
  <c r="B9" i="17"/>
  <c r="A9" i="17"/>
  <c r="K8" i="17"/>
  <c r="J8" i="17"/>
  <c r="I8" i="17"/>
  <c r="H8" i="17"/>
  <c r="G8" i="17"/>
  <c r="F8" i="17"/>
  <c r="E8" i="17"/>
  <c r="C8" i="17"/>
  <c r="B8" i="17"/>
  <c r="A8" i="17"/>
  <c r="E7" i="17"/>
  <c r="C7" i="17"/>
  <c r="B7" i="17"/>
  <c r="A7" i="17"/>
  <c r="E6" i="17"/>
  <c r="C6" i="17"/>
  <c r="B6" i="17"/>
  <c r="A6" i="17"/>
  <c r="E5" i="17"/>
  <c r="C5" i="17"/>
  <c r="B5" i="17"/>
  <c r="A5" i="17"/>
  <c r="E4" i="17"/>
  <c r="C4" i="17"/>
  <c r="B4" i="17"/>
  <c r="A4" i="17"/>
  <c r="R94" i="2"/>
  <c r="Q94" i="2"/>
  <c r="P94" i="2"/>
  <c r="O94" i="2"/>
  <c r="R90" i="2"/>
  <c r="R92" i="2" s="1"/>
  <c r="Q90" i="2"/>
  <c r="Q92" i="2" s="1"/>
  <c r="P90" i="2"/>
  <c r="P92" i="2" s="1"/>
  <c r="O90" i="2"/>
  <c r="O92" i="2" s="1"/>
  <c r="R89" i="2"/>
  <c r="R96" i="2" s="1"/>
  <c r="R99" i="2" s="1"/>
  <c r="Q89" i="2"/>
  <c r="Q96" i="2" s="1"/>
  <c r="Q99" i="2" s="1"/>
  <c r="P89" i="2"/>
  <c r="P96" i="2" s="1"/>
  <c r="P99" i="2" s="1"/>
  <c r="O89" i="2"/>
  <c r="O96" i="2" s="1"/>
  <c r="O99" i="2" s="1"/>
  <c r="K81" i="2"/>
  <c r="K81" i="17" s="1"/>
  <c r="J81" i="2"/>
  <c r="J81" i="17" s="1"/>
  <c r="I81" i="2"/>
  <c r="I81" i="17" s="1"/>
  <c r="H81" i="2"/>
  <c r="G81" i="2"/>
  <c r="G81" i="17" s="1"/>
  <c r="F81" i="2"/>
  <c r="F81" i="17" s="1"/>
  <c r="Q75" i="2"/>
  <c r="P75" i="2"/>
  <c r="O75" i="2"/>
  <c r="H75" i="2" s="1"/>
  <c r="H75" i="17" s="1"/>
  <c r="N75" i="2"/>
  <c r="F75" i="2" s="1"/>
  <c r="F75" i="17" s="1"/>
  <c r="K75" i="2"/>
  <c r="K75" i="17" s="1"/>
  <c r="J75" i="2"/>
  <c r="I75" i="2"/>
  <c r="I75" i="17" s="1"/>
  <c r="S60" i="2"/>
  <c r="K60" i="2" s="1"/>
  <c r="K60" i="17" s="1"/>
  <c r="R60" i="2"/>
  <c r="J60" i="2" s="1"/>
  <c r="J60" i="17" s="1"/>
  <c r="Q60" i="2"/>
  <c r="P60" i="2"/>
  <c r="O60" i="2"/>
  <c r="G60" i="2" s="1"/>
  <c r="G60" i="17" s="1"/>
  <c r="N60" i="2"/>
  <c r="F60" i="2" s="1"/>
  <c r="F60" i="17" s="1"/>
  <c r="I60" i="2"/>
  <c r="I60" i="17" s="1"/>
  <c r="H60" i="2"/>
  <c r="H60" i="17" s="1"/>
  <c r="S59" i="2"/>
  <c r="K59" i="2" s="1"/>
  <c r="K59" i="17" s="1"/>
  <c r="R59" i="2"/>
  <c r="J59" i="2" s="1"/>
  <c r="J59" i="17" s="1"/>
  <c r="Q59" i="2"/>
  <c r="P59" i="2"/>
  <c r="O59" i="2"/>
  <c r="G59" i="2" s="1"/>
  <c r="G59" i="17" s="1"/>
  <c r="N59" i="2"/>
  <c r="F59" i="2" s="1"/>
  <c r="F59" i="17" s="1"/>
  <c r="I59" i="2"/>
  <c r="I59" i="17" s="1"/>
  <c r="H59" i="2"/>
  <c r="H59" i="17" s="1"/>
  <c r="S58" i="2"/>
  <c r="K58" i="2" s="1"/>
  <c r="K58" i="17" s="1"/>
  <c r="R58" i="2"/>
  <c r="J58" i="2" s="1"/>
  <c r="J58" i="17" s="1"/>
  <c r="Q58" i="2"/>
  <c r="P58" i="2"/>
  <c r="O58" i="2"/>
  <c r="G58" i="2" s="1"/>
  <c r="G58" i="17" s="1"/>
  <c r="N58" i="2"/>
  <c r="F58" i="2" s="1"/>
  <c r="F58" i="17" s="1"/>
  <c r="I58" i="2"/>
  <c r="I58" i="17" s="1"/>
  <c r="H58" i="2"/>
  <c r="H58" i="17" s="1"/>
  <c r="S57" i="2"/>
  <c r="K57" i="2" s="1"/>
  <c r="K57" i="17" s="1"/>
  <c r="R57" i="2"/>
  <c r="J57" i="2" s="1"/>
  <c r="J57" i="17" s="1"/>
  <c r="Q57" i="2"/>
  <c r="P57" i="2"/>
  <c r="O57" i="2"/>
  <c r="G57" i="2" s="1"/>
  <c r="G57" i="17" s="1"/>
  <c r="N57" i="2"/>
  <c r="F57" i="2" s="1"/>
  <c r="F57" i="17" s="1"/>
  <c r="I57" i="2"/>
  <c r="I57" i="17" s="1"/>
  <c r="H57" i="2"/>
  <c r="W45" i="2"/>
  <c r="V45" i="2"/>
  <c r="U45" i="2"/>
  <c r="T45" i="2"/>
  <c r="Q45" i="2"/>
  <c r="P45" i="2"/>
  <c r="O45" i="2"/>
  <c r="N45" i="2"/>
  <c r="K45" i="2"/>
  <c r="K45" i="17" s="1"/>
  <c r="J45" i="2"/>
  <c r="J45" i="17" s="1"/>
  <c r="I45" i="2"/>
  <c r="I45" i="17" s="1"/>
  <c r="H45" i="2"/>
  <c r="H45" i="17" s="1"/>
  <c r="G45" i="2"/>
  <c r="G45" i="17" s="1"/>
  <c r="F45" i="2"/>
  <c r="F45" i="17" s="1"/>
  <c r="W44" i="2"/>
  <c r="V44" i="2"/>
  <c r="U44" i="2"/>
  <c r="T44" i="2"/>
  <c r="Q44" i="2"/>
  <c r="P44" i="2"/>
  <c r="O44" i="2"/>
  <c r="H44" i="2" s="1"/>
  <c r="H44" i="17" s="1"/>
  <c r="N44" i="2"/>
  <c r="F44" i="2" s="1"/>
  <c r="F44" i="17" s="1"/>
  <c r="K44" i="2"/>
  <c r="K44" i="17" s="1"/>
  <c r="J44" i="2"/>
  <c r="J44" i="17" s="1"/>
  <c r="I44" i="2"/>
  <c r="I44" i="17" s="1"/>
  <c r="W43" i="2"/>
  <c r="V43" i="2"/>
  <c r="U43" i="2"/>
  <c r="T43" i="2"/>
  <c r="Q43" i="2"/>
  <c r="P43" i="2"/>
  <c r="O43" i="2"/>
  <c r="N43" i="2"/>
  <c r="K43" i="2"/>
  <c r="K43" i="17" s="1"/>
  <c r="J43" i="2"/>
  <c r="J43" i="17" s="1"/>
  <c r="I43" i="2"/>
  <c r="H43" i="2"/>
  <c r="H43" i="17" s="1"/>
  <c r="G43" i="2"/>
  <c r="G43" i="17" s="1"/>
  <c r="F43" i="2"/>
  <c r="F43" i="17" s="1"/>
  <c r="W42" i="2"/>
  <c r="V42" i="2"/>
  <c r="U42" i="2"/>
  <c r="T42" i="2"/>
  <c r="Q42" i="2"/>
  <c r="P42" i="2"/>
  <c r="O42" i="2"/>
  <c r="H42" i="2" s="1"/>
  <c r="H42" i="17" s="1"/>
  <c r="N42" i="2"/>
  <c r="F42" i="2" s="1"/>
  <c r="F42" i="17" s="1"/>
  <c r="K42" i="2"/>
  <c r="K42" i="17" s="1"/>
  <c r="J42" i="2"/>
  <c r="I42" i="2"/>
  <c r="I42" i="17" s="1"/>
  <c r="W41" i="2"/>
  <c r="V41" i="2"/>
  <c r="U41" i="2"/>
  <c r="T41" i="2"/>
  <c r="Q41" i="2"/>
  <c r="P41" i="2"/>
  <c r="O41" i="2"/>
  <c r="N41" i="2"/>
  <c r="K41" i="2"/>
  <c r="K41" i="17" s="1"/>
  <c r="J41" i="2"/>
  <c r="J41" i="17" s="1"/>
  <c r="I41" i="2"/>
  <c r="I41" i="17" s="1"/>
  <c r="H41" i="2"/>
  <c r="H41" i="17" s="1"/>
  <c r="G41" i="2"/>
  <c r="G41" i="17" s="1"/>
  <c r="F41" i="2"/>
  <c r="F41" i="17" s="1"/>
  <c r="W40" i="2"/>
  <c r="V40" i="2"/>
  <c r="U40" i="2"/>
  <c r="T40" i="2"/>
  <c r="Q40" i="2"/>
  <c r="P40" i="2"/>
  <c r="O40" i="2"/>
  <c r="H40" i="2" s="1"/>
  <c r="H40" i="17" s="1"/>
  <c r="N40" i="2"/>
  <c r="F40" i="2" s="1"/>
  <c r="F40" i="17" s="1"/>
  <c r="K40" i="2"/>
  <c r="K40" i="17" s="1"/>
  <c r="J40" i="2"/>
  <c r="J40" i="17" s="1"/>
  <c r="I40" i="2"/>
  <c r="I40" i="17" s="1"/>
  <c r="W39" i="2"/>
  <c r="V39" i="2"/>
  <c r="U39" i="2"/>
  <c r="T39" i="2"/>
  <c r="Q39" i="2"/>
  <c r="P39" i="2"/>
  <c r="O39" i="2"/>
  <c r="N39" i="2"/>
  <c r="K39" i="2"/>
  <c r="K39" i="17" s="1"/>
  <c r="J39" i="2"/>
  <c r="J39" i="17" s="1"/>
  <c r="I39" i="2"/>
  <c r="H39" i="2"/>
  <c r="H39" i="17" s="1"/>
  <c r="G39" i="2"/>
  <c r="G39" i="17" s="1"/>
  <c r="F39" i="2"/>
  <c r="F39" i="17" s="1"/>
  <c r="Q27" i="2"/>
  <c r="P27" i="2"/>
  <c r="O27" i="2"/>
  <c r="H27" i="2" s="1"/>
  <c r="H27" i="17" s="1"/>
  <c r="N27" i="2"/>
  <c r="F27" i="2" s="1"/>
  <c r="F27" i="17" s="1"/>
  <c r="K27" i="2"/>
  <c r="K27" i="17" s="1"/>
  <c r="J27" i="2"/>
  <c r="J27" i="17" s="1"/>
  <c r="I27" i="2"/>
  <c r="I27" i="17" s="1"/>
  <c r="Q26" i="2"/>
  <c r="P26" i="2"/>
  <c r="O26" i="2"/>
  <c r="N26" i="2"/>
  <c r="K26" i="2"/>
  <c r="K26" i="17" s="1"/>
  <c r="J26" i="2"/>
  <c r="J26" i="17" s="1"/>
  <c r="I26" i="2"/>
  <c r="H26" i="2"/>
  <c r="H26" i="17" s="1"/>
  <c r="G26" i="2"/>
  <c r="G26" i="17" s="1"/>
  <c r="F26" i="2"/>
  <c r="F26" i="17" s="1"/>
  <c r="Q25" i="2"/>
  <c r="P25" i="2"/>
  <c r="O25" i="2"/>
  <c r="H25" i="2" s="1"/>
  <c r="H25" i="17" s="1"/>
  <c r="N25" i="2"/>
  <c r="F25" i="2" s="1"/>
  <c r="F25" i="17" s="1"/>
  <c r="K25" i="2"/>
  <c r="K25" i="17" s="1"/>
  <c r="J25" i="2"/>
  <c r="I25" i="2"/>
  <c r="I25" i="17" s="1"/>
  <c r="W24" i="2"/>
  <c r="V24" i="2"/>
  <c r="U24" i="2"/>
  <c r="T24" i="2"/>
  <c r="Q24" i="2"/>
  <c r="P24" i="2"/>
  <c r="O24" i="2"/>
  <c r="N24" i="2"/>
  <c r="K24" i="2"/>
  <c r="K24" i="17" s="1"/>
  <c r="J24" i="2"/>
  <c r="J24" i="17" s="1"/>
  <c r="I24" i="2"/>
  <c r="I24" i="17" s="1"/>
  <c r="H24" i="2"/>
  <c r="H24" i="17" s="1"/>
  <c r="G24" i="2"/>
  <c r="G24" i="17" s="1"/>
  <c r="F24" i="2"/>
  <c r="F24" i="17" s="1"/>
  <c r="W23" i="2"/>
  <c r="V23" i="2"/>
  <c r="U23" i="2"/>
  <c r="T23" i="2"/>
  <c r="Q23" i="2"/>
  <c r="P23" i="2"/>
  <c r="O23" i="2"/>
  <c r="H23" i="2" s="1"/>
  <c r="H23" i="17" s="1"/>
  <c r="N23" i="2"/>
  <c r="K23" i="2"/>
  <c r="K23" i="17" s="1"/>
  <c r="J23" i="2"/>
  <c r="J23" i="17" s="1"/>
  <c r="I23" i="2"/>
  <c r="I23" i="17" s="1"/>
  <c r="W22" i="2"/>
  <c r="V22" i="2"/>
  <c r="U22" i="2"/>
  <c r="T22" i="2"/>
  <c r="Q22" i="2"/>
  <c r="P22" i="2"/>
  <c r="O22" i="2"/>
  <c r="N22" i="2"/>
  <c r="K22" i="2"/>
  <c r="K22" i="17" s="1"/>
  <c r="J22" i="2"/>
  <c r="J22" i="17" s="1"/>
  <c r="I22" i="2"/>
  <c r="H22" i="2"/>
  <c r="H22" i="17" s="1"/>
  <c r="G22" i="2"/>
  <c r="G22" i="17" s="1"/>
  <c r="F22" i="2"/>
  <c r="F22" i="17" s="1"/>
  <c r="W21" i="2"/>
  <c r="V21" i="2"/>
  <c r="U21" i="2"/>
  <c r="T21" i="2"/>
  <c r="Q21" i="2"/>
  <c r="P21" i="2"/>
  <c r="O21" i="2"/>
  <c r="H21" i="2" s="1"/>
  <c r="H21" i="17" s="1"/>
  <c r="N21" i="2"/>
  <c r="K21" i="2"/>
  <c r="K21" i="17" s="1"/>
  <c r="J21" i="2"/>
  <c r="I21" i="2"/>
  <c r="I21" i="17" s="1"/>
  <c r="S7" i="2"/>
  <c r="K7" i="2" s="1"/>
  <c r="K7" i="17" s="1"/>
  <c r="R7" i="2"/>
  <c r="J7" i="2" s="1"/>
  <c r="J7" i="17" s="1"/>
  <c r="Q7" i="2"/>
  <c r="P7" i="2"/>
  <c r="O7" i="2"/>
  <c r="G7" i="2" s="1"/>
  <c r="G7" i="17" s="1"/>
  <c r="N7" i="2"/>
  <c r="F7" i="2" s="1"/>
  <c r="F7" i="17" s="1"/>
  <c r="I7" i="2"/>
  <c r="I7" i="17" s="1"/>
  <c r="H7" i="2"/>
  <c r="H7" i="17" s="1"/>
  <c r="S6" i="2"/>
  <c r="K6" i="2" s="1"/>
  <c r="K6" i="17" s="1"/>
  <c r="R6" i="2"/>
  <c r="J6" i="2" s="1"/>
  <c r="J6" i="17" s="1"/>
  <c r="Q6" i="2"/>
  <c r="P6" i="2"/>
  <c r="O6" i="2"/>
  <c r="G6" i="2" s="1"/>
  <c r="G6" i="17" s="1"/>
  <c r="N6" i="2"/>
  <c r="F6" i="2" s="1"/>
  <c r="F6" i="17" s="1"/>
  <c r="I6" i="2"/>
  <c r="I6" i="17" s="1"/>
  <c r="H6" i="2"/>
  <c r="H6" i="17" s="1"/>
  <c r="S5" i="2"/>
  <c r="K5" i="2" s="1"/>
  <c r="K5" i="17" s="1"/>
  <c r="R5" i="2"/>
  <c r="J5" i="2" s="1"/>
  <c r="J5" i="17" s="1"/>
  <c r="Q5" i="2"/>
  <c r="P5" i="2"/>
  <c r="O5" i="2"/>
  <c r="G5" i="2" s="1"/>
  <c r="G5" i="17" s="1"/>
  <c r="N5" i="2"/>
  <c r="F5" i="2" s="1"/>
  <c r="F5" i="17" s="1"/>
  <c r="I5" i="2"/>
  <c r="I5" i="17" s="1"/>
  <c r="H5" i="2"/>
  <c r="H5" i="17" s="1"/>
  <c r="S4" i="2"/>
  <c r="K4" i="2" s="1"/>
  <c r="K4" i="17" s="1"/>
  <c r="R4" i="2"/>
  <c r="J4" i="2" s="1"/>
  <c r="J4" i="17" s="1"/>
  <c r="Q4" i="2"/>
  <c r="P4" i="2"/>
  <c r="O4" i="2"/>
  <c r="G4" i="2" s="1"/>
  <c r="G4" i="17" s="1"/>
  <c r="N4" i="2"/>
  <c r="F4" i="2" s="1"/>
  <c r="F4" i="17" s="1"/>
  <c r="I4" i="2"/>
  <c r="I4" i="17" s="1"/>
  <c r="H4" i="2"/>
  <c r="H4" i="17" s="1"/>
  <c r="K145" i="21"/>
  <c r="J145" i="21"/>
  <c r="I145" i="21"/>
  <c r="H145" i="21"/>
  <c r="G145" i="21"/>
  <c r="F145" i="21"/>
  <c r="G69" i="21"/>
  <c r="G71" i="21" s="1"/>
  <c r="F69" i="21"/>
  <c r="F71" i="21" s="1"/>
  <c r="K61" i="21"/>
  <c r="J61" i="21"/>
  <c r="I61" i="21"/>
  <c r="H61" i="21"/>
  <c r="G61" i="21"/>
  <c r="F61" i="21"/>
  <c r="J60" i="21"/>
  <c r="H60" i="21"/>
  <c r="J59" i="21"/>
  <c r="H59" i="21"/>
  <c r="J58" i="21"/>
  <c r="H58" i="21"/>
  <c r="J57" i="21"/>
  <c r="H57" i="21"/>
  <c r="J56" i="21"/>
  <c r="H56" i="21"/>
  <c r="J55" i="21"/>
  <c r="H55" i="21"/>
  <c r="J54" i="21"/>
  <c r="H54" i="21"/>
  <c r="J53" i="21"/>
  <c r="H53" i="21"/>
  <c r="J52" i="21"/>
  <c r="H52" i="21"/>
  <c r="J51" i="21"/>
  <c r="H51" i="21"/>
  <c r="J43" i="21"/>
  <c r="H43" i="21"/>
  <c r="G42" i="21"/>
  <c r="F42" i="21"/>
  <c r="G41" i="21"/>
  <c r="F41" i="21"/>
  <c r="G40" i="21"/>
  <c r="F40" i="21"/>
  <c r="G39" i="21"/>
  <c r="F39" i="21"/>
  <c r="G38" i="21"/>
  <c r="F38" i="21"/>
  <c r="G37" i="21"/>
  <c r="F37" i="21"/>
  <c r="G36" i="21"/>
  <c r="F36" i="21"/>
  <c r="G35" i="21"/>
  <c r="F35" i="21"/>
  <c r="G34" i="21"/>
  <c r="F34" i="21"/>
  <c r="G33" i="21"/>
  <c r="F33" i="21"/>
  <c r="G25" i="21"/>
  <c r="F25" i="21"/>
  <c r="J17" i="21"/>
  <c r="F17" i="21"/>
  <c r="J15" i="21"/>
  <c r="F15" i="21"/>
  <c r="J13" i="21"/>
  <c r="F13" i="21"/>
  <c r="J11" i="21"/>
  <c r="I11" i="21"/>
  <c r="F11" i="21"/>
  <c r="K10" i="21"/>
  <c r="K17" i="21" s="1"/>
  <c r="J10" i="21"/>
  <c r="G10" i="21"/>
  <c r="G17" i="21" s="1"/>
  <c r="F10" i="21"/>
  <c r="J9" i="21"/>
  <c r="J16" i="21" s="1"/>
  <c r="I9" i="21"/>
  <c r="I16" i="21" s="1"/>
  <c r="F9" i="21"/>
  <c r="F16" i="21" s="1"/>
  <c r="J8" i="21"/>
  <c r="F8" i="21"/>
  <c r="J6" i="21"/>
  <c r="F6" i="21"/>
  <c r="J4" i="21"/>
  <c r="I4" i="21"/>
  <c r="F4" i="21"/>
  <c r="R101" i="2" l="1"/>
  <c r="R93" i="2"/>
  <c r="R100" i="2"/>
  <c r="H69" i="21"/>
  <c r="F21" i="2"/>
  <c r="F21" i="17" s="1"/>
  <c r="G21" i="2"/>
  <c r="G21" i="17" s="1"/>
  <c r="Q100" i="2"/>
  <c r="Q101" i="2"/>
  <c r="Q93" i="2"/>
  <c r="E17" i="20"/>
  <c r="H7" i="21" s="1"/>
  <c r="H14" i="21" s="1"/>
  <c r="F23" i="2"/>
  <c r="F23" i="17" s="1"/>
  <c r="G23" i="2"/>
  <c r="G23" i="17" s="1"/>
  <c r="O101" i="2"/>
  <c r="O93" i="2"/>
  <c r="O100" i="2" s="1"/>
  <c r="E20" i="20"/>
  <c r="H10" i="21" s="1"/>
  <c r="H17" i="21" s="1"/>
  <c r="E18" i="20"/>
  <c r="H8" i="21" s="1"/>
  <c r="H15" i="21" s="1"/>
  <c r="E16" i="20"/>
  <c r="H6" i="21" s="1"/>
  <c r="H13" i="21" s="1"/>
  <c r="E14" i="20"/>
  <c r="H4" i="21" s="1"/>
  <c r="H11" i="21" s="1"/>
  <c r="P101" i="2"/>
  <c r="P93" i="2"/>
  <c r="P100" i="2" s="1"/>
  <c r="E19" i="20"/>
  <c r="H9" i="21" s="1"/>
  <c r="H16" i="21" s="1"/>
  <c r="G25" i="2"/>
  <c r="G25" i="17" s="1"/>
  <c r="G27" i="2"/>
  <c r="G27" i="17" s="1"/>
  <c r="G40" i="2"/>
  <c r="G40" i="17" s="1"/>
  <c r="G42" i="2"/>
  <c r="G42" i="17" s="1"/>
  <c r="G44" i="2"/>
  <c r="G44" i="17" s="1"/>
  <c r="G75" i="2"/>
  <c r="G75" i="17" s="1"/>
  <c r="C15" i="20"/>
  <c r="F5" i="21" s="1"/>
  <c r="F12" i="21" s="1"/>
  <c r="G15" i="20"/>
  <c r="J5" i="21" s="1"/>
  <c r="J12" i="21" s="1"/>
  <c r="C17" i="20"/>
  <c r="F7" i="21" s="1"/>
  <c r="F14" i="21" s="1"/>
  <c r="G17" i="20"/>
  <c r="J7" i="21" s="1"/>
  <c r="J14" i="21" s="1"/>
  <c r="D15" i="20"/>
  <c r="G5" i="21" s="1"/>
  <c r="G12" i="21" s="1"/>
  <c r="H15" i="20"/>
  <c r="K5" i="21" s="1"/>
  <c r="K12" i="21" s="1"/>
  <c r="F16" i="20"/>
  <c r="I6" i="21" s="1"/>
  <c r="I13" i="21" s="1"/>
  <c r="D17" i="20"/>
  <c r="G7" i="21" s="1"/>
  <c r="G14" i="21" s="1"/>
  <c r="H17" i="20"/>
  <c r="K7" i="21" s="1"/>
  <c r="K14" i="21" s="1"/>
  <c r="F18" i="20"/>
  <c r="I8" i="21" s="1"/>
  <c r="I15" i="21" s="1"/>
  <c r="D19" i="20"/>
  <c r="G9" i="21" s="1"/>
  <c r="G16" i="21" s="1"/>
  <c r="H19" i="20"/>
  <c r="K9" i="21" s="1"/>
  <c r="K16" i="21" s="1"/>
  <c r="F20" i="20"/>
  <c r="I10" i="21" s="1"/>
  <c r="I17" i="21" s="1"/>
  <c r="D14" i="20"/>
  <c r="G4" i="21" s="1"/>
  <c r="G11" i="21" s="1"/>
  <c r="H14" i="20"/>
  <c r="K4" i="21" s="1"/>
  <c r="K11" i="21" s="1"/>
  <c r="F15" i="20"/>
  <c r="I5" i="21" s="1"/>
  <c r="I12" i="21" s="1"/>
  <c r="D16" i="20"/>
  <c r="G6" i="21" s="1"/>
  <c r="G13" i="21" s="1"/>
  <c r="H16" i="20"/>
  <c r="K6" i="21" s="1"/>
  <c r="K13" i="21" s="1"/>
  <c r="F17" i="20"/>
  <c r="I7" i="21" s="1"/>
  <c r="I14" i="21" s="1"/>
  <c r="D18" i="20"/>
  <c r="G8" i="21" s="1"/>
  <c r="G15" i="21" s="1"/>
  <c r="H18" i="20"/>
  <c r="K8" i="21" s="1"/>
  <c r="K15" i="21" s="1"/>
  <c r="I69" i="21" l="1"/>
  <c r="H71" i="21"/>
  <c r="J69" i="21" l="1"/>
  <c r="I71" i="21"/>
  <c r="J71" i="21" l="1"/>
  <c r="K69" i="21"/>
  <c r="K71" i="21" s="1"/>
</calcChain>
</file>

<file path=xl/comments1.xml><?xml version="1.0" encoding="utf-8"?>
<comments xmlns="http://schemas.openxmlformats.org/spreadsheetml/2006/main">
  <authors>
    <author>Filipski, Mateusz (IFPRI)</author>
  </authors>
  <commentList>
    <comment ref="K34" authorId="0" shapeId="0">
      <text>
        <r>
          <rPr>
            <b/>
            <sz val="11"/>
            <color indexed="81"/>
            <rFont val="Tahoma"/>
            <family val="2"/>
          </rPr>
          <t>Filipski, Mateusz (IFPRI):</t>
        </r>
        <r>
          <rPr>
            <sz val="11"/>
            <color indexed="81"/>
            <rFont val="Tahoma"/>
            <family val="2"/>
          </rPr>
          <t xml:space="preserve">
Locals in Adj only provide a fraction of the economy's retail!  No wonder they gain almost nothing in the simulations.  Even with very limited upward pressure on prices, they end up losing in net terms. </t>
        </r>
      </text>
    </comment>
    <comment ref="K157" authorId="0" shapeId="0">
      <text>
        <r>
          <rPr>
            <b/>
            <sz val="11"/>
            <color indexed="81"/>
            <rFont val="Tahoma"/>
            <family val="2"/>
          </rPr>
          <t>Filipski, Mateusz (IFPRI):</t>
        </r>
        <r>
          <rPr>
            <sz val="11"/>
            <color indexed="81"/>
            <rFont val="Tahoma"/>
            <family val="2"/>
          </rPr>
          <t xml:space="preserve">
Value corrected using county data</t>
        </r>
      </text>
    </comment>
  </commentList>
</comments>
</file>

<file path=xl/comments2.xml><?xml version="1.0" encoding="utf-8"?>
<comments xmlns="http://schemas.openxmlformats.org/spreadsheetml/2006/main">
  <authors>
    <author>Filipski, Mateusz (IFPRI)</author>
  </authors>
  <commentList>
    <comment ref="K27" authorId="0" shapeId="0">
      <text>
        <r>
          <rPr>
            <b/>
            <sz val="11"/>
            <color indexed="81"/>
            <rFont val="Tahoma"/>
            <family val="2"/>
          </rPr>
          <t>Filipski, Mateusz (IFPRI):</t>
        </r>
        <r>
          <rPr>
            <sz val="11"/>
            <color indexed="81"/>
            <rFont val="Tahoma"/>
            <family val="2"/>
          </rPr>
          <t xml:space="preserve">
Locals in Adj only provide a fraction of the economy's retail!  No wonder they gain almost nothing in the simulations.  Even with very limited upward pressure on prices, they end up losing in net terms. </t>
        </r>
      </text>
    </comment>
    <comment ref="K93" authorId="0" shapeId="0">
      <text>
        <r>
          <rPr>
            <b/>
            <sz val="11"/>
            <color indexed="81"/>
            <rFont val="Tahoma"/>
            <family val="2"/>
          </rPr>
          <t>Filipski, Mateusz (IFPRI):</t>
        </r>
        <r>
          <rPr>
            <sz val="11"/>
            <color indexed="81"/>
            <rFont val="Tahoma"/>
            <family val="2"/>
          </rPr>
          <t xml:space="preserve">
Value corrected using county data</t>
        </r>
      </text>
    </comment>
  </commentList>
</comments>
</file>

<file path=xl/sharedStrings.xml><?xml version="1.0" encoding="utf-8"?>
<sst xmlns="http://schemas.openxmlformats.org/spreadsheetml/2006/main" count="1372" uniqueCount="268">
  <si>
    <t>Variable</t>
  </si>
  <si>
    <t>Commodity</t>
  </si>
  <si>
    <t>Factor</t>
  </si>
  <si>
    <t>Refugees</t>
  </si>
  <si>
    <t>Crop</t>
  </si>
  <si>
    <t>Input</t>
  </si>
  <si>
    <t>Labor</t>
  </si>
  <si>
    <t>Land</t>
  </si>
  <si>
    <t>Capital</t>
  </si>
  <si>
    <t>FD</t>
  </si>
  <si>
    <t>beta</t>
  </si>
  <si>
    <t>se</t>
  </si>
  <si>
    <t>acobb</t>
  </si>
  <si>
    <t>acobbse</t>
  </si>
  <si>
    <t>alpha</t>
  </si>
  <si>
    <t>alphase</t>
  </si>
  <si>
    <t>cmin</t>
  </si>
  <si>
    <t>live</t>
  </si>
  <si>
    <t>ret</t>
  </si>
  <si>
    <t>Location</t>
  </si>
  <si>
    <t>Refugee</t>
  </si>
  <si>
    <t>labor</t>
  </si>
  <si>
    <t>capital</t>
  </si>
  <si>
    <t>land</t>
  </si>
  <si>
    <t>K</t>
  </si>
  <si>
    <t>Summary Statistics of Output Value</t>
  </si>
  <si>
    <t>Obs</t>
  </si>
  <si>
    <t>Mean</t>
  </si>
  <si>
    <t>Std. Dev.</t>
  </si>
  <si>
    <t>Min</t>
  </si>
  <si>
    <t>Max</t>
  </si>
  <si>
    <t>Crop Output</t>
  </si>
  <si>
    <t>max</t>
  </si>
  <si>
    <t>NumberHH</t>
  </si>
  <si>
    <t>endow</t>
  </si>
  <si>
    <t>HL</t>
  </si>
  <si>
    <t>LAND</t>
  </si>
  <si>
    <t>ZOIENDOW</t>
  </si>
  <si>
    <t>ROCENDOW</t>
  </si>
  <si>
    <t>ROWendow</t>
  </si>
  <si>
    <t>transfout</t>
  </si>
  <si>
    <t>transfoutse</t>
  </si>
  <si>
    <t>transfin</t>
  </si>
  <si>
    <t>transfinse</t>
  </si>
  <si>
    <t>savinformal</t>
  </si>
  <si>
    <t>savinformalse</t>
  </si>
  <si>
    <t>labexp</t>
  </si>
  <si>
    <t>labexpse</t>
  </si>
  <si>
    <t>EXPZOI</t>
  </si>
  <si>
    <t>EXPROLES</t>
  </si>
  <si>
    <t>NONSCtransfers</t>
  </si>
  <si>
    <t>other</t>
  </si>
  <si>
    <t>INTD</t>
  </si>
  <si>
    <t>crop</t>
  </si>
  <si>
    <t>OUTSIDE</t>
  </si>
  <si>
    <t>Ret</t>
  </si>
  <si>
    <t>Profit</t>
  </si>
  <si>
    <t>Revenue</t>
  </si>
  <si>
    <t xml:space="preserve">Group </t>
  </si>
  <si>
    <t>Purchased input demand</t>
  </si>
  <si>
    <t>retail</t>
  </si>
  <si>
    <t>outside</t>
  </si>
  <si>
    <t>mean(yearly~e)</t>
  </si>
  <si>
    <t>L</t>
  </si>
  <si>
    <t>Type</t>
  </si>
  <si>
    <t>Name</t>
  </si>
  <si>
    <t>Range</t>
  </si>
  <si>
    <t>Dimensions</t>
  </si>
  <si>
    <t>rdim</t>
  </si>
  <si>
    <t>cdim</t>
  </si>
  <si>
    <t>dset</t>
  </si>
  <si>
    <t>ac</t>
  </si>
  <si>
    <t>Input!A3</t>
  </si>
  <si>
    <t>var</t>
  </si>
  <si>
    <t>Input!B3</t>
  </si>
  <si>
    <t>h</t>
  </si>
  <si>
    <t>Input!F2</t>
  </si>
  <si>
    <t>g</t>
  </si>
  <si>
    <t>Input!C3</t>
  </si>
  <si>
    <t>f</t>
  </si>
  <si>
    <t>Input!E3:E300</t>
  </si>
  <si>
    <t>par</t>
  </si>
  <si>
    <t>alldata</t>
  </si>
  <si>
    <t>All accounts</t>
  </si>
  <si>
    <t>empty</t>
  </si>
  <si>
    <t>A1</t>
  </si>
  <si>
    <t>A2</t>
  </si>
  <si>
    <t>A3</t>
  </si>
  <si>
    <t>B1</t>
  </si>
  <si>
    <t>B2</t>
  </si>
  <si>
    <t>B3</t>
  </si>
  <si>
    <t>Locals</t>
  </si>
  <si>
    <t>HHsize</t>
  </si>
  <si>
    <t>HHinc</t>
  </si>
  <si>
    <t>HHexp</t>
  </si>
  <si>
    <t>revsh_zoi</t>
  </si>
  <si>
    <t>revsh_row</t>
  </si>
  <si>
    <t>VA2IDsh</t>
  </si>
  <si>
    <t>vadded</t>
  </si>
  <si>
    <t>Rwamwanja</t>
  </si>
  <si>
    <t>Adjumani</t>
  </si>
  <si>
    <t>Retail Revenue</t>
  </si>
  <si>
    <t>Service Revenue</t>
  </si>
  <si>
    <t>Wages</t>
  </si>
  <si>
    <t>Local</t>
  </si>
  <si>
    <t>rmj</t>
  </si>
  <si>
    <t>adj</t>
  </si>
  <si>
    <t>Mean Output * Betas</t>
  </si>
  <si>
    <r>
      <t xml:space="preserve">Multiplies with HH number
</t>
    </r>
    <r>
      <rPr>
        <sz val="11"/>
        <color theme="1"/>
        <rFont val="Calibri"/>
        <family val="2"/>
      </rPr>
      <t>←</t>
    </r>
  </si>
  <si>
    <r>
      <t xml:space="preserve">Multiply with HH num </t>
    </r>
    <r>
      <rPr>
        <sz val="11"/>
        <color theme="1"/>
        <rFont val="Calibri"/>
        <family val="2"/>
      </rPr>
      <t>←</t>
    </r>
  </si>
  <si>
    <t>Transfers Out</t>
  </si>
  <si>
    <t>Means</t>
  </si>
  <si>
    <t>Intermediate purchases by retail</t>
  </si>
  <si>
    <r>
      <t xml:space="preserve">Covert to Annual
</t>
    </r>
    <r>
      <rPr>
        <sz val="11"/>
        <color theme="1"/>
        <rFont val="Calibri"/>
        <family val="2"/>
      </rPr>
      <t>←</t>
    </r>
  </si>
  <si>
    <t>Input purchases of [Column D]/Business Profits of [Column C]. Here the value added is the profit, which isn't quite correct. Perhaps computing the time-value of the owner (via the wages he/she pays) and subtracting that would help.</t>
  </si>
  <si>
    <t>Purchases of inputs inside/outside the ZOI</t>
  </si>
  <si>
    <t>Cash</t>
  </si>
  <si>
    <t>Food</t>
  </si>
  <si>
    <t>Rwamwanja Refugee: Cash</t>
  </si>
  <si>
    <t>Rwamwanja Refugee: Food</t>
  </si>
  <si>
    <t>Adjumani Refugee: Cash</t>
  </si>
  <si>
    <t>Adjumani Refugee: Food</t>
  </si>
  <si>
    <t>Rwamwanja Locals</t>
  </si>
  <si>
    <t>Adjumani Locals</t>
  </si>
  <si>
    <t>Livestock Output</t>
  </si>
  <si>
    <t>Retail</t>
  </si>
  <si>
    <t>Rwamwanja Refugees</t>
  </si>
  <si>
    <t>Adjumani Refugees</t>
  </si>
  <si>
    <t>Rwamwanja locals</t>
  </si>
  <si>
    <t>Adjumani locals</t>
  </si>
  <si>
    <t>Adjumani refugee (2)</t>
  </si>
  <si>
    <t>Rwamwanja refugee (1)</t>
  </si>
  <si>
    <t>Rwamwanja Local (3)</t>
  </si>
  <si>
    <t>Adjumani Local (4)</t>
  </si>
  <si>
    <t>Input Demand/ Profit</t>
  </si>
  <si>
    <t>Other</t>
  </si>
  <si>
    <t>Input Demand/ Revenue</t>
  </si>
  <si>
    <t>Row Avg</t>
  </si>
  <si>
    <t>Rmj ref</t>
  </si>
  <si>
    <t>Adj ref</t>
  </si>
  <si>
    <t>Rmj lcl</t>
  </si>
  <si>
    <t>Adj lcl</t>
  </si>
  <si>
    <t>Intermediate purchases by other</t>
  </si>
  <si>
    <t>Rmj_lcl</t>
  </si>
  <si>
    <t>Adj_lcl</t>
  </si>
  <si>
    <t>SD's</t>
  </si>
  <si>
    <t>Transfers Out (SD's)</t>
  </si>
  <si>
    <t>Regression based measures of marginal propensity to receive transfer/save</t>
  </si>
  <si>
    <r>
      <t xml:space="preserve">Model 1 uses OLS with robust standard errors to estimate the following:
transfers_in = f( </t>
    </r>
    <r>
      <rPr>
        <b/>
        <sz val="11"/>
        <color theme="1"/>
        <rFont val="Calibri"/>
        <family val="2"/>
        <scheme val="minor"/>
      </rPr>
      <t>HH_total_income</t>
    </r>
    <r>
      <rPr>
        <sz val="11"/>
        <color theme="1"/>
        <rFont val="Calibri"/>
        <family val="2"/>
        <scheme val="minor"/>
      </rPr>
      <t xml:space="preserve">, HH_size, HH_head_age, HH_head_educ, HH_avg_age, female_head)
It's effectively a conditional correlation between the amount of inward transfers (remittances+church transfer+scholarships) and total HH income. 
</t>
    </r>
  </si>
  <si>
    <r>
      <t xml:space="preserve">Model 2 uses a tobit with robust standard errors to estimate the following:
savings =f( </t>
    </r>
    <r>
      <rPr>
        <b/>
        <sz val="11"/>
        <color theme="1"/>
        <rFont val="Calibri"/>
        <family val="2"/>
        <scheme val="minor"/>
      </rPr>
      <t>expenditure</t>
    </r>
    <r>
      <rPr>
        <sz val="11"/>
        <color theme="1"/>
        <rFont val="Calibri"/>
        <family val="2"/>
        <scheme val="minor"/>
      </rPr>
      <t>, HH_size, HH_head_age, HH_head_educ, HH_avg_age, female_head)
It's a marginal propensity to save measure conditional on household characteristics</t>
    </r>
  </si>
  <si>
    <t>Sets for region</t>
  </si>
  <si>
    <t>Only V1</t>
  </si>
  <si>
    <t>revsh_vil</t>
  </si>
  <si>
    <t>revsh_rol</t>
  </si>
  <si>
    <t>Only V2</t>
  </si>
  <si>
    <t>PropHH</t>
  </si>
  <si>
    <t>RRC</t>
  </si>
  <si>
    <t>RRF</t>
  </si>
  <si>
    <t>ARC</t>
  </si>
  <si>
    <t>ARF</t>
  </si>
  <si>
    <t>RLO</t>
  </si>
  <si>
    <t>ALO</t>
  </si>
  <si>
    <t xml:space="preserve">division factor </t>
  </si>
  <si>
    <t>Average landholding in acres</t>
  </si>
  <si>
    <t>&lt;-</t>
  </si>
  <si>
    <t>remits</t>
  </si>
  <si>
    <t>What is this?  Not referenced in the code</t>
  </si>
  <si>
    <t xml:space="preserve">DO NOT CHANGE THIS SHEET DIRECTLY!  </t>
  </si>
  <si>
    <t>MAKE CHANGES IN "Input", THEN MAKE SURE THEY ARE REFLECTED HERE</t>
  </si>
  <si>
    <t>(multiply by hhnum and by value of an acre)</t>
  </si>
  <si>
    <t>← divide by hh income to get share spent on transfers</t>
  </si>
  <si>
    <t>maybe set to zero - data are way too noisy</t>
  </si>
  <si>
    <t>GREEN CELLS are divided by the factor</t>
  </si>
  <si>
    <t>Input_divided!Q3</t>
  </si>
  <si>
    <t>Input_divided!B4</t>
  </si>
  <si>
    <t>Input_divided!F3</t>
  </si>
  <si>
    <t>Input_divided!C4</t>
  </si>
  <si>
    <t>Input_divided!B3</t>
  </si>
  <si>
    <t>Input_divided!R3</t>
  </si>
  <si>
    <t>Input_divided!E4:E300</t>
  </si>
  <si>
    <t>Number of refugees</t>
  </si>
  <si>
    <t>Proportion of children</t>
  </si>
  <si>
    <t>Average landholdings per household in acres</t>
  </si>
  <si>
    <t>(from Heng's email)</t>
  </si>
  <si>
    <t>Number of households</t>
  </si>
  <si>
    <t>Average Across ALL households, not just growers</t>
  </si>
  <si>
    <t>Average landhoding given to a household (acres)</t>
  </si>
  <si>
    <t>(225 square meters)</t>
  </si>
  <si>
    <t>(2500 square meters)</t>
  </si>
  <si>
    <t>Each additional landholding is an increase of (%)</t>
  </si>
  <si>
    <t>Total landholding</t>
  </si>
  <si>
    <t>Numer of adults per household</t>
  </si>
  <si>
    <t>Number of adults</t>
  </si>
  <si>
    <t>Each adult refugees is a landholding increase of (%)</t>
  </si>
  <si>
    <t>Old calculation (just 1/N adults)</t>
  </si>
  <si>
    <t>New numbers from Heng</t>
  </si>
  <si>
    <t>_cons</t>
  </si>
  <si>
    <t>aqua_le40</t>
  </si>
  <si>
    <t>p</t>
  </si>
  <si>
    <t>aqua_gt40</t>
  </si>
  <si>
    <t>li_labor</t>
  </si>
  <si>
    <t>li_land</t>
  </si>
  <si>
    <t>li_capit</t>
  </si>
  <si>
    <t>li_other</t>
  </si>
  <si>
    <t>llc</t>
  </si>
  <si>
    <t>lass</t>
  </si>
  <si>
    <t>prod n proc</t>
  </si>
  <si>
    <t>b</t>
  </si>
  <si>
    <t>services</t>
  </si>
  <si>
    <t>trade n retail</t>
  </si>
  <si>
    <t>share of inputs bought outside</t>
  </si>
  <si>
    <t>li_feed</t>
  </si>
  <si>
    <t>Factor Shares</t>
  </si>
  <si>
    <t>Total output</t>
  </si>
  <si>
    <t>rev_fish</t>
  </si>
  <si>
    <t>y</t>
  </si>
  <si>
    <t>aqua_ag</t>
  </si>
  <si>
    <t>aqua_ll</t>
  </si>
  <si>
    <t>agri_ag</t>
  </si>
  <si>
    <t>agri_ll</t>
  </si>
  <si>
    <t>share labor cost</t>
  </si>
  <si>
    <t xml:space="preserve">share asset </t>
  </si>
  <si>
    <t>Value added breakdown</t>
  </si>
  <si>
    <t xml:space="preserve">Value of different items consumed: </t>
  </si>
  <si>
    <t>Aqua Cluster</t>
  </si>
  <si>
    <t>Agri Cluster</t>
  </si>
  <si>
    <t>Fish</t>
  </si>
  <si>
    <t>Small</t>
  </si>
  <si>
    <t>Large</t>
  </si>
  <si>
    <t>Agri</t>
  </si>
  <si>
    <t>Landless</t>
  </si>
  <si>
    <t>QP</t>
  </si>
  <si>
    <t>cshare</t>
  </si>
  <si>
    <t>cshare_se</t>
  </si>
  <si>
    <t>meat</t>
  </si>
  <si>
    <t>fish</t>
  </si>
  <si>
    <t>ser</t>
  </si>
  <si>
    <t>prod</t>
  </si>
  <si>
    <t>OUT</t>
  </si>
  <si>
    <t>local_crops</t>
  </si>
  <si>
    <t>local_meat</t>
  </si>
  <si>
    <t>local_fish</t>
  </si>
  <si>
    <t>local_production</t>
  </si>
  <si>
    <t>local_retail</t>
  </si>
  <si>
    <t>local_services</t>
  </si>
  <si>
    <t>everything_bought_outside</t>
  </si>
  <si>
    <t xml:space="preserve">Expenditure shares: </t>
  </si>
  <si>
    <t xml:space="preserve">For now those are just 10% for everything. </t>
  </si>
  <si>
    <t>Minimum consumption is just zero for most goods</t>
  </si>
  <si>
    <t>fshare</t>
  </si>
  <si>
    <t>fshare_se</t>
  </si>
  <si>
    <t>shiftpar</t>
  </si>
  <si>
    <t>shiftpar_se</t>
  </si>
  <si>
    <t>intdsh</t>
  </si>
  <si>
    <t>QUANTITY PRODUCED</t>
  </si>
  <si>
    <t>INTERMEDIATE DEMAND SHARES</t>
  </si>
  <si>
    <t>FACTOR DEMAND SHARES</t>
  </si>
  <si>
    <t>FACTOR DEMAND SHARE ERROR</t>
  </si>
  <si>
    <t>SHIFT PARAMETER</t>
  </si>
  <si>
    <t>SHIFT PARAMETER ERROR</t>
  </si>
  <si>
    <t xml:space="preserve">Com2 </t>
  </si>
  <si>
    <t>Prod</t>
  </si>
  <si>
    <t>prod_n_proc</t>
  </si>
  <si>
    <t>trade_n_retail</t>
  </si>
  <si>
    <t xml:space="preserve">  THESE HAVE NOT BEEN SCALED</t>
  </si>
  <si>
    <t xml:space="preserve">intermediate inputs share </t>
  </si>
  <si>
    <t>Share of inputs coming from local retail</t>
  </si>
  <si>
    <t>Share of inputs from outside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</si>
</sst>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  <numFmt numFmtId="166" formatCode="0.0000"/>
    <numFmt numFmtId="167" formatCode="0_);\(0\)"/>
    <numFmt numFmtId="168" formatCode="0.000"/>
    <numFmt numFmtId="169" formatCode="_(* #,##0.0000000_);_(* \(#,##0.0000000\);_(* &quot;-&quot;??_);_(@_)"/>
    <numFmt numFmtId="170" formatCode="0.000000"/>
    <numFmt numFmtId="171" formatCode="0.0000000"/>
    <numFmt numFmtId="172" formatCode="0.0"/>
    <numFmt numFmtId="173" formatCode="_(* #,##0.00000_);_(* \(#,##0.00000\);_(* &quot;-&quot;??_);_(@_)"/>
    <numFmt numFmtId="174" formatCode="_(* #,##0.0_);_(* \(#,##0.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7558519241921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541">
    <xf numFmtId="0" fontId="0" fillId="0" borderId="0" xfId="0"/>
    <xf numFmtId="0" fontId="2" fillId="0" borderId="0" xfId="0" applyFont="1" applyFill="1" applyBorder="1"/>
    <xf numFmtId="0" fontId="0" fillId="0" borderId="0" xfId="0" applyFont="1"/>
    <xf numFmtId="0" fontId="2" fillId="0" borderId="0" xfId="0" applyFont="1" applyBorder="1"/>
    <xf numFmtId="43" fontId="0" fillId="0" borderId="0" xfId="1" applyFont="1"/>
    <xf numFmtId="164" fontId="0" fillId="0" borderId="0" xfId="1" applyNumberFormat="1" applyFont="1"/>
    <xf numFmtId="0" fontId="1" fillId="0" borderId="0" xfId="2"/>
    <xf numFmtId="0" fontId="0" fillId="2" borderId="0" xfId="0" applyFill="1"/>
    <xf numFmtId="0" fontId="0" fillId="0" borderId="0" xfId="0" applyFill="1"/>
    <xf numFmtId="164" fontId="0" fillId="0" borderId="0" xfId="1" applyNumberFormat="1" applyFont="1" applyFill="1"/>
    <xf numFmtId="2" fontId="0" fillId="2" borderId="0" xfId="0" applyNumberFormat="1" applyFill="1" applyBorder="1" applyAlignment="1">
      <alignment horizontal="center"/>
    </xf>
    <xf numFmtId="0" fontId="0" fillId="0" borderId="0" xfId="0" applyAlignment="1"/>
    <xf numFmtId="0" fontId="2" fillId="0" borderId="0" xfId="0" applyFont="1" applyFill="1" applyBorder="1" applyAlignment="1"/>
    <xf numFmtId="0" fontId="0" fillId="0" borderId="0" xfId="0" applyFont="1" applyAlignment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2" fillId="0" borderId="2" xfId="0" applyFont="1" applyBorder="1"/>
    <xf numFmtId="0" fontId="0" fillId="0" borderId="9" xfId="0" applyBorder="1"/>
    <xf numFmtId="0" fontId="0" fillId="0" borderId="10" xfId="0" applyFont="1" applyBorder="1"/>
    <xf numFmtId="0" fontId="2" fillId="0" borderId="7" xfId="0" applyFont="1" applyBorder="1"/>
    <xf numFmtId="0" fontId="0" fillId="0" borderId="11" xfId="0" applyFont="1" applyFill="1" applyBorder="1"/>
    <xf numFmtId="11" fontId="0" fillId="0" borderId="8" xfId="0" applyNumberFormat="1" applyBorder="1"/>
    <xf numFmtId="11" fontId="0" fillId="2" borderId="0" xfId="0" applyNumberFormat="1" applyFill="1"/>
    <xf numFmtId="0" fontId="0" fillId="2" borderId="0" xfId="0" applyFill="1" applyBorder="1"/>
    <xf numFmtId="11" fontId="0" fillId="2" borderId="0" xfId="0" applyNumberFormat="1" applyFill="1" applyBorder="1"/>
    <xf numFmtId="0" fontId="0" fillId="0" borderId="12" xfId="0" applyBorder="1"/>
    <xf numFmtId="4" fontId="0" fillId="0" borderId="0" xfId="0" applyNumberFormat="1" applyFill="1" applyBorder="1"/>
    <xf numFmtId="11" fontId="3" fillId="0" borderId="0" xfId="0" applyNumberFormat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/>
    <xf numFmtId="0" fontId="0" fillId="3" borderId="0" xfId="0" applyFill="1"/>
    <xf numFmtId="2" fontId="0" fillId="2" borderId="0" xfId="0" applyNumberFormat="1" applyFill="1" applyBorder="1"/>
    <xf numFmtId="2" fontId="0" fillId="2" borderId="0" xfId="3" applyNumberFormat="1" applyFont="1" applyFill="1" applyBorder="1"/>
    <xf numFmtId="165" fontId="0" fillId="2" borderId="0" xfId="1" applyNumberFormat="1" applyFont="1" applyFill="1" applyBorder="1"/>
    <xf numFmtId="0" fontId="0" fillId="0" borderId="10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4" xfId="0" applyFont="1" applyBorder="1" applyAlignment="1">
      <alignment horizontal="center" wrapText="1"/>
    </xf>
    <xf numFmtId="0" fontId="0" fillId="0" borderId="11" xfId="0" applyFont="1" applyFill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1" fontId="0" fillId="0" borderId="8" xfId="0" applyNumberForma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1" fontId="0" fillId="0" borderId="8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3" xfId="0" applyFill="1" applyBorder="1"/>
    <xf numFmtId="0" fontId="0" fillId="2" borderId="6" xfId="0" applyFill="1" applyBorder="1"/>
    <xf numFmtId="0" fontId="0" fillId="2" borderId="2" xfId="0" applyFill="1" applyBorder="1"/>
    <xf numFmtId="0" fontId="0" fillId="2" borderId="9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8" xfId="0" applyFill="1" applyBorder="1"/>
    <xf numFmtId="1" fontId="0" fillId="2" borderId="0" xfId="0" applyNumberFormat="1" applyFill="1"/>
    <xf numFmtId="1" fontId="0" fillId="2" borderId="3" xfId="0" applyNumberFormat="1" applyFill="1" applyBorder="1"/>
    <xf numFmtId="1" fontId="0" fillId="2" borderId="6" xfId="0" applyNumberFormat="1" applyFill="1" applyBorder="1"/>
    <xf numFmtId="1" fontId="0" fillId="2" borderId="2" xfId="0" applyNumberFormat="1" applyFill="1" applyBorder="1"/>
    <xf numFmtId="1" fontId="0" fillId="2" borderId="0" xfId="0" applyNumberFormat="1" applyFill="1" applyBorder="1"/>
    <xf numFmtId="1" fontId="0" fillId="2" borderId="9" xfId="0" applyNumberFormat="1" applyFill="1" applyBorder="1"/>
    <xf numFmtId="1" fontId="0" fillId="2" borderId="1" xfId="0" applyNumberFormat="1" applyFill="1" applyBorder="1"/>
    <xf numFmtId="1" fontId="0" fillId="2" borderId="3" xfId="0" applyNumberFormat="1" applyFill="1" applyBorder="1" applyAlignment="1">
      <alignment horizontal="right" vertical="center"/>
    </xf>
    <xf numFmtId="1" fontId="0" fillId="2" borderId="6" xfId="0" applyNumberFormat="1" applyFill="1" applyBorder="1" applyAlignment="1">
      <alignment horizontal="right" vertical="center"/>
    </xf>
    <xf numFmtId="167" fontId="0" fillId="2" borderId="6" xfId="1" applyNumberFormat="1" applyFont="1" applyFill="1" applyBorder="1" applyAlignment="1">
      <alignment horizontal="right" vertical="center"/>
    </xf>
    <xf numFmtId="167" fontId="0" fillId="2" borderId="5" xfId="1" applyNumberFormat="1" applyFont="1" applyFill="1" applyBorder="1" applyAlignment="1">
      <alignment horizontal="right" vertical="center"/>
    </xf>
    <xf numFmtId="1" fontId="0" fillId="2" borderId="2" xfId="0" applyNumberFormat="1" applyFill="1" applyBorder="1" applyAlignment="1">
      <alignment horizontal="right" vertical="center"/>
    </xf>
    <xf numFmtId="1" fontId="0" fillId="2" borderId="0" xfId="0" applyNumberFormat="1" applyFill="1" applyBorder="1" applyAlignment="1">
      <alignment horizontal="right" vertical="center"/>
    </xf>
    <xf numFmtId="167" fontId="0" fillId="2" borderId="0" xfId="1" applyNumberFormat="1" applyFont="1" applyFill="1" applyBorder="1" applyAlignment="1">
      <alignment horizontal="right" vertical="center"/>
    </xf>
    <xf numFmtId="167" fontId="0" fillId="2" borderId="4" xfId="1" applyNumberFormat="1" applyFont="1" applyFill="1" applyBorder="1" applyAlignment="1">
      <alignment horizontal="right" vertical="center"/>
    </xf>
    <xf numFmtId="1" fontId="0" fillId="2" borderId="9" xfId="0" applyNumberFormat="1" applyFill="1" applyBorder="1" applyAlignment="1">
      <alignment horizontal="right" vertical="center"/>
    </xf>
    <xf numFmtId="1" fontId="0" fillId="2" borderId="1" xfId="0" applyNumberFormat="1" applyFill="1" applyBorder="1" applyAlignment="1">
      <alignment horizontal="right" vertical="center"/>
    </xf>
    <xf numFmtId="167" fontId="0" fillId="2" borderId="1" xfId="1" applyNumberFormat="1" applyFont="1" applyFill="1" applyBorder="1" applyAlignment="1">
      <alignment horizontal="right" vertical="center"/>
    </xf>
    <xf numFmtId="167" fontId="0" fillId="2" borderId="8" xfId="1" applyNumberFormat="1" applyFont="1" applyFill="1" applyBorder="1" applyAlignment="1">
      <alignment horizontal="right" vertical="center"/>
    </xf>
    <xf numFmtId="0" fontId="0" fillId="0" borderId="0" xfId="0" applyFill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Fill="1"/>
    <xf numFmtId="0" fontId="0" fillId="0" borderId="14" xfId="0" applyFill="1" applyBorder="1"/>
    <xf numFmtId="0" fontId="0" fillId="0" borderId="15" xfId="0" applyFill="1" applyBorder="1"/>
    <xf numFmtId="0" fontId="0" fillId="0" borderId="28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/>
    <xf numFmtId="164" fontId="0" fillId="0" borderId="0" xfId="1" applyNumberFormat="1" applyFont="1" applyFill="1" applyBorder="1"/>
    <xf numFmtId="3" fontId="6" fillId="0" borderId="0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/>
    <xf numFmtId="2" fontId="0" fillId="2" borderId="3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/>
    <xf numFmtId="0" fontId="0" fillId="2" borderId="11" xfId="0" applyFill="1" applyBorder="1"/>
    <xf numFmtId="0" fontId="0" fillId="2" borderId="19" xfId="0" applyFill="1" applyBorder="1"/>
    <xf numFmtId="1" fontId="0" fillId="2" borderId="6" xfId="1" applyNumberFormat="1" applyFont="1" applyFill="1" applyBorder="1"/>
    <xf numFmtId="1" fontId="0" fillId="2" borderId="5" xfId="1" applyNumberFormat="1" applyFont="1" applyFill="1" applyBorder="1"/>
    <xf numFmtId="1" fontId="0" fillId="2" borderId="0" xfId="1" applyNumberFormat="1" applyFont="1" applyFill="1" applyBorder="1"/>
    <xf numFmtId="1" fontId="0" fillId="2" borderId="4" xfId="1" applyNumberFormat="1" applyFont="1" applyFill="1" applyBorder="1"/>
    <xf numFmtId="1" fontId="0" fillId="2" borderId="1" xfId="1" applyNumberFormat="1" applyFont="1" applyFill="1" applyBorder="1"/>
    <xf numFmtId="1" fontId="0" fillId="2" borderId="8" xfId="1" applyNumberFormat="1" applyFont="1" applyFill="1" applyBorder="1"/>
    <xf numFmtId="0" fontId="0" fillId="0" borderId="31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Fill="1" applyBorder="1"/>
    <xf numFmtId="0" fontId="0" fillId="0" borderId="31" xfId="0" applyFill="1" applyBorder="1"/>
    <xf numFmtId="2" fontId="0" fillId="3" borderId="0" xfId="0" applyNumberFormat="1" applyFill="1"/>
    <xf numFmtId="2" fontId="0" fillId="3" borderId="0" xfId="1" applyNumberFormat="1" applyFont="1" applyFill="1"/>
    <xf numFmtId="1" fontId="6" fillId="2" borderId="0" xfId="0" applyNumberFormat="1" applyFont="1" applyFill="1" applyBorder="1" applyAlignment="1">
      <alignment horizontal="right" vertical="center"/>
    </xf>
    <xf numFmtId="2" fontId="0" fillId="2" borderId="0" xfId="0" applyNumberFormat="1" applyFill="1" applyBorder="1" applyAlignment="1">
      <alignment horizontal="center" vertical="center"/>
    </xf>
    <xf numFmtId="0" fontId="0" fillId="0" borderId="0" xfId="2" applyFont="1"/>
    <xf numFmtId="2" fontId="0" fillId="6" borderId="0" xfId="0" applyNumberFormat="1" applyFill="1"/>
    <xf numFmtId="2" fontId="0" fillId="6" borderId="0" xfId="1" applyNumberFormat="1" applyFont="1" applyFill="1"/>
    <xf numFmtId="168" fontId="0" fillId="2" borderId="3" xfId="0" applyNumberFormat="1" applyFill="1" applyBorder="1" applyAlignment="1">
      <alignment horizontal="right" vertical="center"/>
    </xf>
    <xf numFmtId="168" fontId="0" fillId="2" borderId="0" xfId="0" applyNumberFormat="1" applyFill="1" applyBorder="1" applyAlignment="1">
      <alignment horizontal="right" vertical="center"/>
    </xf>
    <xf numFmtId="168" fontId="0" fillId="2" borderId="6" xfId="0" applyNumberFormat="1" applyFill="1" applyBorder="1" applyAlignment="1">
      <alignment horizontal="right" vertical="center"/>
    </xf>
    <xf numFmtId="168" fontId="0" fillId="2" borderId="5" xfId="0" applyNumberFormat="1" applyFill="1" applyBorder="1" applyAlignment="1">
      <alignment horizontal="right" vertical="center"/>
    </xf>
    <xf numFmtId="168" fontId="0" fillId="2" borderId="2" xfId="0" applyNumberFormat="1" applyFill="1" applyBorder="1" applyAlignment="1">
      <alignment horizontal="right" vertical="center"/>
    </xf>
    <xf numFmtId="168" fontId="0" fillId="2" borderId="4" xfId="0" applyNumberFormat="1" applyFill="1" applyBorder="1" applyAlignment="1">
      <alignment horizontal="right" vertical="center"/>
    </xf>
    <xf numFmtId="168" fontId="0" fillId="2" borderId="9" xfId="0" applyNumberFormat="1" applyFill="1" applyBorder="1" applyAlignment="1">
      <alignment horizontal="right" vertical="center"/>
    </xf>
    <xf numFmtId="168" fontId="0" fillId="2" borderId="1" xfId="0" applyNumberFormat="1" applyFill="1" applyBorder="1" applyAlignment="1">
      <alignment horizontal="right" vertical="center"/>
    </xf>
    <xf numFmtId="168" fontId="0" fillId="2" borderId="8" xfId="0" applyNumberFormat="1" applyFill="1" applyBorder="1" applyAlignment="1">
      <alignment horizontal="right" vertical="center"/>
    </xf>
    <xf numFmtId="168" fontId="0" fillId="2" borderId="3" xfId="0" applyNumberFormat="1" applyFill="1" applyBorder="1"/>
    <xf numFmtId="168" fontId="0" fillId="2" borderId="6" xfId="0" applyNumberFormat="1" applyFill="1" applyBorder="1"/>
    <xf numFmtId="168" fontId="0" fillId="2" borderId="5" xfId="0" applyNumberFormat="1" applyFill="1" applyBorder="1"/>
    <xf numFmtId="168" fontId="0" fillId="2" borderId="2" xfId="0" applyNumberFormat="1" applyFill="1" applyBorder="1"/>
    <xf numFmtId="168" fontId="0" fillId="2" borderId="0" xfId="0" applyNumberFormat="1" applyFill="1" applyBorder="1"/>
    <xf numFmtId="168" fontId="0" fillId="2" borderId="4" xfId="0" applyNumberFormat="1" applyFill="1" applyBorder="1"/>
    <xf numFmtId="168" fontId="0" fillId="2" borderId="9" xfId="0" applyNumberFormat="1" applyFill="1" applyBorder="1"/>
    <xf numFmtId="168" fontId="0" fillId="2" borderId="1" xfId="0" applyNumberFormat="1" applyFill="1" applyBorder="1"/>
    <xf numFmtId="168" fontId="0" fillId="2" borderId="8" xfId="0" applyNumberFormat="1" applyFill="1" applyBorder="1"/>
    <xf numFmtId="164" fontId="0" fillId="0" borderId="0" xfId="1" applyNumberFormat="1" applyFont="1" applyFill="1" applyBorder="1" applyAlignment="1">
      <alignment horizontal="center" vertical="top" wrapText="1"/>
    </xf>
    <xf numFmtId="0" fontId="0" fillId="0" borderId="0" xfId="0" applyFill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Fill="1"/>
    <xf numFmtId="0" fontId="0" fillId="0" borderId="0" xfId="1" applyNumberFormat="1" applyFont="1" applyFill="1"/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/>
    <xf numFmtId="0" fontId="3" fillId="0" borderId="0" xfId="0" applyNumberFormat="1" applyFont="1" applyFill="1" applyBorder="1" applyAlignment="1">
      <alignment horizontal="center" vertical="center"/>
    </xf>
    <xf numFmtId="0" fontId="0" fillId="7" borderId="0" xfId="0" applyFill="1"/>
    <xf numFmtId="0" fontId="0" fillId="0" borderId="14" xfId="0" applyFill="1" applyBorder="1" applyAlignment="1">
      <alignment horizontal="center" vertical="center"/>
    </xf>
    <xf numFmtId="0" fontId="0" fillId="7" borderId="0" xfId="0" applyFill="1" applyBorder="1"/>
    <xf numFmtId="2" fontId="0" fillId="7" borderId="0" xfId="0" applyNumberFormat="1" applyFill="1"/>
    <xf numFmtId="2" fontId="0" fillId="7" borderId="0" xfId="1" applyNumberFormat="1" applyFont="1" applyFill="1"/>
    <xf numFmtId="0" fontId="8" fillId="7" borderId="0" xfId="0" applyFont="1" applyFill="1"/>
    <xf numFmtId="2" fontId="0" fillId="0" borderId="9" xfId="0" applyNumberForma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9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2" borderId="0" xfId="0" applyNumberFormat="1" applyFill="1"/>
    <xf numFmtId="164" fontId="8" fillId="7" borderId="0" xfId="1" applyNumberFormat="1" applyFont="1" applyFill="1"/>
    <xf numFmtId="165" fontId="0" fillId="0" borderId="0" xfId="1" applyNumberFormat="1" applyFont="1" applyFill="1" applyBorder="1"/>
    <xf numFmtId="2" fontId="0" fillId="0" borderId="39" xfId="0" applyNumberFormat="1" applyFill="1" applyBorder="1"/>
    <xf numFmtId="2" fontId="0" fillId="0" borderId="39" xfId="3" applyNumberFormat="1" applyFont="1" applyFill="1" applyBorder="1"/>
    <xf numFmtId="2" fontId="0" fillId="3" borderId="0" xfId="0" applyNumberFormat="1" applyFill="1" applyBorder="1"/>
    <xf numFmtId="2" fontId="0" fillId="0" borderId="0" xfId="0" applyNumberFormat="1" applyFill="1" applyBorder="1"/>
    <xf numFmtId="2" fontId="0" fillId="3" borderId="3" xfId="0" applyNumberFormat="1" applyFill="1" applyBorder="1"/>
    <xf numFmtId="2" fontId="0" fillId="3" borderId="6" xfId="0" applyNumberFormat="1" applyFill="1" applyBorder="1"/>
    <xf numFmtId="2" fontId="0" fillId="3" borderId="5" xfId="0" applyNumberFormat="1" applyFill="1" applyBorder="1"/>
    <xf numFmtId="2" fontId="0" fillId="3" borderId="2" xfId="0" applyNumberFormat="1" applyFill="1" applyBorder="1"/>
    <xf numFmtId="2" fontId="0" fillId="3" borderId="4" xfId="0" applyNumberFormat="1" applyFill="1" applyBorder="1"/>
    <xf numFmtId="2" fontId="0" fillId="3" borderId="9" xfId="0" applyNumberFormat="1" applyFill="1" applyBorder="1"/>
    <xf numFmtId="2" fontId="0" fillId="3" borderId="1" xfId="0" applyNumberFormat="1" applyFill="1" applyBorder="1"/>
    <xf numFmtId="2" fontId="0" fillId="3" borderId="8" xfId="0" applyNumberFormat="1" applyFill="1" applyBorder="1"/>
    <xf numFmtId="1" fontId="0" fillId="2" borderId="5" xfId="0" applyNumberFormat="1" applyFill="1" applyBorder="1"/>
    <xf numFmtId="1" fontId="0" fillId="2" borderId="4" xfId="0" applyNumberFormat="1" applyFill="1" applyBorder="1"/>
    <xf numFmtId="1" fontId="0" fillId="2" borderId="8" xfId="0" applyNumberFormat="1" applyFill="1" applyBorder="1"/>
    <xf numFmtId="165" fontId="0" fillId="2" borderId="3" xfId="1" applyNumberFormat="1" applyFont="1" applyFill="1" applyBorder="1"/>
    <xf numFmtId="165" fontId="0" fillId="2" borderId="6" xfId="1" applyNumberFormat="1" applyFont="1" applyFill="1" applyBorder="1"/>
    <xf numFmtId="165" fontId="0" fillId="2" borderId="5" xfId="1" applyNumberFormat="1" applyFont="1" applyFill="1" applyBorder="1"/>
    <xf numFmtId="165" fontId="0" fillId="2" borderId="2" xfId="1" applyNumberFormat="1" applyFont="1" applyFill="1" applyBorder="1"/>
    <xf numFmtId="165" fontId="0" fillId="2" borderId="4" xfId="1" applyNumberFormat="1" applyFont="1" applyFill="1" applyBorder="1"/>
    <xf numFmtId="165" fontId="0" fillId="2" borderId="9" xfId="1" applyNumberFormat="1" applyFont="1" applyFill="1" applyBorder="1"/>
    <xf numFmtId="165" fontId="0" fillId="2" borderId="1" xfId="1" applyNumberFormat="1" applyFont="1" applyFill="1" applyBorder="1"/>
    <xf numFmtId="165" fontId="0" fillId="2" borderId="8" xfId="1" applyNumberFormat="1" applyFont="1" applyFill="1" applyBorder="1"/>
    <xf numFmtId="0" fontId="0" fillId="8" borderId="0" xfId="0" applyFill="1"/>
    <xf numFmtId="165" fontId="0" fillId="8" borderId="0" xfId="1" applyNumberFormat="1" applyFont="1" applyFill="1" applyBorder="1"/>
    <xf numFmtId="165" fontId="0" fillId="8" borderId="8" xfId="1" applyNumberFormat="1" applyFont="1" applyFill="1" applyBorder="1"/>
    <xf numFmtId="165" fontId="0" fillId="8" borderId="1" xfId="1" applyNumberFormat="1" applyFont="1" applyFill="1" applyBorder="1"/>
    <xf numFmtId="165" fontId="0" fillId="8" borderId="4" xfId="1" applyNumberFormat="1" applyFont="1" applyFill="1" applyBorder="1"/>
    <xf numFmtId="0" fontId="8" fillId="0" borderId="0" xfId="0" applyFont="1"/>
    <xf numFmtId="0" fontId="8" fillId="0" borderId="9" xfId="0" applyFont="1" applyBorder="1" applyAlignment="1">
      <alignment horizontal="center" vertical="center"/>
    </xf>
    <xf numFmtId="11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1" fontId="8" fillId="0" borderId="8" xfId="0" applyNumberFormat="1" applyFont="1" applyBorder="1" applyAlignment="1">
      <alignment horizontal="center" vertical="center"/>
    </xf>
    <xf numFmtId="165" fontId="0" fillId="9" borderId="0" xfId="1" applyNumberFormat="1" applyFont="1" applyFill="1" applyBorder="1"/>
    <xf numFmtId="0" fontId="11" fillId="0" borderId="0" xfId="0" applyFont="1" applyFill="1" applyBorder="1"/>
    <xf numFmtId="0" fontId="8" fillId="0" borderId="9" xfId="0" applyFont="1" applyBorder="1"/>
    <xf numFmtId="0" fontId="8" fillId="0" borderId="1" xfId="0" applyFont="1" applyBorder="1"/>
    <xf numFmtId="11" fontId="8" fillId="0" borderId="8" xfId="0" applyNumberFormat="1" applyFont="1" applyBorder="1"/>
    <xf numFmtId="165" fontId="0" fillId="0" borderId="0" xfId="1" applyNumberFormat="1" applyFont="1" applyFill="1"/>
    <xf numFmtId="168" fontId="0" fillId="0" borderId="0" xfId="0" applyNumberFormat="1" applyFill="1"/>
    <xf numFmtId="170" fontId="0" fillId="0" borderId="0" xfId="0" applyNumberFormat="1" applyFill="1"/>
    <xf numFmtId="3" fontId="6" fillId="0" borderId="0" xfId="0" applyNumberFormat="1" applyFont="1" applyFill="1" applyBorder="1" applyAlignment="1">
      <alignment horizontal="left" vertical="center"/>
    </xf>
    <xf numFmtId="164" fontId="2" fillId="0" borderId="0" xfId="1" applyNumberFormat="1" applyFont="1" applyFill="1" applyBorder="1" applyAlignment="1"/>
    <xf numFmtId="43" fontId="2" fillId="0" borderId="0" xfId="1" applyNumberFormat="1" applyFont="1" applyFill="1" applyBorder="1" applyAlignment="1"/>
    <xf numFmtId="0" fontId="2" fillId="0" borderId="0" xfId="0" applyFont="1" applyFill="1"/>
    <xf numFmtId="170" fontId="2" fillId="0" borderId="0" xfId="0" applyNumberFormat="1" applyFont="1" applyFill="1"/>
    <xf numFmtId="0" fontId="2" fillId="7" borderId="0" xfId="0" applyFont="1" applyFill="1"/>
    <xf numFmtId="169" fontId="2" fillId="7" borderId="0" xfId="0" applyNumberFormat="1" applyFont="1" applyFill="1"/>
    <xf numFmtId="172" fontId="0" fillId="0" borderId="0" xfId="0" applyNumberFormat="1"/>
    <xf numFmtId="171" fontId="0" fillId="0" borderId="0" xfId="0" applyNumberFormat="1"/>
    <xf numFmtId="0" fontId="8" fillId="3" borderId="0" xfId="0" applyFont="1" applyFill="1"/>
    <xf numFmtId="2" fontId="0" fillId="10" borderId="0" xfId="0" applyNumberFormat="1" applyFill="1" applyBorder="1"/>
    <xf numFmtId="2" fontId="0" fillId="2" borderId="0" xfId="0" applyNumberFormat="1" applyFill="1" applyBorder="1"/>
    <xf numFmtId="166" fontId="0" fillId="10" borderId="0" xfId="0" applyNumberFormat="1" applyFill="1" applyBorder="1"/>
    <xf numFmtId="166" fontId="0" fillId="10" borderId="0" xfId="0" applyNumberFormat="1" applyFill="1"/>
    <xf numFmtId="0" fontId="0" fillId="10" borderId="0" xfId="0" applyFill="1"/>
    <xf numFmtId="173" fontId="0" fillId="0" borderId="0" xfId="1" applyNumberFormat="1" applyFont="1"/>
    <xf numFmtId="168" fontId="0" fillId="12" borderId="0" xfId="0" applyNumberFormat="1" applyFill="1"/>
    <xf numFmtId="166" fontId="0" fillId="11" borderId="0" xfId="1" applyNumberFormat="1" applyFont="1" applyFill="1"/>
    <xf numFmtId="173" fontId="0" fillId="0" borderId="0" xfId="1" applyNumberFormat="1" applyFont="1" applyFill="1"/>
    <xf numFmtId="166" fontId="0" fillId="0" borderId="0" xfId="1" applyNumberFormat="1" applyFont="1" applyFill="1"/>
    <xf numFmtId="168" fontId="0" fillId="3" borderId="0" xfId="0" applyNumberFormat="1" applyFill="1"/>
    <xf numFmtId="0" fontId="0" fillId="7" borderId="0" xfId="0" applyFill="1" applyAlignment="1"/>
    <xf numFmtId="165" fontId="0" fillId="2" borderId="0" xfId="1" applyNumberFormat="1" applyFont="1" applyFill="1"/>
    <xf numFmtId="168" fontId="0" fillId="0" borderId="0" xfId="0" applyNumberFormat="1"/>
    <xf numFmtId="0" fontId="0" fillId="0" borderId="0" xfId="0" applyFill="1" applyAlignment="1"/>
    <xf numFmtId="1" fontId="0" fillId="13" borderId="0" xfId="0" applyNumberFormat="1" applyFill="1"/>
    <xf numFmtId="165" fontId="0" fillId="0" borderId="0" xfId="1" applyNumberFormat="1" applyFont="1" applyFill="1" applyAlignment="1">
      <alignment horizontal="center" vertical="top" wrapText="1"/>
    </xf>
    <xf numFmtId="165" fontId="0" fillId="0" borderId="0" xfId="1" applyNumberFormat="1" applyFont="1" applyFill="1" applyBorder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164" fontId="0" fillId="0" borderId="0" xfId="1" applyNumberFormat="1" applyFont="1" applyFill="1" applyBorder="1" applyAlignment="1">
      <alignment horizontal="center" vertical="top" wrapText="1"/>
    </xf>
    <xf numFmtId="164" fontId="8" fillId="7" borderId="0" xfId="1" applyNumberFormat="1" applyFont="1" applyFill="1" applyAlignment="1">
      <alignment horizontal="center" wrapText="1"/>
    </xf>
    <xf numFmtId="164" fontId="0" fillId="0" borderId="0" xfId="1" applyNumberFormat="1" applyFont="1" applyFill="1" applyAlignment="1">
      <alignment horizontal="center"/>
    </xf>
    <xf numFmtId="172" fontId="0" fillId="14" borderId="0" xfId="0" applyNumberFormat="1" applyFill="1"/>
    <xf numFmtId="2" fontId="0" fillId="0" borderId="0" xfId="0" applyNumberFormat="1"/>
    <xf numFmtId="0" fontId="0" fillId="15" borderId="0" xfId="0" applyFill="1"/>
    <xf numFmtId="0" fontId="0" fillId="15" borderId="0" xfId="0" applyFill="1" applyBorder="1"/>
    <xf numFmtId="2" fontId="0" fillId="15" borderId="42" xfId="0" applyNumberFormat="1" applyFill="1" applyBorder="1" applyAlignment="1">
      <alignment horizontal="center" vertical="center"/>
    </xf>
    <xf numFmtId="2" fontId="0" fillId="15" borderId="13" xfId="0" applyNumberFormat="1" applyFill="1" applyBorder="1" applyAlignment="1">
      <alignment horizontal="center" vertical="center"/>
    </xf>
    <xf numFmtId="0" fontId="0" fillId="15" borderId="14" xfId="0" applyFill="1" applyBorder="1"/>
    <xf numFmtId="164" fontId="0" fillId="15" borderId="13" xfId="1" applyNumberFormat="1" applyFont="1" applyFill="1" applyBorder="1"/>
    <xf numFmtId="1" fontId="0" fillId="15" borderId="13" xfId="1" applyNumberFormat="1" applyFont="1" applyFill="1" applyBorder="1"/>
    <xf numFmtId="1" fontId="0" fillId="15" borderId="43" xfId="1" applyNumberFormat="1" applyFont="1" applyFill="1" applyBorder="1"/>
    <xf numFmtId="164" fontId="8" fillId="0" borderId="0" xfId="1" applyNumberFormat="1" applyFont="1" applyFill="1"/>
    <xf numFmtId="165" fontId="0" fillId="16" borderId="42" xfId="1" applyNumberFormat="1" applyFont="1" applyFill="1" applyBorder="1"/>
    <xf numFmtId="165" fontId="0" fillId="16" borderId="13" xfId="1" applyNumberFormat="1" applyFont="1" applyFill="1" applyBorder="1"/>
    <xf numFmtId="2" fontId="0" fillId="16" borderId="13" xfId="0" applyNumberFormat="1" applyFill="1" applyBorder="1" applyAlignment="1">
      <alignment horizontal="center"/>
    </xf>
    <xf numFmtId="2" fontId="0" fillId="16" borderId="43" xfId="0" applyNumberFormat="1" applyFill="1" applyBorder="1" applyAlignment="1">
      <alignment horizontal="center"/>
    </xf>
    <xf numFmtId="2" fontId="0" fillId="2" borderId="42" xfId="0" applyNumberFormat="1" applyFill="1" applyBorder="1" applyAlignment="1">
      <alignment horizontal="center"/>
    </xf>
    <xf numFmtId="2" fontId="0" fillId="2" borderId="13" xfId="0" applyNumberFormat="1" applyFill="1" applyBorder="1" applyAlignment="1">
      <alignment horizontal="center"/>
    </xf>
    <xf numFmtId="2" fontId="8" fillId="17" borderId="42" xfId="0" applyNumberFormat="1" applyFont="1" applyFill="1" applyBorder="1" applyAlignment="1">
      <alignment horizontal="center"/>
    </xf>
    <xf numFmtId="2" fontId="8" fillId="17" borderId="13" xfId="0" applyNumberFormat="1" applyFont="1" applyFill="1" applyBorder="1" applyAlignment="1">
      <alignment horizontal="center"/>
    </xf>
    <xf numFmtId="2" fontId="8" fillId="17" borderId="43" xfId="0" applyNumberFormat="1" applyFont="1" applyFill="1" applyBorder="1" applyAlignment="1">
      <alignment horizontal="center"/>
    </xf>
    <xf numFmtId="0" fontId="0" fillId="17" borderId="40" xfId="0" applyFill="1" applyBorder="1"/>
    <xf numFmtId="0" fontId="0" fillId="17" borderId="41" xfId="0" applyFill="1" applyBorder="1"/>
    <xf numFmtId="0" fontId="0" fillId="17" borderId="42" xfId="0" applyFill="1" applyBorder="1"/>
    <xf numFmtId="0" fontId="0" fillId="17" borderId="14" xfId="0" applyFill="1" applyBorder="1"/>
    <xf numFmtId="0" fontId="0" fillId="17" borderId="0" xfId="0" applyFill="1" applyBorder="1"/>
    <xf numFmtId="0" fontId="0" fillId="17" borderId="13" xfId="0" applyFill="1" applyBorder="1"/>
    <xf numFmtId="0" fontId="0" fillId="17" borderId="15" xfId="0" applyFill="1" applyBorder="1"/>
    <xf numFmtId="0" fontId="0" fillId="17" borderId="39" xfId="0" applyFill="1" applyBorder="1"/>
    <xf numFmtId="0" fontId="0" fillId="17" borderId="43" xfId="0" applyFill="1" applyBorder="1"/>
    <xf numFmtId="0" fontId="0" fillId="15" borderId="40" xfId="0" applyFill="1" applyBorder="1"/>
    <xf numFmtId="0" fontId="0" fillId="15" borderId="41" xfId="0" applyFill="1" applyBorder="1"/>
    <xf numFmtId="0" fontId="0" fillId="15" borderId="42" xfId="0" applyFill="1" applyBorder="1"/>
    <xf numFmtId="0" fontId="0" fillId="15" borderId="13" xfId="0" applyFill="1" applyBorder="1"/>
    <xf numFmtId="0" fontId="0" fillId="15" borderId="15" xfId="0" applyFill="1" applyBorder="1"/>
    <xf numFmtId="0" fontId="0" fillId="15" borderId="39" xfId="0" applyFill="1" applyBorder="1"/>
    <xf numFmtId="0" fontId="0" fillId="15" borderId="43" xfId="0" applyFill="1" applyBorder="1"/>
    <xf numFmtId="0" fontId="0" fillId="18" borderId="14" xfId="0" applyFill="1" applyBorder="1"/>
    <xf numFmtId="0" fontId="0" fillId="18" borderId="0" xfId="0" applyFill="1" applyBorder="1"/>
    <xf numFmtId="0" fontId="0" fillId="18" borderId="13" xfId="0" applyFill="1" applyBorder="1"/>
    <xf numFmtId="0" fontId="0" fillId="18" borderId="15" xfId="0" applyFill="1" applyBorder="1"/>
    <xf numFmtId="0" fontId="0" fillId="18" borderId="39" xfId="0" applyFill="1" applyBorder="1"/>
    <xf numFmtId="0" fontId="0" fillId="18" borderId="43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42" xfId="0" applyFill="1" applyBorder="1"/>
    <xf numFmtId="0" fontId="0" fillId="2" borderId="14" xfId="0" applyFill="1" applyBorder="1"/>
    <xf numFmtId="0" fontId="0" fillId="2" borderId="13" xfId="0" applyFill="1" applyBorder="1"/>
    <xf numFmtId="0" fontId="0" fillId="2" borderId="15" xfId="0" applyFill="1" applyBorder="1"/>
    <xf numFmtId="0" fontId="0" fillId="2" borderId="39" xfId="0" applyFill="1" applyBorder="1"/>
    <xf numFmtId="0" fontId="0" fillId="2" borderId="43" xfId="0" applyFill="1" applyBorder="1"/>
    <xf numFmtId="0" fontId="0" fillId="3" borderId="40" xfId="0" applyFill="1" applyBorder="1"/>
    <xf numFmtId="0" fontId="0" fillId="3" borderId="41" xfId="0" applyFill="1" applyBorder="1"/>
    <xf numFmtId="0" fontId="0" fillId="3" borderId="14" xfId="0" applyFill="1" applyBorder="1"/>
    <xf numFmtId="0" fontId="0" fillId="3" borderId="0" xfId="0" applyFill="1" applyBorder="1"/>
    <xf numFmtId="0" fontId="0" fillId="3" borderId="13" xfId="0" applyFill="1" applyBorder="1"/>
    <xf numFmtId="0" fontId="0" fillId="3" borderId="15" xfId="0" applyFill="1" applyBorder="1"/>
    <xf numFmtId="0" fontId="0" fillId="3" borderId="39" xfId="0" applyFill="1" applyBorder="1"/>
    <xf numFmtId="0" fontId="0" fillId="16" borderId="40" xfId="0" applyFill="1" applyBorder="1"/>
    <xf numFmtId="0" fontId="0" fillId="16" borderId="41" xfId="0" applyFill="1" applyBorder="1"/>
    <xf numFmtId="0" fontId="0" fillId="16" borderId="42" xfId="0" applyFill="1" applyBorder="1"/>
    <xf numFmtId="0" fontId="0" fillId="16" borderId="15" xfId="0" applyFill="1" applyBorder="1"/>
    <xf numFmtId="0" fontId="0" fillId="16" borderId="39" xfId="0" applyFill="1" applyBorder="1"/>
    <xf numFmtId="0" fontId="0" fillId="16" borderId="43" xfId="0" applyFill="1" applyBorder="1"/>
    <xf numFmtId="0" fontId="0" fillId="0" borderId="13" xfId="0" applyFill="1" applyBorder="1"/>
    <xf numFmtId="0" fontId="0" fillId="19" borderId="40" xfId="0" applyFill="1" applyBorder="1"/>
    <xf numFmtId="0" fontId="0" fillId="19" borderId="41" xfId="0" applyFill="1" applyBorder="1"/>
    <xf numFmtId="0" fontId="0" fillId="19" borderId="42" xfId="0" applyFill="1" applyBorder="1"/>
    <xf numFmtId="0" fontId="0" fillId="19" borderId="14" xfId="0" applyFill="1" applyBorder="1"/>
    <xf numFmtId="0" fontId="0" fillId="19" borderId="0" xfId="0" applyFill="1" applyBorder="1"/>
    <xf numFmtId="0" fontId="0" fillId="19" borderId="13" xfId="0" applyFill="1" applyBorder="1"/>
    <xf numFmtId="0" fontId="0" fillId="19" borderId="15" xfId="0" applyFill="1" applyBorder="1"/>
    <xf numFmtId="0" fontId="0" fillId="19" borderId="39" xfId="0" applyFill="1" applyBorder="1"/>
    <xf numFmtId="0" fontId="0" fillId="19" borderId="43" xfId="0" applyFill="1" applyBorder="1"/>
    <xf numFmtId="165" fontId="0" fillId="19" borderId="13" xfId="1" applyNumberFormat="1" applyFont="1" applyFill="1" applyBorder="1"/>
    <xf numFmtId="0" fontId="0" fillId="0" borderId="13" xfId="0" applyFill="1" applyBorder="1" applyAlignment="1">
      <alignment horizontal="center"/>
    </xf>
    <xf numFmtId="2" fontId="0" fillId="15" borderId="13" xfId="0" applyNumberFormat="1" applyFill="1" applyBorder="1" applyAlignment="1">
      <alignment horizontal="right" vertical="center"/>
    </xf>
    <xf numFmtId="2" fontId="8" fillId="17" borderId="29" xfId="0" applyNumberFormat="1" applyFont="1" applyFill="1" applyBorder="1" applyAlignment="1">
      <alignment horizontal="center"/>
    </xf>
    <xf numFmtId="2" fontId="8" fillId="17" borderId="31" xfId="0" applyNumberFormat="1" applyFont="1" applyFill="1" applyBorder="1" applyAlignment="1">
      <alignment horizontal="center"/>
    </xf>
    <xf numFmtId="2" fontId="8" fillId="17" borderId="38" xfId="0" applyNumberFormat="1" applyFont="1" applyFill="1" applyBorder="1" applyAlignment="1">
      <alignment horizontal="center"/>
    </xf>
    <xf numFmtId="2" fontId="0" fillId="15" borderId="29" xfId="0" applyNumberFormat="1" applyFill="1" applyBorder="1" applyAlignment="1">
      <alignment horizontal="center" vertical="center"/>
    </xf>
    <xf numFmtId="2" fontId="0" fillId="15" borderId="31" xfId="0" applyNumberFormat="1" applyFill="1" applyBorder="1" applyAlignment="1">
      <alignment horizontal="center" vertical="center"/>
    </xf>
    <xf numFmtId="0" fontId="0" fillId="15" borderId="31" xfId="0" applyFill="1" applyBorder="1"/>
    <xf numFmtId="1" fontId="0" fillId="15" borderId="31" xfId="0" applyNumberFormat="1" applyFill="1" applyBorder="1"/>
    <xf numFmtId="1" fontId="0" fillId="15" borderId="38" xfId="0" applyNumberFormat="1" applyFill="1" applyBorder="1"/>
    <xf numFmtId="165" fontId="0" fillId="2" borderId="13" xfId="1" applyNumberFormat="1" applyFont="1" applyFill="1" applyBorder="1"/>
    <xf numFmtId="43" fontId="0" fillId="18" borderId="29" xfId="1" applyNumberFormat="1" applyFont="1" applyFill="1" applyBorder="1"/>
    <xf numFmtId="43" fontId="0" fillId="18" borderId="31" xfId="1" applyNumberFormat="1" applyFont="1" applyFill="1" applyBorder="1"/>
    <xf numFmtId="43" fontId="0" fillId="18" borderId="38" xfId="1" applyNumberFormat="1" applyFont="1" applyFill="1" applyBorder="1"/>
    <xf numFmtId="2" fontId="0" fillId="2" borderId="29" xfId="0" applyNumberFormat="1" applyFill="1" applyBorder="1" applyAlignment="1">
      <alignment horizontal="right"/>
    </xf>
    <xf numFmtId="2" fontId="0" fillId="2" borderId="31" xfId="0" applyNumberFormat="1" applyFill="1" applyBorder="1" applyAlignment="1">
      <alignment horizontal="right"/>
    </xf>
    <xf numFmtId="2" fontId="0" fillId="2" borderId="44" xfId="0" applyNumberFormat="1" applyFill="1" applyBorder="1" applyAlignment="1">
      <alignment horizontal="center" vertical="center"/>
    </xf>
    <xf numFmtId="2" fontId="0" fillId="2" borderId="45" xfId="0" applyNumberFormat="1" applyFill="1" applyBorder="1" applyAlignment="1">
      <alignment horizontal="center" vertical="center"/>
    </xf>
    <xf numFmtId="1" fontId="0" fillId="2" borderId="44" xfId="0" applyNumberFormat="1" applyFill="1" applyBorder="1"/>
    <xf numFmtId="1" fontId="0" fillId="2" borderId="46" xfId="0" applyNumberFormat="1" applyFill="1" applyBorder="1"/>
    <xf numFmtId="1" fontId="0" fillId="2" borderId="45" xfId="0" applyNumberFormat="1" applyFill="1" applyBorder="1"/>
    <xf numFmtId="2" fontId="0" fillId="2" borderId="13" xfId="0" applyNumberFormat="1" applyFill="1" applyBorder="1"/>
    <xf numFmtId="1" fontId="0" fillId="2" borderId="13" xfId="0" applyNumberFormat="1" applyFill="1" applyBorder="1"/>
    <xf numFmtId="2" fontId="0" fillId="3" borderId="13" xfId="0" applyNumberFormat="1" applyFill="1" applyBorder="1"/>
    <xf numFmtId="0" fontId="8" fillId="3" borderId="13" xfId="0" applyFont="1" applyFill="1" applyBorder="1"/>
    <xf numFmtId="0" fontId="0" fillId="8" borderId="13" xfId="0" applyFill="1" applyBorder="1"/>
    <xf numFmtId="2" fontId="0" fillId="10" borderId="13" xfId="0" applyNumberFormat="1" applyFill="1" applyBorder="1"/>
    <xf numFmtId="166" fontId="0" fillId="10" borderId="13" xfId="0" applyNumberFormat="1" applyFill="1" applyBorder="1"/>
    <xf numFmtId="2" fontId="0" fillId="7" borderId="13" xfId="0" applyNumberFormat="1" applyFill="1" applyBorder="1"/>
    <xf numFmtId="0" fontId="0" fillId="0" borderId="13" xfId="0" applyBorder="1"/>
    <xf numFmtId="43" fontId="0" fillId="16" borderId="42" xfId="1" applyNumberFormat="1" applyFont="1" applyFill="1" applyBorder="1"/>
    <xf numFmtId="43" fontId="0" fillId="16" borderId="13" xfId="1" applyNumberFormat="1" applyFont="1" applyFill="1" applyBorder="1"/>
    <xf numFmtId="43" fontId="0" fillId="16" borderId="43" xfId="1" applyNumberFormat="1" applyFont="1" applyFill="1" applyBorder="1"/>
    <xf numFmtId="2" fontId="0" fillId="2" borderId="42" xfId="0" applyNumberFormat="1" applyFill="1" applyBorder="1" applyAlignment="1">
      <alignment horizontal="right"/>
    </xf>
    <xf numFmtId="2" fontId="0" fillId="2" borderId="13" xfId="0" applyNumberFormat="1" applyFill="1" applyBorder="1" applyAlignment="1">
      <alignment horizontal="right"/>
    </xf>
    <xf numFmtId="2" fontId="0" fillId="2" borderId="47" xfId="0" applyNumberFormat="1" applyFill="1" applyBorder="1" applyAlignment="1">
      <alignment horizontal="center" vertical="center"/>
    </xf>
    <xf numFmtId="2" fontId="0" fillId="2" borderId="48" xfId="0" applyNumberFormat="1" applyFill="1" applyBorder="1" applyAlignment="1">
      <alignment horizontal="center" vertical="center"/>
    </xf>
    <xf numFmtId="1" fontId="0" fillId="2" borderId="47" xfId="0" applyNumberFormat="1" applyFill="1" applyBorder="1"/>
    <xf numFmtId="1" fontId="0" fillId="2" borderId="48" xfId="0" applyNumberFormat="1" applyFill="1" applyBorder="1"/>
    <xf numFmtId="1" fontId="6" fillId="2" borderId="13" xfId="0" applyNumberFormat="1" applyFont="1" applyFill="1" applyBorder="1" applyAlignment="1">
      <alignment horizontal="right" vertical="center"/>
    </xf>
    <xf numFmtId="4" fontId="0" fillId="0" borderId="13" xfId="0" applyNumberFormat="1" applyFill="1" applyBorder="1"/>
    <xf numFmtId="164" fontId="0" fillId="0" borderId="13" xfId="1" applyNumberFormat="1" applyFont="1" applyFill="1" applyBorder="1"/>
    <xf numFmtId="1" fontId="0" fillId="2" borderId="47" xfId="1" applyNumberFormat="1" applyFont="1" applyFill="1" applyBorder="1"/>
    <xf numFmtId="1" fontId="0" fillId="2" borderId="13" xfId="1" applyNumberFormat="1" applyFont="1" applyFill="1" applyBorder="1"/>
    <xf numFmtId="1" fontId="0" fillId="2" borderId="48" xfId="1" applyNumberFormat="1" applyFont="1" applyFill="1" applyBorder="1"/>
    <xf numFmtId="2" fontId="0" fillId="3" borderId="13" xfId="1" applyNumberFormat="1" applyFont="1" applyFill="1" applyBorder="1"/>
    <xf numFmtId="165" fontId="0" fillId="8" borderId="13" xfId="1" applyNumberFormat="1" applyFont="1" applyFill="1" applyBorder="1"/>
    <xf numFmtId="2" fontId="0" fillId="2" borderId="13" xfId="3" applyNumberFormat="1" applyFont="1" applyFill="1" applyBorder="1"/>
    <xf numFmtId="11" fontId="3" fillId="0" borderId="13" xfId="0" applyNumberFormat="1" applyFont="1" applyFill="1" applyBorder="1" applyAlignment="1">
      <alignment horizontal="center" vertical="center"/>
    </xf>
    <xf numFmtId="2" fontId="0" fillId="7" borderId="13" xfId="1" applyNumberFormat="1" applyFont="1" applyFill="1" applyBorder="1"/>
    <xf numFmtId="164" fontId="0" fillId="0" borderId="13" xfId="1" applyNumberFormat="1" applyFont="1" applyBorder="1"/>
    <xf numFmtId="165" fontId="0" fillId="9" borderId="13" xfId="1" applyNumberFormat="1" applyFont="1" applyFill="1" applyBorder="1"/>
    <xf numFmtId="164" fontId="0" fillId="3" borderId="13" xfId="1" applyNumberFormat="1" applyFont="1" applyFill="1" applyBorder="1"/>
    <xf numFmtId="165" fontId="0" fillId="3" borderId="13" xfId="1" applyNumberFormat="1" applyFont="1" applyFill="1" applyBorder="1"/>
    <xf numFmtId="2" fontId="0" fillId="3" borderId="13" xfId="0" applyNumberFormat="1" applyFill="1" applyBorder="1" applyAlignment="1">
      <alignment horizontal="right" vertical="center"/>
    </xf>
    <xf numFmtId="43" fontId="0" fillId="19" borderId="13" xfId="1" applyNumberFormat="1" applyFont="1" applyFill="1" applyBorder="1" applyAlignment="1">
      <alignment horizontal="right"/>
    </xf>
    <xf numFmtId="2" fontId="0" fillId="16" borderId="29" xfId="0" applyNumberFormat="1" applyFill="1" applyBorder="1" applyAlignment="1">
      <alignment horizontal="right" vertical="center"/>
    </xf>
    <xf numFmtId="2" fontId="0" fillId="16" borderId="42" xfId="0" applyNumberFormat="1" applyFill="1" applyBorder="1" applyAlignment="1">
      <alignment horizontal="right" vertical="center"/>
    </xf>
    <xf numFmtId="2" fontId="0" fillId="16" borderId="42" xfId="0" applyNumberFormat="1" applyFill="1" applyBorder="1" applyAlignment="1">
      <alignment horizontal="center" vertical="center"/>
    </xf>
    <xf numFmtId="2" fontId="0" fillId="16" borderId="38" xfId="0" applyNumberFormat="1" applyFill="1" applyBorder="1" applyAlignment="1">
      <alignment horizontal="right" vertical="center"/>
    </xf>
    <xf numFmtId="2" fontId="0" fillId="16" borderId="43" xfId="0" applyNumberFormat="1" applyFill="1" applyBorder="1" applyAlignment="1">
      <alignment horizontal="right" vertical="center"/>
    </xf>
    <xf numFmtId="2" fontId="0" fillId="16" borderId="43" xfId="0" applyNumberFormat="1" applyFill="1" applyBorder="1" applyAlignment="1">
      <alignment horizontal="center" vertical="center"/>
    </xf>
    <xf numFmtId="2" fontId="0" fillId="3" borderId="42" xfId="0" applyNumberFormat="1" applyFill="1" applyBorder="1" applyAlignment="1">
      <alignment horizontal="center" vertical="center"/>
    </xf>
    <xf numFmtId="2" fontId="0" fillId="3" borderId="42" xfId="0" applyNumberFormat="1" applyFill="1" applyBorder="1" applyAlignment="1">
      <alignment horizontal="right" vertical="center"/>
    </xf>
    <xf numFmtId="165" fontId="0" fillId="3" borderId="43" xfId="1" applyNumberFormat="1" applyFont="1" applyFill="1" applyBorder="1"/>
    <xf numFmtId="2" fontId="0" fillId="3" borderId="43" xfId="0" applyNumberFormat="1" applyFill="1" applyBorder="1" applyAlignment="1">
      <alignment horizontal="right" vertical="center"/>
    </xf>
    <xf numFmtId="165" fontId="0" fillId="3" borderId="42" xfId="1" applyNumberFormat="1" applyFont="1" applyFill="1" applyBorder="1"/>
    <xf numFmtId="174" fontId="0" fillId="3" borderId="42" xfId="1" applyNumberFormat="1" applyFont="1" applyFill="1" applyBorder="1"/>
    <xf numFmtId="2" fontId="0" fillId="3" borderId="43" xfId="0" applyNumberFormat="1" applyFill="1" applyBorder="1" applyAlignment="1">
      <alignment horizontal="center"/>
    </xf>
    <xf numFmtId="2" fontId="0" fillId="3" borderId="43" xfId="0" applyNumberFormat="1" applyFill="1" applyBorder="1" applyAlignment="1">
      <alignment horizontal="right"/>
    </xf>
    <xf numFmtId="165" fontId="0" fillId="2" borderId="12" xfId="1" applyNumberFormat="1" applyFont="1" applyFill="1" applyBorder="1"/>
    <xf numFmtId="165" fontId="0" fillId="2" borderId="18" xfId="1" applyNumberFormat="1" applyFont="1" applyFill="1" applyBorder="1"/>
    <xf numFmtId="2" fontId="0" fillId="19" borderId="12" xfId="0" applyNumberFormat="1" applyFill="1" applyBorder="1" applyAlignment="1">
      <alignment horizontal="center" vertical="center"/>
    </xf>
    <xf numFmtId="2" fontId="0" fillId="19" borderId="18" xfId="0" applyNumberFormat="1" applyFill="1" applyBorder="1" applyAlignment="1">
      <alignment horizontal="center" vertical="center"/>
    </xf>
    <xf numFmtId="1" fontId="0" fillId="19" borderId="18" xfId="0" applyNumberFormat="1" applyFill="1" applyBorder="1" applyAlignment="1">
      <alignment horizontal="right" vertical="center"/>
    </xf>
    <xf numFmtId="0" fontId="0" fillId="20" borderId="40" xfId="0" applyFill="1" applyBorder="1"/>
    <xf numFmtId="0" fontId="0" fillId="20" borderId="41" xfId="0" applyFill="1" applyBorder="1"/>
    <xf numFmtId="0" fontId="0" fillId="20" borderId="14" xfId="0" applyFill="1" applyBorder="1"/>
    <xf numFmtId="0" fontId="0" fillId="20" borderId="0" xfId="0" applyFill="1" applyBorder="1"/>
    <xf numFmtId="0" fontId="0" fillId="20" borderId="15" xfId="0" applyFill="1" applyBorder="1"/>
    <xf numFmtId="0" fontId="0" fillId="20" borderId="39" xfId="0" applyFill="1" applyBorder="1"/>
    <xf numFmtId="1" fontId="0" fillId="20" borderId="12" xfId="0" applyNumberFormat="1" applyFill="1" applyBorder="1" applyAlignment="1">
      <alignment horizontal="center" vertical="center"/>
    </xf>
    <xf numFmtId="0" fontId="0" fillId="21" borderId="40" xfId="0" applyFill="1" applyBorder="1"/>
    <xf numFmtId="0" fontId="0" fillId="21" borderId="41" xfId="0" applyFill="1" applyBorder="1"/>
    <xf numFmtId="0" fontId="0" fillId="21" borderId="42" xfId="0" applyFill="1" applyBorder="1"/>
    <xf numFmtId="0" fontId="0" fillId="21" borderId="14" xfId="0" applyFill="1" applyBorder="1"/>
    <xf numFmtId="0" fontId="0" fillId="21" borderId="0" xfId="0" applyFill="1" applyBorder="1"/>
    <xf numFmtId="0" fontId="0" fillId="21" borderId="13" xfId="0" applyFill="1" applyBorder="1"/>
    <xf numFmtId="0" fontId="0" fillId="21" borderId="15" xfId="0" applyFill="1" applyBorder="1"/>
    <xf numFmtId="0" fontId="0" fillId="21" borderId="39" xfId="0" applyFill="1" applyBorder="1"/>
    <xf numFmtId="0" fontId="0" fillId="21" borderId="43" xfId="0" applyFill="1" applyBorder="1"/>
    <xf numFmtId="0" fontId="0" fillId="22" borderId="40" xfId="0" applyFill="1" applyBorder="1"/>
    <xf numFmtId="0" fontId="0" fillId="22" borderId="41" xfId="0" applyFill="1" applyBorder="1"/>
    <xf numFmtId="0" fontId="0" fillId="22" borderId="42" xfId="0" applyFill="1" applyBorder="1"/>
    <xf numFmtId="0" fontId="0" fillId="22" borderId="14" xfId="0" applyFill="1" applyBorder="1"/>
    <xf numFmtId="0" fontId="0" fillId="22" borderId="0" xfId="0" applyFill="1" applyBorder="1"/>
    <xf numFmtId="0" fontId="0" fillId="22" borderId="13" xfId="0" applyFill="1" applyBorder="1"/>
    <xf numFmtId="0" fontId="0" fillId="22" borderId="15" xfId="0" applyFill="1" applyBorder="1"/>
    <xf numFmtId="0" fontId="0" fillId="22" borderId="39" xfId="0" applyFill="1" applyBorder="1"/>
    <xf numFmtId="0" fontId="0" fillId="22" borderId="43" xfId="0" applyFill="1" applyBorder="1"/>
    <xf numFmtId="0" fontId="0" fillId="23" borderId="40" xfId="0" applyFill="1" applyBorder="1"/>
    <xf numFmtId="0" fontId="0" fillId="23" borderId="41" xfId="0" applyFill="1" applyBorder="1"/>
    <xf numFmtId="1" fontId="0" fillId="23" borderId="12" xfId="0" applyNumberFormat="1" applyFill="1" applyBorder="1" applyAlignment="1">
      <alignment horizontal="center" vertical="center"/>
    </xf>
    <xf numFmtId="0" fontId="0" fillId="23" borderId="14" xfId="0" applyFill="1" applyBorder="1"/>
    <xf numFmtId="0" fontId="0" fillId="23" borderId="0" xfId="0" applyFill="1" applyBorder="1"/>
    <xf numFmtId="0" fontId="0" fillId="23" borderId="15" xfId="0" applyFill="1" applyBorder="1"/>
    <xf numFmtId="0" fontId="0" fillId="23" borderId="39" xfId="0" applyFill="1" applyBorder="1"/>
    <xf numFmtId="165" fontId="0" fillId="23" borderId="42" xfId="1" applyNumberFormat="1" applyFont="1" applyFill="1" applyBorder="1"/>
    <xf numFmtId="174" fontId="0" fillId="23" borderId="42" xfId="1" applyNumberFormat="1" applyFont="1" applyFill="1" applyBorder="1"/>
    <xf numFmtId="2" fontId="0" fillId="23" borderId="43" xfId="0" applyNumberFormat="1" applyFill="1" applyBorder="1" applyAlignment="1">
      <alignment horizontal="center"/>
    </xf>
    <xf numFmtId="2" fontId="0" fillId="23" borderId="43" xfId="0" applyNumberFormat="1" applyFill="1" applyBorder="1" applyAlignment="1">
      <alignment horizontal="right"/>
    </xf>
    <xf numFmtId="0" fontId="0" fillId="24" borderId="40" xfId="0" applyFill="1" applyBorder="1"/>
    <xf numFmtId="0" fontId="0" fillId="24" borderId="41" xfId="0" applyFill="1" applyBorder="1"/>
    <xf numFmtId="1" fontId="0" fillId="24" borderId="12" xfId="0" applyNumberFormat="1" applyFill="1" applyBorder="1" applyAlignment="1">
      <alignment horizontal="center" vertical="center"/>
    </xf>
    <xf numFmtId="0" fontId="0" fillId="24" borderId="14" xfId="0" applyFill="1" applyBorder="1"/>
    <xf numFmtId="0" fontId="0" fillId="24" borderId="0" xfId="0" applyFill="1" applyBorder="1"/>
    <xf numFmtId="0" fontId="0" fillId="24" borderId="15" xfId="0" applyFill="1" applyBorder="1"/>
    <xf numFmtId="0" fontId="0" fillId="24" borderId="39" xfId="0" applyFill="1" applyBorder="1"/>
    <xf numFmtId="165" fontId="0" fillId="24" borderId="42" xfId="1" applyNumberFormat="1" applyFont="1" applyFill="1" applyBorder="1"/>
    <xf numFmtId="174" fontId="0" fillId="24" borderId="42" xfId="1" applyNumberFormat="1" applyFont="1" applyFill="1" applyBorder="1"/>
    <xf numFmtId="2" fontId="0" fillId="24" borderId="43" xfId="0" applyNumberFormat="1" applyFill="1" applyBorder="1" applyAlignment="1">
      <alignment horizontal="center"/>
    </xf>
    <xf numFmtId="2" fontId="0" fillId="24" borderId="43" xfId="0" applyNumberFormat="1" applyFill="1" applyBorder="1" applyAlignment="1">
      <alignment horizontal="right"/>
    </xf>
    <xf numFmtId="0" fontId="0" fillId="25" borderId="40" xfId="0" applyFill="1" applyBorder="1"/>
    <xf numFmtId="0" fontId="0" fillId="25" borderId="41" xfId="0" applyFill="1" applyBorder="1"/>
    <xf numFmtId="0" fontId="0" fillId="25" borderId="42" xfId="0" applyFill="1" applyBorder="1"/>
    <xf numFmtId="0" fontId="0" fillId="25" borderId="14" xfId="0" applyFill="1" applyBorder="1"/>
    <xf numFmtId="0" fontId="0" fillId="25" borderId="0" xfId="0" applyFill="1" applyBorder="1"/>
    <xf numFmtId="0" fontId="0" fillId="25" borderId="13" xfId="0" applyFill="1" applyBorder="1"/>
    <xf numFmtId="0" fontId="0" fillId="25" borderId="15" xfId="0" applyFill="1" applyBorder="1"/>
    <xf numFmtId="0" fontId="0" fillId="25" borderId="39" xfId="0" applyFill="1" applyBorder="1"/>
    <xf numFmtId="0" fontId="0" fillId="25" borderId="43" xfId="0" applyFill="1" applyBorder="1"/>
    <xf numFmtId="0" fontId="0" fillId="5" borderId="0" xfId="0" applyFill="1" applyAlignment="1">
      <alignment horizontal="center"/>
    </xf>
    <xf numFmtId="164" fontId="0" fillId="4" borderId="0" xfId="1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2" xfId="0" applyFill="1" applyBorder="1" applyAlignment="1">
      <alignment horizontal="center" wrapText="1"/>
    </xf>
    <xf numFmtId="0" fontId="0" fillId="0" borderId="26" xfId="0" applyFill="1" applyBorder="1" applyAlignment="1">
      <alignment horizontal="center" wrapText="1"/>
    </xf>
    <xf numFmtId="0" fontId="0" fillId="0" borderId="24" xfId="0" applyFill="1" applyBorder="1" applyAlignment="1">
      <alignment horizontal="center" wrapText="1"/>
    </xf>
    <xf numFmtId="0" fontId="0" fillId="0" borderId="27" xfId="0" applyFill="1" applyBorder="1" applyAlignment="1">
      <alignment horizontal="center" wrapText="1"/>
    </xf>
    <xf numFmtId="0" fontId="0" fillId="0" borderId="0" xfId="0" applyFill="1" applyBorder="1" applyAlignment="1">
      <alignment horizontal="center" vertical="top" wrapText="1"/>
    </xf>
    <xf numFmtId="165" fontId="0" fillId="0" borderId="0" xfId="1" applyNumberFormat="1" applyFont="1" applyFill="1" applyAlignment="1">
      <alignment horizontal="center" vertical="top" wrapText="1"/>
    </xf>
    <xf numFmtId="165" fontId="0" fillId="0" borderId="0" xfId="1" applyNumberFormat="1" applyFont="1" applyFill="1" applyBorder="1" applyAlignment="1">
      <alignment horizontal="center" vertical="top" wrapText="1"/>
    </xf>
    <xf numFmtId="165" fontId="0" fillId="0" borderId="13" xfId="1" applyNumberFormat="1" applyFont="1" applyFill="1" applyBorder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164" fontId="0" fillId="0" borderId="0" xfId="1" applyNumberFormat="1" applyFont="1" applyFill="1" applyBorder="1" applyAlignment="1">
      <alignment horizontal="center" vertical="top" wrapText="1"/>
    </xf>
    <xf numFmtId="164" fontId="8" fillId="7" borderId="0" xfId="1" applyNumberFormat="1" applyFont="1" applyFill="1" applyAlignment="1">
      <alignment horizontal="center" wrapText="1"/>
    </xf>
    <xf numFmtId="164" fontId="8" fillId="7" borderId="13" xfId="1" applyNumberFormat="1" applyFont="1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2" borderId="29" xfId="0" applyFill="1" applyBorder="1" applyAlignment="1">
      <alignment horizontal="center" wrapText="1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30" xfId="0" applyFill="1" applyBorder="1" applyAlignment="1">
      <alignment horizontal="center" wrapText="1"/>
    </xf>
    <xf numFmtId="0" fontId="0" fillId="7" borderId="0" xfId="0" applyFill="1" applyAlignment="1">
      <alignment horizontal="center"/>
    </xf>
    <xf numFmtId="164" fontId="0" fillId="0" borderId="0" xfId="1" applyNumberFormat="1" applyFont="1" applyFill="1" applyAlignment="1">
      <alignment horizontal="center"/>
    </xf>
    <xf numFmtId="164" fontId="0" fillId="0" borderId="13" xfId="1" applyNumberFormat="1" applyFont="1" applyFill="1" applyBorder="1" applyAlignment="1">
      <alignment horizontal="center"/>
    </xf>
    <xf numFmtId="0" fontId="0" fillId="0" borderId="0" xfId="0" applyFill="1" applyAlignment="1">
      <alignment horizontal="center" vertical="top"/>
    </xf>
    <xf numFmtId="0" fontId="0" fillId="2" borderId="1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43" fontId="0" fillId="21" borderId="13" xfId="1" applyFont="1" applyFill="1" applyBorder="1"/>
    <xf numFmtId="43" fontId="0" fillId="20" borderId="42" xfId="1" applyFont="1" applyFill="1" applyBorder="1" applyAlignment="1">
      <alignment horizontal="center" vertical="center"/>
    </xf>
    <xf numFmtId="43" fontId="0" fillId="20" borderId="13" xfId="1" applyFont="1" applyFill="1" applyBorder="1"/>
    <xf numFmtId="43" fontId="0" fillId="20" borderId="13" xfId="1" applyFont="1" applyFill="1" applyBorder="1" applyAlignment="1">
      <alignment horizontal="right" vertical="center"/>
    </xf>
    <xf numFmtId="43" fontId="0" fillId="20" borderId="43" xfId="1" applyFont="1" applyFill="1" applyBorder="1"/>
    <xf numFmtId="43" fontId="0" fillId="20" borderId="43" xfId="1" applyFont="1" applyFill="1" applyBorder="1" applyAlignment="1">
      <alignment horizontal="right" vertical="center"/>
    </xf>
    <xf numFmtId="43" fontId="0" fillId="21" borderId="13" xfId="1" applyFont="1" applyFill="1" applyBorder="1" applyAlignment="1">
      <alignment horizontal="right"/>
    </xf>
    <xf numFmtId="43" fontId="0" fillId="20" borderId="42" xfId="1" applyFont="1" applyFill="1" applyBorder="1"/>
    <xf numFmtId="43" fontId="0" fillId="20" borderId="43" xfId="1" applyFont="1" applyFill="1" applyBorder="1" applyAlignment="1">
      <alignment horizontal="center"/>
    </xf>
    <xf numFmtId="43" fontId="0" fillId="20" borderId="43" xfId="1" applyFont="1" applyFill="1" applyBorder="1" applyAlignment="1">
      <alignment horizontal="right"/>
    </xf>
    <xf numFmtId="43" fontId="0" fillId="22" borderId="13" xfId="1" applyFont="1" applyFill="1" applyBorder="1"/>
    <xf numFmtId="43" fontId="0" fillId="23" borderId="42" xfId="1" applyFont="1" applyFill="1" applyBorder="1" applyAlignment="1">
      <alignment horizontal="center" vertical="center"/>
    </xf>
    <xf numFmtId="43" fontId="0" fillId="23" borderId="42" xfId="1" applyFont="1" applyFill="1" applyBorder="1" applyAlignment="1">
      <alignment horizontal="right" vertical="center"/>
    </xf>
    <xf numFmtId="43" fontId="0" fillId="23" borderId="13" xfId="1" applyFont="1" applyFill="1" applyBorder="1"/>
    <xf numFmtId="43" fontId="0" fillId="23" borderId="13" xfId="1" applyFont="1" applyFill="1" applyBorder="1" applyAlignment="1">
      <alignment horizontal="right" vertical="center"/>
    </xf>
    <xf numFmtId="43" fontId="0" fillId="23" borderId="43" xfId="1" applyFont="1" applyFill="1" applyBorder="1"/>
    <xf numFmtId="43" fontId="0" fillId="23" borderId="43" xfId="1" applyFont="1" applyFill="1" applyBorder="1" applyAlignment="1">
      <alignment horizontal="right" vertical="center"/>
    </xf>
    <xf numFmtId="43" fontId="0" fillId="22" borderId="13" xfId="1" applyFont="1" applyFill="1" applyBorder="1" applyAlignment="1">
      <alignment horizontal="right"/>
    </xf>
    <xf numFmtId="43" fontId="0" fillId="25" borderId="13" xfId="1" applyFont="1" applyFill="1" applyBorder="1"/>
    <xf numFmtId="43" fontId="0" fillId="24" borderId="42" xfId="1" applyFont="1" applyFill="1" applyBorder="1" applyAlignment="1">
      <alignment horizontal="center" vertical="center"/>
    </xf>
    <xf numFmtId="43" fontId="0" fillId="24" borderId="42" xfId="1" applyFont="1" applyFill="1" applyBorder="1" applyAlignment="1">
      <alignment horizontal="right" vertical="center"/>
    </xf>
    <xf numFmtId="43" fontId="0" fillId="24" borderId="13" xfId="1" applyFont="1" applyFill="1" applyBorder="1"/>
    <xf numFmtId="43" fontId="0" fillId="24" borderId="13" xfId="1" applyFont="1" applyFill="1" applyBorder="1" applyAlignment="1">
      <alignment horizontal="right" vertical="center"/>
    </xf>
    <xf numFmtId="43" fontId="0" fillId="24" borderId="43" xfId="1" applyFont="1" applyFill="1" applyBorder="1"/>
    <xf numFmtId="43" fontId="0" fillId="24" borderId="43" xfId="1" applyFont="1" applyFill="1" applyBorder="1" applyAlignment="1">
      <alignment horizontal="right" vertical="center"/>
    </xf>
    <xf numFmtId="43" fontId="0" fillId="25" borderId="13" xfId="1" applyFont="1" applyFill="1" applyBorder="1" applyAlignment="1">
      <alignment horizontal="right"/>
    </xf>
  </cellXfs>
  <cellStyles count="4">
    <cellStyle name="Comma" xfId="1" builtinId="3"/>
    <cellStyle name="Normal" xfId="0" builtinId="0"/>
    <cellStyle name="Normal 2" xfId="2"/>
    <cellStyle name="Percent" xfId="3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opLeftCell="B1" workbookViewId="0">
      <selection activeCell="D16" sqref="D16"/>
    </sheetView>
  </sheetViews>
  <sheetFormatPr defaultColWidth="8.85546875" defaultRowHeight="15" x14ac:dyDescent="0.25"/>
  <cols>
    <col min="1" max="2" width="8.85546875" style="6"/>
    <col min="3" max="3" width="19" style="6" customWidth="1"/>
    <col min="4" max="16384" width="8.85546875" style="6"/>
  </cols>
  <sheetData>
    <row r="1" spans="1:5" x14ac:dyDescent="0.25">
      <c r="A1" s="6" t="s">
        <v>64</v>
      </c>
      <c r="B1" s="6" t="s">
        <v>65</v>
      </c>
      <c r="C1" s="6" t="s">
        <v>66</v>
      </c>
      <c r="D1" s="6" t="s">
        <v>67</v>
      </c>
    </row>
    <row r="2" spans="1:5" x14ac:dyDescent="0.25">
      <c r="D2" s="6" t="s">
        <v>68</v>
      </c>
      <c r="E2" s="6" t="s">
        <v>69</v>
      </c>
    </row>
    <row r="3" spans="1:5" x14ac:dyDescent="0.25">
      <c r="A3" s="6" t="s">
        <v>70</v>
      </c>
      <c r="B3" s="6" t="s">
        <v>71</v>
      </c>
      <c r="C3" s="6" t="s">
        <v>72</v>
      </c>
      <c r="D3" s="6">
        <v>1</v>
      </c>
    </row>
    <row r="4" spans="1:5" x14ac:dyDescent="0.25">
      <c r="A4" s="6" t="s">
        <v>70</v>
      </c>
      <c r="B4" s="6" t="s">
        <v>73</v>
      </c>
      <c r="C4" s="6" t="s">
        <v>74</v>
      </c>
      <c r="D4" s="6">
        <v>1</v>
      </c>
    </row>
    <row r="5" spans="1:5" x14ac:dyDescent="0.25">
      <c r="A5" s="6" t="s">
        <v>70</v>
      </c>
      <c r="B5" s="6" t="s">
        <v>75</v>
      </c>
      <c r="C5" s="6" t="s">
        <v>76</v>
      </c>
      <c r="E5" s="6">
        <v>1</v>
      </c>
    </row>
    <row r="6" spans="1:5" x14ac:dyDescent="0.25">
      <c r="A6" s="6" t="s">
        <v>70</v>
      </c>
      <c r="B6" s="6" t="s">
        <v>77</v>
      </c>
      <c r="C6" s="6" t="s">
        <v>78</v>
      </c>
      <c r="D6" s="6">
        <v>1</v>
      </c>
    </row>
    <row r="7" spans="1:5" x14ac:dyDescent="0.25">
      <c r="A7" s="6" t="s">
        <v>70</v>
      </c>
      <c r="B7" s="6" t="s">
        <v>79</v>
      </c>
      <c r="C7" s="6" t="s">
        <v>80</v>
      </c>
      <c r="D7" s="6">
        <v>1</v>
      </c>
    </row>
    <row r="8" spans="1:5" x14ac:dyDescent="0.25">
      <c r="A8" s="6" t="s">
        <v>81</v>
      </c>
      <c r="B8" s="6" t="s">
        <v>82</v>
      </c>
      <c r="C8" s="128" t="s">
        <v>74</v>
      </c>
      <c r="D8" s="6">
        <v>4</v>
      </c>
      <c r="E8" s="6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A3" sqref="A3:A9"/>
    </sheetView>
  </sheetViews>
  <sheetFormatPr defaultRowHeight="15" x14ac:dyDescent="0.25"/>
  <cols>
    <col min="2" max="2" width="26" customWidth="1"/>
    <col min="3" max="5" width="10.5703125" customWidth="1"/>
    <col min="6" max="8" width="13.7109375" customWidth="1"/>
  </cols>
  <sheetData>
    <row r="1" spans="1:8" x14ac:dyDescent="0.25">
      <c r="B1" s="157" t="s">
        <v>223</v>
      </c>
      <c r="C1" s="157"/>
      <c r="D1" s="157"/>
      <c r="E1" s="157"/>
      <c r="F1" s="157"/>
      <c r="G1" s="157"/>
      <c r="H1" s="157"/>
    </row>
    <row r="2" spans="1:8" x14ac:dyDescent="0.25">
      <c r="C2" t="s">
        <v>218</v>
      </c>
      <c r="D2" t="s">
        <v>219</v>
      </c>
      <c r="E2" t="s">
        <v>216</v>
      </c>
      <c r="F2" t="s">
        <v>199</v>
      </c>
      <c r="G2" t="s">
        <v>197</v>
      </c>
      <c r="H2" t="s">
        <v>217</v>
      </c>
    </row>
    <row r="3" spans="1:8" x14ac:dyDescent="0.25">
      <c r="A3" t="s">
        <v>53</v>
      </c>
      <c r="B3" t="s">
        <v>239</v>
      </c>
      <c r="C3" s="223">
        <v>1311.3893793742172</v>
      </c>
      <c r="D3" s="223">
        <v>379.40227232500911</v>
      </c>
      <c r="E3" s="223">
        <v>903.07366214320064</v>
      </c>
      <c r="F3" s="223">
        <v>2259.8374915728346</v>
      </c>
      <c r="G3" s="223">
        <v>1702.8173218322918</v>
      </c>
      <c r="H3" s="223">
        <v>1245.9361386955716</v>
      </c>
    </row>
    <row r="4" spans="1:8" x14ac:dyDescent="0.25">
      <c r="A4" t="s">
        <v>234</v>
      </c>
      <c r="B4" t="s">
        <v>240</v>
      </c>
      <c r="C4" s="223">
        <v>907.71309493854642</v>
      </c>
      <c r="D4" s="223">
        <v>388.27879334613681</v>
      </c>
      <c r="E4" s="223">
        <v>445.05015980452299</v>
      </c>
      <c r="F4" s="223">
        <v>1104.6897650174797</v>
      </c>
      <c r="G4" s="223">
        <v>815.12486981973052</v>
      </c>
      <c r="H4" s="223">
        <v>489.4317891150713</v>
      </c>
    </row>
    <row r="5" spans="1:8" x14ac:dyDescent="0.25">
      <c r="A5" t="s">
        <v>235</v>
      </c>
      <c r="B5" t="s">
        <v>241</v>
      </c>
      <c r="C5" s="223">
        <v>435.30898314155638</v>
      </c>
      <c r="D5" s="223">
        <v>218.64266933500767</v>
      </c>
      <c r="E5" s="223">
        <v>228.88839613460004</v>
      </c>
      <c r="F5" s="223">
        <v>624.47093749418855</v>
      </c>
      <c r="G5" s="223">
        <v>489.938272645697</v>
      </c>
      <c r="H5" s="223">
        <v>304.19843676080927</v>
      </c>
    </row>
    <row r="6" spans="1:8" x14ac:dyDescent="0.25">
      <c r="A6" t="s">
        <v>237</v>
      </c>
      <c r="B6" t="s">
        <v>242</v>
      </c>
      <c r="C6" s="223">
        <v>207.41290932893753</v>
      </c>
      <c r="D6" s="223">
        <v>206.19705295059248</v>
      </c>
      <c r="E6" s="223">
        <v>22.977499477565289</v>
      </c>
      <c r="F6" s="223">
        <v>142.22463167458773</v>
      </c>
      <c r="G6" s="223">
        <v>25.698509089648724</v>
      </c>
      <c r="H6" s="223">
        <v>13.224999964237213</v>
      </c>
    </row>
    <row r="7" spans="1:8" x14ac:dyDescent="0.25">
      <c r="A7" t="s">
        <v>18</v>
      </c>
      <c r="B7" t="s">
        <v>243</v>
      </c>
      <c r="C7" s="223">
        <v>2790.021649543196</v>
      </c>
      <c r="D7" s="223">
        <v>2711.8061185791157</v>
      </c>
      <c r="E7" s="223">
        <v>1926.6449322747067</v>
      </c>
      <c r="F7" s="223">
        <v>3458.7519965618849</v>
      </c>
      <c r="G7" s="223">
        <v>2982.4510657396168</v>
      </c>
      <c r="H7" s="223">
        <v>1673.4969271477312</v>
      </c>
    </row>
    <row r="8" spans="1:8" x14ac:dyDescent="0.25">
      <c r="A8" t="s">
        <v>236</v>
      </c>
      <c r="B8" t="s">
        <v>244</v>
      </c>
      <c r="C8" s="223">
        <v>1412.1290041585453</v>
      </c>
      <c r="D8" s="223">
        <v>851.15732767432928</v>
      </c>
      <c r="E8" s="223">
        <v>379.51016531512141</v>
      </c>
      <c r="F8" s="223">
        <v>890.11190720356535</v>
      </c>
      <c r="G8" s="223">
        <v>970.39383600070141</v>
      </c>
      <c r="H8" s="223">
        <v>544.7937532288488</v>
      </c>
    </row>
    <row r="9" spans="1:8" x14ac:dyDescent="0.25">
      <c r="A9" t="s">
        <v>238</v>
      </c>
      <c r="B9" t="s">
        <v>245</v>
      </c>
      <c r="C9" s="223">
        <v>3792.4625939256512</v>
      </c>
      <c r="D9" s="223">
        <v>4189.3506350610405</v>
      </c>
      <c r="E9" s="223">
        <v>733.81431847624481</v>
      </c>
      <c r="F9" s="223">
        <v>1985.3449601517059</v>
      </c>
      <c r="G9" s="223">
        <v>2026.9710672302172</v>
      </c>
      <c r="H9" s="223">
        <v>611.66246668633539</v>
      </c>
    </row>
    <row r="10" spans="1:8" x14ac:dyDescent="0.25">
      <c r="C10" s="248">
        <f>SUM(C3:C9)</f>
        <v>10856.43761441065</v>
      </c>
      <c r="D10" s="248">
        <f t="shared" ref="D10:H10" si="0">SUM(D3:D9)</f>
        <v>8944.8348692712316</v>
      </c>
      <c r="E10" s="248">
        <f t="shared" si="0"/>
        <v>4639.9591336259618</v>
      </c>
      <c r="F10" s="248">
        <f t="shared" si="0"/>
        <v>10465.431689676247</v>
      </c>
      <c r="G10" s="248">
        <f t="shared" si="0"/>
        <v>9013.3949423579033</v>
      </c>
      <c r="H10" s="248">
        <f t="shared" si="0"/>
        <v>4882.7445115986047</v>
      </c>
    </row>
    <row r="12" spans="1:8" x14ac:dyDescent="0.25">
      <c r="B12" s="157" t="s">
        <v>246</v>
      </c>
    </row>
    <row r="13" spans="1:8" x14ac:dyDescent="0.25">
      <c r="C13" t="s">
        <v>218</v>
      </c>
      <c r="D13" t="s">
        <v>219</v>
      </c>
      <c r="E13" t="s">
        <v>216</v>
      </c>
      <c r="F13" t="s">
        <v>199</v>
      </c>
      <c r="G13" t="s">
        <v>197</v>
      </c>
      <c r="H13" t="s">
        <v>217</v>
      </c>
    </row>
    <row r="14" spans="1:8" x14ac:dyDescent="0.25">
      <c r="A14" t="s">
        <v>53</v>
      </c>
      <c r="B14" t="s">
        <v>239</v>
      </c>
      <c r="C14" s="249">
        <f>C3/C$10</f>
        <v>0.12079371023451572</v>
      </c>
      <c r="D14" s="249">
        <f t="shared" ref="D14:H14" si="1">D3/D$10</f>
        <v>4.2415793904524074E-2</v>
      </c>
      <c r="E14" s="249">
        <f t="shared" si="1"/>
        <v>0.19462965861026471</v>
      </c>
      <c r="F14" s="249">
        <f t="shared" si="1"/>
        <v>0.21593351890128706</v>
      </c>
      <c r="G14" s="249">
        <f t="shared" si="1"/>
        <v>0.18892074881019635</v>
      </c>
      <c r="H14" s="249">
        <f t="shared" si="1"/>
        <v>0.25517127421595392</v>
      </c>
    </row>
    <row r="15" spans="1:8" x14ac:dyDescent="0.25">
      <c r="A15" t="s">
        <v>234</v>
      </c>
      <c r="B15" t="s">
        <v>240</v>
      </c>
      <c r="C15" s="249">
        <f t="shared" ref="C15:H20" si="2">C4/C$10</f>
        <v>8.3610584537755148E-2</v>
      </c>
      <c r="D15" s="249">
        <f t="shared" si="2"/>
        <v>4.3408156664805068E-2</v>
      </c>
      <c r="E15" s="249">
        <f t="shared" si="2"/>
        <v>9.5916827495144824E-2</v>
      </c>
      <c r="F15" s="249">
        <f t="shared" si="2"/>
        <v>0.10555606283372089</v>
      </c>
      <c r="G15" s="249">
        <f t="shared" si="2"/>
        <v>9.043483338215888E-2</v>
      </c>
      <c r="H15" s="249">
        <f t="shared" si="2"/>
        <v>0.10023702611358462</v>
      </c>
    </row>
    <row r="16" spans="1:8" x14ac:dyDescent="0.25">
      <c r="A16" t="s">
        <v>235</v>
      </c>
      <c r="B16" t="s">
        <v>241</v>
      </c>
      <c r="C16" s="249">
        <f t="shared" si="2"/>
        <v>4.0096853001184721E-2</v>
      </c>
      <c r="D16" s="249">
        <f t="shared" si="2"/>
        <v>2.4443455081113341E-2</v>
      </c>
      <c r="E16" s="249">
        <f t="shared" si="2"/>
        <v>4.932983018661459E-2</v>
      </c>
      <c r="F16" s="249">
        <f t="shared" si="2"/>
        <v>5.9669868956309331E-2</v>
      </c>
      <c r="G16" s="249">
        <f t="shared" si="2"/>
        <v>5.4356685330991299E-2</v>
      </c>
      <c r="H16" s="249">
        <f t="shared" si="2"/>
        <v>6.2300707325195492E-2</v>
      </c>
    </row>
    <row r="17" spans="1:8" x14ac:dyDescent="0.25">
      <c r="A17" t="s">
        <v>237</v>
      </c>
      <c r="B17" t="s">
        <v>242</v>
      </c>
      <c r="C17" s="249">
        <f t="shared" si="2"/>
        <v>1.9105061595308316E-2</v>
      </c>
      <c r="D17" s="249">
        <f t="shared" si="2"/>
        <v>2.3052080442418733E-2</v>
      </c>
      <c r="E17" s="249">
        <f t="shared" si="2"/>
        <v>4.9520909162855484E-3</v>
      </c>
      <c r="F17" s="249">
        <f t="shared" si="2"/>
        <v>1.3589944102820618E-2</v>
      </c>
      <c r="G17" s="249">
        <f t="shared" si="2"/>
        <v>2.8511464607947155E-3</v>
      </c>
      <c r="H17" s="249">
        <f t="shared" si="2"/>
        <v>2.7085177061429667E-3</v>
      </c>
    </row>
    <row r="18" spans="1:8" x14ac:dyDescent="0.25">
      <c r="A18" t="s">
        <v>18</v>
      </c>
      <c r="B18" t="s">
        <v>243</v>
      </c>
      <c r="C18" s="249">
        <f t="shared" si="2"/>
        <v>0.25699237158971638</v>
      </c>
      <c r="D18" s="249">
        <f t="shared" si="2"/>
        <v>0.30317005939317654</v>
      </c>
      <c r="E18" s="249">
        <f t="shared" si="2"/>
        <v>0.41522885801132103</v>
      </c>
      <c r="F18" s="249">
        <f t="shared" si="2"/>
        <v>0.33049300775369</v>
      </c>
      <c r="G18" s="249">
        <f t="shared" si="2"/>
        <v>0.33089097779614302</v>
      </c>
      <c r="H18" s="249">
        <f t="shared" si="2"/>
        <v>0.34273694295748236</v>
      </c>
    </row>
    <row r="19" spans="1:8" x14ac:dyDescent="0.25">
      <c r="A19" t="s">
        <v>236</v>
      </c>
      <c r="B19" t="s">
        <v>244</v>
      </c>
      <c r="C19" s="249">
        <f t="shared" si="2"/>
        <v>0.13007296263408813</v>
      </c>
      <c r="D19" s="249">
        <f t="shared" si="2"/>
        <v>9.5156293001938466E-2</v>
      </c>
      <c r="E19" s="249">
        <f t="shared" si="2"/>
        <v>8.1791704277047766E-2</v>
      </c>
      <c r="F19" s="249">
        <f t="shared" si="2"/>
        <v>8.5052574379863105E-2</v>
      </c>
      <c r="G19" s="249">
        <f t="shared" si="2"/>
        <v>0.10766130211829444</v>
      </c>
      <c r="H19" s="249">
        <f t="shared" si="2"/>
        <v>0.11157531423868909</v>
      </c>
    </row>
    <row r="20" spans="1:8" x14ac:dyDescent="0.25">
      <c r="A20" t="s">
        <v>238</v>
      </c>
      <c r="B20" t="s">
        <v>245</v>
      </c>
      <c r="C20" s="249">
        <f t="shared" si="2"/>
        <v>0.3493284564074316</v>
      </c>
      <c r="D20" s="249">
        <f t="shared" si="2"/>
        <v>0.4683541615120238</v>
      </c>
      <c r="E20" s="249">
        <f t="shared" si="2"/>
        <v>0.15815103050332152</v>
      </c>
      <c r="F20" s="249">
        <f t="shared" si="2"/>
        <v>0.18970502307230896</v>
      </c>
      <c r="G20" s="249">
        <f t="shared" si="2"/>
        <v>0.22488430610142129</v>
      </c>
      <c r="H20" s="249">
        <f t="shared" si="2"/>
        <v>0.12527021744295153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E11"/>
  <sheetViews>
    <sheetView workbookViewId="0">
      <selection activeCell="R19" sqref="R19"/>
    </sheetView>
  </sheetViews>
  <sheetFormatPr defaultRowHeight="15" x14ac:dyDescent="0.25"/>
  <cols>
    <col min="1" max="1" width="14.7109375" customWidth="1"/>
    <col min="2" max="2" width="7.42578125" customWidth="1"/>
    <col min="3" max="3" width="9.7109375" customWidth="1"/>
    <col min="4" max="4" width="11.7109375" customWidth="1"/>
    <col min="5" max="5" width="8.42578125" customWidth="1"/>
    <col min="6" max="6" width="11.7109375" customWidth="1"/>
    <col min="7" max="7" width="7.42578125" customWidth="1"/>
    <col min="8" max="8" width="12.42578125" customWidth="1"/>
    <col min="9" max="9" width="12.140625" customWidth="1"/>
    <col min="10" max="10" width="9.140625" customWidth="1"/>
    <col min="11" max="11" width="7.140625" customWidth="1"/>
    <col min="12" max="12" width="10.7109375" customWidth="1"/>
  </cols>
  <sheetData>
    <row r="8" spans="1:31" s="11" customFormat="1" ht="18.75" customHeight="1" thickBot="1" x14ac:dyDescent="0.3">
      <c r="A8" s="12" t="s">
        <v>25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31" s="35" customFormat="1" ht="18.75" customHeight="1" x14ac:dyDescent="0.25">
      <c r="A9" s="34"/>
      <c r="B9" s="496" t="s">
        <v>118</v>
      </c>
      <c r="C9" s="497"/>
      <c r="D9" s="497"/>
      <c r="E9" s="497"/>
      <c r="F9" s="498"/>
      <c r="G9" s="496" t="s">
        <v>119</v>
      </c>
      <c r="H9" s="497"/>
      <c r="I9" s="497"/>
      <c r="J9" s="497"/>
      <c r="K9" s="498"/>
      <c r="L9" s="496" t="s">
        <v>120</v>
      </c>
      <c r="M9" s="497"/>
      <c r="N9" s="497"/>
      <c r="O9" s="497"/>
      <c r="P9" s="498"/>
      <c r="Q9" s="496" t="s">
        <v>121</v>
      </c>
      <c r="R9" s="497"/>
      <c r="S9" s="497"/>
      <c r="T9" s="497"/>
      <c r="U9" s="498"/>
      <c r="V9" s="496" t="s">
        <v>122</v>
      </c>
      <c r="W9" s="497"/>
      <c r="X9" s="497"/>
      <c r="Y9" s="497"/>
      <c r="Z9" s="498"/>
      <c r="AA9" s="496" t="s">
        <v>123</v>
      </c>
      <c r="AB9" s="497"/>
      <c r="AC9" s="497"/>
      <c r="AD9" s="497"/>
      <c r="AE9" s="498"/>
    </row>
    <row r="10" spans="1:31" s="42" customFormat="1" ht="18.75" customHeight="1" x14ac:dyDescent="0.25">
      <c r="A10" s="43" t="s">
        <v>0</v>
      </c>
      <c r="B10" s="44" t="s">
        <v>26</v>
      </c>
      <c r="C10" s="45" t="s">
        <v>27</v>
      </c>
      <c r="D10" s="45" t="s">
        <v>28</v>
      </c>
      <c r="E10" s="45" t="s">
        <v>29</v>
      </c>
      <c r="F10" s="36" t="s">
        <v>30</v>
      </c>
      <c r="G10" s="44" t="s">
        <v>26</v>
      </c>
      <c r="H10" s="45" t="s">
        <v>27</v>
      </c>
      <c r="I10" s="45" t="s">
        <v>28</v>
      </c>
      <c r="J10" s="45" t="s">
        <v>29</v>
      </c>
      <c r="K10" s="36" t="s">
        <v>30</v>
      </c>
      <c r="L10" s="44" t="s">
        <v>26</v>
      </c>
      <c r="M10" s="45" t="s">
        <v>27</v>
      </c>
      <c r="N10" s="45" t="s">
        <v>28</v>
      </c>
      <c r="O10" s="45" t="s">
        <v>29</v>
      </c>
      <c r="P10" s="36" t="s">
        <v>30</v>
      </c>
      <c r="Q10" s="44" t="s">
        <v>26</v>
      </c>
      <c r="R10" s="45" t="s">
        <v>27</v>
      </c>
      <c r="S10" s="45" t="s">
        <v>28</v>
      </c>
      <c r="T10" s="45" t="s">
        <v>29</v>
      </c>
      <c r="U10" s="36" t="s">
        <v>30</v>
      </c>
      <c r="V10" s="44" t="s">
        <v>26</v>
      </c>
      <c r="W10" s="45" t="s">
        <v>27</v>
      </c>
      <c r="X10" s="45" t="s">
        <v>28</v>
      </c>
      <c r="Y10" s="45" t="s">
        <v>29</v>
      </c>
      <c r="Z10" s="36" t="s">
        <v>32</v>
      </c>
      <c r="AA10" s="44" t="s">
        <v>26</v>
      </c>
      <c r="AB10" s="45" t="s">
        <v>27</v>
      </c>
      <c r="AC10" s="45" t="s">
        <v>28</v>
      </c>
      <c r="AD10" s="45" t="s">
        <v>29</v>
      </c>
      <c r="AE10" s="36" t="s">
        <v>30</v>
      </c>
    </row>
    <row r="11" spans="1:31" s="51" customFormat="1" ht="30" customHeight="1" thickBot="1" x14ac:dyDescent="0.3">
      <c r="A11" s="46" t="s">
        <v>124</v>
      </c>
      <c r="B11" s="47"/>
      <c r="C11" s="48"/>
      <c r="D11" s="48"/>
      <c r="E11" s="48"/>
      <c r="F11" s="49"/>
      <c r="G11" s="48"/>
      <c r="H11" s="48"/>
      <c r="I11" s="48"/>
      <c r="J11" s="48"/>
      <c r="K11" s="48"/>
      <c r="L11" s="47"/>
      <c r="M11" s="48"/>
      <c r="N11" s="48"/>
      <c r="O11" s="48"/>
      <c r="P11" s="50"/>
      <c r="Q11" s="48"/>
      <c r="R11" s="48"/>
      <c r="S11" s="48"/>
      <c r="T11" s="48"/>
      <c r="U11" s="48"/>
      <c r="V11" s="47"/>
      <c r="W11" s="48"/>
      <c r="X11" s="52"/>
      <c r="Y11" s="48"/>
      <c r="Z11" s="49"/>
      <c r="AA11" s="47"/>
      <c r="AB11" s="48"/>
      <c r="AC11" s="48"/>
      <c r="AD11" s="48"/>
      <c r="AE11" s="49"/>
    </row>
  </sheetData>
  <mergeCells count="6">
    <mergeCell ref="AA9:AE9"/>
    <mergeCell ref="B9:F9"/>
    <mergeCell ref="G9:K9"/>
    <mergeCell ref="L9:P9"/>
    <mergeCell ref="Q9:U9"/>
    <mergeCell ref="V9:Z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workbookViewId="0">
      <selection activeCell="N11" sqref="N11"/>
    </sheetView>
  </sheetViews>
  <sheetFormatPr defaultRowHeight="15" x14ac:dyDescent="0.25"/>
  <sheetData>
    <row r="2" spans="1:11" x14ac:dyDescent="0.25">
      <c r="B2" s="499" t="s">
        <v>147</v>
      </c>
      <c r="C2" s="499"/>
      <c r="D2" s="499"/>
      <c r="E2" s="499"/>
      <c r="F2" s="499"/>
      <c r="G2" s="499"/>
      <c r="H2" s="499"/>
      <c r="I2" s="499"/>
      <c r="J2" s="499"/>
      <c r="K2" s="499"/>
    </row>
    <row r="3" spans="1:11" x14ac:dyDescent="0.25">
      <c r="A3" s="499">
        <v>1</v>
      </c>
      <c r="B3" s="8" t="s">
        <v>42</v>
      </c>
      <c r="C3" s="8"/>
      <c r="D3" s="8"/>
      <c r="E3" s="8"/>
      <c r="F3" s="124"/>
      <c r="G3" s="124"/>
      <c r="H3" s="124"/>
      <c r="I3" s="124"/>
      <c r="J3" s="124"/>
      <c r="K3" s="124"/>
    </row>
    <row r="4" spans="1:11" x14ac:dyDescent="0.25">
      <c r="A4" s="499"/>
      <c r="B4" s="8" t="s">
        <v>43</v>
      </c>
      <c r="C4" s="8"/>
      <c r="D4" s="8"/>
      <c r="E4" s="8"/>
      <c r="F4" s="124"/>
      <c r="G4" s="124"/>
      <c r="H4" s="124"/>
      <c r="I4" s="124"/>
      <c r="J4" s="125"/>
      <c r="K4" s="125"/>
    </row>
    <row r="5" spans="1:11" x14ac:dyDescent="0.25">
      <c r="A5" s="499">
        <v>2</v>
      </c>
      <c r="B5" s="8" t="s">
        <v>44</v>
      </c>
      <c r="C5" s="8"/>
      <c r="D5" s="8"/>
      <c r="E5" s="8"/>
      <c r="F5" s="124"/>
      <c r="G5" s="124"/>
      <c r="H5" s="124"/>
      <c r="I5" s="124"/>
      <c r="J5" s="124"/>
      <c r="K5" s="124"/>
    </row>
    <row r="6" spans="1:11" x14ac:dyDescent="0.25">
      <c r="A6" s="499"/>
      <c r="B6" s="8" t="s">
        <v>45</v>
      </c>
      <c r="C6" s="8"/>
      <c r="D6" s="8"/>
      <c r="E6" s="8"/>
      <c r="F6" s="124"/>
      <c r="G6" s="124"/>
      <c r="H6" s="124"/>
      <c r="I6" s="124"/>
      <c r="J6" s="124"/>
      <c r="K6" s="124"/>
    </row>
    <row r="9" spans="1:11" x14ac:dyDescent="0.25">
      <c r="A9" s="499">
        <v>1</v>
      </c>
      <c r="B9" s="500" t="s">
        <v>148</v>
      </c>
      <c r="C9" s="501"/>
      <c r="D9" s="501"/>
      <c r="E9" s="501"/>
      <c r="F9" s="501"/>
      <c r="G9" s="501"/>
      <c r="H9" s="501"/>
      <c r="I9" s="501"/>
      <c r="J9" s="501"/>
      <c r="K9" s="501"/>
    </row>
    <row r="10" spans="1:11" x14ac:dyDescent="0.25">
      <c r="A10" s="499"/>
      <c r="B10" s="501"/>
      <c r="C10" s="501"/>
      <c r="D10" s="501"/>
      <c r="E10" s="501"/>
      <c r="F10" s="501"/>
      <c r="G10" s="501"/>
      <c r="H10" s="501"/>
      <c r="I10" s="501"/>
      <c r="J10" s="501"/>
      <c r="K10" s="501"/>
    </row>
    <row r="11" spans="1:11" x14ac:dyDescent="0.25">
      <c r="A11" s="499"/>
      <c r="B11" s="501"/>
      <c r="C11" s="501"/>
      <c r="D11" s="501"/>
      <c r="E11" s="501"/>
      <c r="F11" s="501"/>
      <c r="G11" s="501"/>
      <c r="H11" s="501"/>
      <c r="I11" s="501"/>
      <c r="J11" s="501"/>
      <c r="K11" s="501"/>
    </row>
    <row r="12" spans="1:11" x14ac:dyDescent="0.25">
      <c r="A12" s="499"/>
      <c r="B12" s="501"/>
      <c r="C12" s="501"/>
      <c r="D12" s="501"/>
      <c r="E12" s="501"/>
      <c r="F12" s="501"/>
      <c r="G12" s="501"/>
      <c r="H12" s="501"/>
      <c r="I12" s="501"/>
      <c r="J12" s="501"/>
      <c r="K12" s="501"/>
    </row>
    <row r="13" spans="1:11" x14ac:dyDescent="0.25">
      <c r="A13" s="499"/>
      <c r="B13" s="501"/>
      <c r="C13" s="501"/>
      <c r="D13" s="501"/>
      <c r="E13" s="501"/>
      <c r="F13" s="501"/>
      <c r="G13" s="501"/>
      <c r="H13" s="501"/>
      <c r="I13" s="501"/>
      <c r="J13" s="501"/>
      <c r="K13" s="501"/>
    </row>
    <row r="14" spans="1:11" x14ac:dyDescent="0.25">
      <c r="A14" s="499"/>
      <c r="B14" s="501"/>
      <c r="C14" s="501"/>
      <c r="D14" s="501"/>
      <c r="E14" s="501"/>
      <c r="F14" s="501"/>
      <c r="G14" s="501"/>
      <c r="H14" s="501"/>
      <c r="I14" s="501"/>
      <c r="J14" s="501"/>
      <c r="K14" s="501"/>
    </row>
    <row r="15" spans="1:11" x14ac:dyDescent="0.25">
      <c r="A15" s="499">
        <v>2</v>
      </c>
      <c r="B15" s="500" t="s">
        <v>149</v>
      </c>
      <c r="C15" s="501"/>
      <c r="D15" s="501"/>
      <c r="E15" s="501"/>
      <c r="F15" s="501"/>
      <c r="G15" s="501"/>
      <c r="H15" s="501"/>
      <c r="I15" s="501"/>
      <c r="J15" s="501"/>
      <c r="K15" s="501"/>
    </row>
    <row r="16" spans="1:11" x14ac:dyDescent="0.25">
      <c r="A16" s="499"/>
      <c r="B16" s="501"/>
      <c r="C16" s="501"/>
      <c r="D16" s="501"/>
      <c r="E16" s="501"/>
      <c r="F16" s="501"/>
      <c r="G16" s="501"/>
      <c r="H16" s="501"/>
      <c r="I16" s="501"/>
      <c r="J16" s="501"/>
      <c r="K16" s="501"/>
    </row>
    <row r="17" spans="1:11" x14ac:dyDescent="0.25">
      <c r="A17" s="499"/>
      <c r="B17" s="501"/>
      <c r="C17" s="501"/>
      <c r="D17" s="501"/>
      <c r="E17" s="501"/>
      <c r="F17" s="501"/>
      <c r="G17" s="501"/>
      <c r="H17" s="501"/>
      <c r="I17" s="501"/>
      <c r="J17" s="501"/>
      <c r="K17" s="501"/>
    </row>
    <row r="18" spans="1:11" x14ac:dyDescent="0.25">
      <c r="A18" s="499"/>
      <c r="B18" s="501"/>
      <c r="C18" s="501"/>
      <c r="D18" s="501"/>
      <c r="E18" s="501"/>
      <c r="F18" s="501"/>
      <c r="G18" s="501"/>
      <c r="H18" s="501"/>
      <c r="I18" s="501"/>
      <c r="J18" s="501"/>
      <c r="K18" s="501"/>
    </row>
    <row r="19" spans="1:11" x14ac:dyDescent="0.25">
      <c r="A19" s="499"/>
      <c r="B19" s="501"/>
      <c r="C19" s="501"/>
      <c r="D19" s="501"/>
      <c r="E19" s="501"/>
      <c r="F19" s="501"/>
      <c r="G19" s="501"/>
      <c r="H19" s="501"/>
      <c r="I19" s="501"/>
      <c r="J19" s="501"/>
      <c r="K19" s="501"/>
    </row>
    <row r="20" spans="1:11" x14ac:dyDescent="0.25">
      <c r="A20" s="499"/>
      <c r="B20" s="501"/>
      <c r="C20" s="501"/>
      <c r="D20" s="501"/>
      <c r="E20" s="501"/>
      <c r="F20" s="501"/>
      <c r="G20" s="501"/>
      <c r="H20" s="501"/>
      <c r="I20" s="501"/>
      <c r="J20" s="501"/>
      <c r="K20" s="501"/>
    </row>
  </sheetData>
  <mergeCells count="7">
    <mergeCell ref="A15:A20"/>
    <mergeCell ref="B15:K20"/>
    <mergeCell ref="B2:K2"/>
    <mergeCell ref="A3:A4"/>
    <mergeCell ref="A5:A6"/>
    <mergeCell ref="B9:K14"/>
    <mergeCell ref="A9:A1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U13"/>
  <sheetViews>
    <sheetView workbookViewId="0">
      <selection activeCell="E15" sqref="E15"/>
    </sheetView>
  </sheetViews>
  <sheetFormatPr defaultRowHeight="15" x14ac:dyDescent="0.25"/>
  <cols>
    <col min="1" max="1" width="17" customWidth="1"/>
    <col min="2" max="2" width="8.28515625" customWidth="1"/>
    <col min="3" max="3" width="8" customWidth="1"/>
    <col min="4" max="7" width="8.28515625" customWidth="1"/>
    <col min="8" max="8" width="11.28515625" customWidth="1"/>
    <col min="9" max="9" width="8.28515625" customWidth="1"/>
    <col min="10" max="10" width="10.7109375" customWidth="1"/>
    <col min="11" max="11" width="10.85546875" customWidth="1"/>
    <col min="12" max="12" width="8.28515625" customWidth="1"/>
  </cols>
  <sheetData>
    <row r="8" spans="1:21" ht="15.75" thickBot="1" x14ac:dyDescent="0.3">
      <c r="A8" s="1" t="s">
        <v>25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21" x14ac:dyDescent="0.25">
      <c r="A9" s="19"/>
      <c r="B9" s="502" t="s">
        <v>126</v>
      </c>
      <c r="C9" s="503"/>
      <c r="D9" s="503"/>
      <c r="E9" s="503"/>
      <c r="F9" s="504"/>
      <c r="G9" s="502" t="s">
        <v>127</v>
      </c>
      <c r="H9" s="503"/>
      <c r="I9" s="503"/>
      <c r="J9" s="503"/>
      <c r="K9" s="504"/>
      <c r="L9" s="502" t="s">
        <v>122</v>
      </c>
      <c r="M9" s="503"/>
      <c r="N9" s="503"/>
      <c r="O9" s="503"/>
      <c r="P9" s="504"/>
      <c r="Q9" s="502" t="s">
        <v>123</v>
      </c>
      <c r="R9" s="503"/>
      <c r="S9" s="503"/>
      <c r="T9" s="503"/>
      <c r="U9" s="504"/>
    </row>
    <row r="10" spans="1:21" x14ac:dyDescent="0.25">
      <c r="A10" s="20" t="s">
        <v>0</v>
      </c>
      <c r="B10" s="17" t="s">
        <v>26</v>
      </c>
      <c r="C10" s="3" t="s">
        <v>27</v>
      </c>
      <c r="D10" s="3" t="s">
        <v>28</v>
      </c>
      <c r="E10" s="3" t="s">
        <v>29</v>
      </c>
      <c r="F10" s="14" t="s">
        <v>30</v>
      </c>
      <c r="G10" s="17" t="s">
        <v>26</v>
      </c>
      <c r="H10" s="3" t="s">
        <v>27</v>
      </c>
      <c r="I10" s="3" t="s">
        <v>28</v>
      </c>
      <c r="J10" s="3" t="s">
        <v>29</v>
      </c>
      <c r="K10" s="14" t="s">
        <v>30</v>
      </c>
      <c r="L10" s="17" t="s">
        <v>26</v>
      </c>
      <c r="M10" s="3" t="s">
        <v>27</v>
      </c>
      <c r="N10" s="3" t="s">
        <v>28</v>
      </c>
      <c r="O10" s="3" t="s">
        <v>29</v>
      </c>
      <c r="P10" s="14" t="s">
        <v>32</v>
      </c>
      <c r="Q10" s="17" t="s">
        <v>26</v>
      </c>
      <c r="R10" s="3" t="s">
        <v>27</v>
      </c>
      <c r="S10" s="3" t="s">
        <v>28</v>
      </c>
      <c r="T10" s="3" t="s">
        <v>29</v>
      </c>
      <c r="U10" s="14" t="s">
        <v>30</v>
      </c>
    </row>
    <row r="11" spans="1:21" s="59" customFormat="1" ht="15.75" thickBot="1" x14ac:dyDescent="0.3">
      <c r="A11" s="53" t="s">
        <v>101</v>
      </c>
      <c r="B11" s="54">
        <v>47</v>
      </c>
      <c r="C11" s="55">
        <v>471561.7</v>
      </c>
      <c r="D11" s="55">
        <v>990648.9</v>
      </c>
      <c r="E11" s="55">
        <v>0</v>
      </c>
      <c r="F11" s="56">
        <v>6000000</v>
      </c>
      <c r="G11" s="54">
        <v>69</v>
      </c>
      <c r="H11" s="57">
        <v>632021.69999999995</v>
      </c>
      <c r="I11" s="57">
        <v>794297</v>
      </c>
      <c r="J11" s="55">
        <v>25000</v>
      </c>
      <c r="K11" s="58">
        <v>3800000</v>
      </c>
      <c r="L11" s="54">
        <v>99</v>
      </c>
      <c r="M11" s="55">
        <v>3248434</v>
      </c>
      <c r="N11" s="55">
        <v>8061180</v>
      </c>
      <c r="O11" s="55">
        <v>0</v>
      </c>
      <c r="P11" s="58">
        <v>56000000</v>
      </c>
      <c r="Q11" s="54">
        <v>68</v>
      </c>
      <c r="R11" s="55">
        <v>930338.2</v>
      </c>
      <c r="S11" s="55">
        <v>1084419</v>
      </c>
      <c r="T11" s="55">
        <v>30000</v>
      </c>
      <c r="U11" s="58">
        <v>4200000</v>
      </c>
    </row>
    <row r="12" spans="1:21" ht="15.75" thickBot="1" x14ac:dyDescent="0.3">
      <c r="A12" s="203"/>
      <c r="B12" s="54"/>
      <c r="C12" s="55"/>
      <c r="D12" s="55"/>
      <c r="E12" s="55"/>
      <c r="F12" s="56"/>
      <c r="G12" s="204"/>
      <c r="H12" s="205"/>
      <c r="I12" s="205"/>
      <c r="J12" s="206"/>
      <c r="K12" s="207"/>
      <c r="L12" s="54"/>
      <c r="M12" s="55"/>
      <c r="N12" s="55"/>
      <c r="O12" s="55"/>
      <c r="P12" s="58"/>
      <c r="Q12" s="204"/>
      <c r="R12" s="206"/>
      <c r="S12" s="206"/>
      <c r="T12" s="206"/>
      <c r="U12" s="207"/>
    </row>
    <row r="13" spans="1:21" x14ac:dyDescent="0.25">
      <c r="C13" s="4"/>
    </row>
  </sheetData>
  <mergeCells count="4">
    <mergeCell ref="B9:F9"/>
    <mergeCell ref="G9:K9"/>
    <mergeCell ref="L9:P9"/>
    <mergeCell ref="Q9:U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U12"/>
  <sheetViews>
    <sheetView workbookViewId="0">
      <selection activeCell="A13" sqref="A13"/>
    </sheetView>
  </sheetViews>
  <sheetFormatPr defaultRowHeight="15" x14ac:dyDescent="0.25"/>
  <cols>
    <col min="1" max="1" width="17.42578125" customWidth="1"/>
  </cols>
  <sheetData>
    <row r="8" spans="1:21" ht="15.75" thickBot="1" x14ac:dyDescent="0.3">
      <c r="A8" s="1" t="s">
        <v>25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21" x14ac:dyDescent="0.25">
      <c r="A9" s="19"/>
      <c r="B9" s="502" t="s">
        <v>126</v>
      </c>
      <c r="C9" s="503"/>
      <c r="D9" s="503"/>
      <c r="E9" s="503"/>
      <c r="F9" s="504"/>
      <c r="G9" s="502" t="s">
        <v>127</v>
      </c>
      <c r="H9" s="503"/>
      <c r="I9" s="503"/>
      <c r="J9" s="503"/>
      <c r="K9" s="504"/>
      <c r="L9" s="502" t="s">
        <v>122</v>
      </c>
      <c r="M9" s="503"/>
      <c r="N9" s="503"/>
      <c r="O9" s="503"/>
      <c r="P9" s="504"/>
      <c r="Q9" s="502" t="s">
        <v>123</v>
      </c>
      <c r="R9" s="503"/>
      <c r="S9" s="503"/>
      <c r="T9" s="503"/>
      <c r="U9" s="504"/>
    </row>
    <row r="10" spans="1:21" x14ac:dyDescent="0.25">
      <c r="A10" s="20" t="s">
        <v>0</v>
      </c>
      <c r="B10" s="17" t="s">
        <v>26</v>
      </c>
      <c r="C10" s="3" t="s">
        <v>27</v>
      </c>
      <c r="D10" s="3" t="s">
        <v>28</v>
      </c>
      <c r="E10" s="3" t="s">
        <v>29</v>
      </c>
      <c r="F10" s="14" t="s">
        <v>30</v>
      </c>
      <c r="G10" s="17" t="s">
        <v>26</v>
      </c>
      <c r="H10" s="3" t="s">
        <v>27</v>
      </c>
      <c r="I10" s="3" t="s">
        <v>28</v>
      </c>
      <c r="J10" s="3" t="s">
        <v>29</v>
      </c>
      <c r="K10" s="14" t="s">
        <v>30</v>
      </c>
      <c r="L10" s="17" t="s">
        <v>26</v>
      </c>
      <c r="M10" s="3" t="s">
        <v>27</v>
      </c>
      <c r="N10" s="3" t="s">
        <v>28</v>
      </c>
      <c r="O10" s="3" t="s">
        <v>29</v>
      </c>
      <c r="P10" s="14" t="s">
        <v>32</v>
      </c>
      <c r="Q10" s="17" t="s">
        <v>26</v>
      </c>
      <c r="R10" s="3" t="s">
        <v>27</v>
      </c>
      <c r="S10" s="3" t="s">
        <v>28</v>
      </c>
      <c r="T10" s="3" t="s">
        <v>29</v>
      </c>
      <c r="U10" s="14" t="s">
        <v>30</v>
      </c>
    </row>
    <row r="11" spans="1:21" ht="15.75" thickBot="1" x14ac:dyDescent="0.3">
      <c r="A11" s="21" t="s">
        <v>102</v>
      </c>
      <c r="B11" s="18"/>
      <c r="C11" s="15"/>
      <c r="D11" s="15"/>
      <c r="E11" s="15"/>
      <c r="F11" s="16"/>
      <c r="G11" s="18"/>
      <c r="H11" s="15"/>
      <c r="I11" s="15"/>
      <c r="J11" s="15"/>
      <c r="K11" s="22"/>
      <c r="L11" s="18"/>
      <c r="M11" s="15"/>
      <c r="N11" s="15"/>
      <c r="O11" s="15"/>
      <c r="P11" s="22"/>
      <c r="Q11" s="18"/>
      <c r="R11" s="15"/>
      <c r="S11" s="15"/>
      <c r="T11" s="15"/>
      <c r="U11" s="22"/>
    </row>
    <row r="12" spans="1:21" ht="15.75" thickBot="1" x14ac:dyDescent="0.3">
      <c r="A12" s="209"/>
      <c r="B12" s="18"/>
      <c r="C12" s="15"/>
      <c r="D12" s="15"/>
      <c r="E12" s="15"/>
      <c r="F12" s="16"/>
      <c r="G12" s="210"/>
      <c r="H12" s="211"/>
      <c r="I12" s="211"/>
      <c r="J12" s="211"/>
      <c r="K12" s="212"/>
      <c r="L12" s="18"/>
      <c r="M12" s="15"/>
      <c r="N12" s="15"/>
      <c r="O12" s="15"/>
      <c r="P12" s="22"/>
      <c r="Q12" s="210"/>
      <c r="R12" s="211"/>
      <c r="S12" s="211"/>
      <c r="T12" s="211"/>
      <c r="U12" s="212"/>
    </row>
  </sheetData>
  <mergeCells count="4">
    <mergeCell ref="B9:F9"/>
    <mergeCell ref="G9:K9"/>
    <mergeCell ref="L9:P9"/>
    <mergeCell ref="Q9:U9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4"/>
  <sheetViews>
    <sheetView workbookViewId="0">
      <selection activeCell="F7" sqref="F7"/>
    </sheetView>
  </sheetViews>
  <sheetFormatPr defaultRowHeight="15" x14ac:dyDescent="0.25"/>
  <sheetData>
    <row r="2" spans="1:11" x14ac:dyDescent="0.25">
      <c r="A2" t="s">
        <v>58</v>
      </c>
    </row>
    <row r="3" spans="1:11" x14ac:dyDescent="0.25">
      <c r="A3" s="499" t="s">
        <v>131</v>
      </c>
      <c r="B3" s="499"/>
      <c r="C3" s="499"/>
    </row>
    <row r="4" spans="1:11" x14ac:dyDescent="0.25">
      <c r="B4" t="s">
        <v>57</v>
      </c>
      <c r="C4" t="s">
        <v>56</v>
      </c>
    </row>
    <row r="5" spans="1:11" x14ac:dyDescent="0.25">
      <c r="A5" t="s">
        <v>55</v>
      </c>
      <c r="B5" s="7"/>
      <c r="C5" s="7"/>
    </row>
    <row r="6" spans="1:11" x14ac:dyDescent="0.25">
      <c r="A6" t="s">
        <v>51</v>
      </c>
      <c r="B6" s="7"/>
      <c r="C6" s="7"/>
    </row>
    <row r="9" spans="1:11" x14ac:dyDescent="0.25">
      <c r="A9" s="499" t="s">
        <v>130</v>
      </c>
      <c r="B9" s="499"/>
      <c r="C9" s="499"/>
    </row>
    <row r="10" spans="1:11" x14ac:dyDescent="0.25">
      <c r="B10" t="s">
        <v>57</v>
      </c>
      <c r="C10" t="s">
        <v>56</v>
      </c>
    </row>
    <row r="11" spans="1:11" x14ac:dyDescent="0.25">
      <c r="A11" t="s">
        <v>55</v>
      </c>
      <c r="B11" s="23"/>
      <c r="C11" s="7"/>
    </row>
    <row r="12" spans="1:11" x14ac:dyDescent="0.25">
      <c r="A12" t="s">
        <v>51</v>
      </c>
      <c r="B12" s="7"/>
      <c r="C12" s="7"/>
    </row>
    <row r="13" spans="1:11" x14ac:dyDescent="0.25">
      <c r="G13" s="7" t="s">
        <v>59</v>
      </c>
      <c r="H13" s="7"/>
      <c r="I13" s="7"/>
      <c r="J13" s="7"/>
      <c r="K13" s="7"/>
    </row>
    <row r="14" spans="1:11" x14ac:dyDescent="0.25">
      <c r="G14" s="7"/>
      <c r="H14" s="7" t="s">
        <v>60</v>
      </c>
      <c r="I14" s="7"/>
      <c r="J14" s="7"/>
      <c r="K14" s="7"/>
    </row>
    <row r="15" spans="1:11" x14ac:dyDescent="0.25">
      <c r="A15" s="499" t="s">
        <v>132</v>
      </c>
      <c r="B15" s="499"/>
      <c r="C15" s="499"/>
      <c r="G15" s="7"/>
      <c r="H15" s="7">
        <v>1</v>
      </c>
      <c r="I15" s="7">
        <v>2</v>
      </c>
      <c r="J15" s="7">
        <v>3</v>
      </c>
      <c r="K15" s="7">
        <v>4</v>
      </c>
    </row>
    <row r="16" spans="1:11" x14ac:dyDescent="0.25">
      <c r="B16" t="s">
        <v>57</v>
      </c>
      <c r="C16" t="s">
        <v>56</v>
      </c>
      <c r="G16" s="7" t="s">
        <v>60</v>
      </c>
      <c r="H16" s="68"/>
      <c r="I16" s="68"/>
      <c r="J16" s="68"/>
      <c r="K16" s="68"/>
    </row>
    <row r="17" spans="1:11" x14ac:dyDescent="0.25">
      <c r="A17" t="s">
        <v>55</v>
      </c>
      <c r="B17" s="7"/>
      <c r="C17" s="7"/>
      <c r="G17" s="7" t="s">
        <v>51</v>
      </c>
      <c r="H17" s="230"/>
      <c r="I17" s="230"/>
      <c r="J17" s="230"/>
      <c r="K17" s="230"/>
    </row>
    <row r="18" spans="1:11" x14ac:dyDescent="0.25">
      <c r="A18" t="s">
        <v>51</v>
      </c>
      <c r="B18" s="7"/>
      <c r="C18" s="7"/>
      <c r="G18" s="7" t="s">
        <v>53</v>
      </c>
      <c r="H18" s="68"/>
      <c r="I18" s="68"/>
      <c r="J18" s="68"/>
      <c r="K18" s="68"/>
    </row>
    <row r="19" spans="1:11" x14ac:dyDescent="0.25">
      <c r="G19" s="7" t="s">
        <v>61</v>
      </c>
      <c r="H19" s="230"/>
      <c r="I19" s="230"/>
      <c r="J19" s="230"/>
      <c r="K19" s="230"/>
    </row>
    <row r="20" spans="1:11" x14ac:dyDescent="0.25">
      <c r="G20" s="7"/>
      <c r="H20" s="7"/>
      <c r="I20" s="7"/>
      <c r="J20" s="7"/>
      <c r="K20" s="7"/>
    </row>
    <row r="21" spans="1:11" x14ac:dyDescent="0.25">
      <c r="A21" s="499" t="s">
        <v>133</v>
      </c>
      <c r="B21" s="499"/>
      <c r="C21" s="499"/>
      <c r="G21" s="7"/>
      <c r="H21" s="7" t="s">
        <v>135</v>
      </c>
      <c r="I21" s="7"/>
      <c r="J21" s="7"/>
      <c r="K21" s="7"/>
    </row>
    <row r="22" spans="1:11" x14ac:dyDescent="0.25">
      <c r="B22" t="s">
        <v>57</v>
      </c>
      <c r="C22" t="s">
        <v>56</v>
      </c>
      <c r="G22" s="7"/>
      <c r="H22" s="7">
        <v>1</v>
      </c>
      <c r="I22" s="7">
        <v>2</v>
      </c>
      <c r="J22" s="7">
        <v>3</v>
      </c>
      <c r="K22" s="7">
        <v>4</v>
      </c>
    </row>
    <row r="23" spans="1:11" x14ac:dyDescent="0.25">
      <c r="A23" t="s">
        <v>55</v>
      </c>
      <c r="B23" s="7"/>
      <c r="C23" s="7"/>
      <c r="G23" s="7" t="s">
        <v>60</v>
      </c>
      <c r="H23" s="68"/>
      <c r="I23" s="68"/>
      <c r="J23" s="68"/>
      <c r="K23" s="68"/>
    </row>
    <row r="24" spans="1:11" x14ac:dyDescent="0.25">
      <c r="A24" t="s">
        <v>51</v>
      </c>
      <c r="B24" s="7"/>
      <c r="C24" s="7"/>
      <c r="G24" s="7" t="s">
        <v>51</v>
      </c>
      <c r="H24" s="230"/>
      <c r="I24" s="230"/>
      <c r="J24" s="230"/>
      <c r="K24" s="230"/>
    </row>
    <row r="25" spans="1:11" x14ac:dyDescent="0.25">
      <c r="G25" s="7" t="s">
        <v>53</v>
      </c>
      <c r="H25" s="68"/>
      <c r="I25" s="68"/>
      <c r="J25" s="68"/>
      <c r="K25" s="68"/>
    </row>
    <row r="26" spans="1:11" x14ac:dyDescent="0.25">
      <c r="G26" s="7" t="s">
        <v>61</v>
      </c>
      <c r="H26" s="230"/>
      <c r="I26" s="230"/>
      <c r="J26" s="230"/>
      <c r="K26" s="230"/>
    </row>
    <row r="27" spans="1:11" x14ac:dyDescent="0.25">
      <c r="B27" s="499"/>
      <c r="C27" s="499"/>
      <c r="G27" s="7"/>
      <c r="H27" s="7"/>
      <c r="I27" s="7"/>
      <c r="J27" s="7"/>
      <c r="K27" s="7"/>
    </row>
    <row r="28" spans="1:11" ht="15.75" thickBot="1" x14ac:dyDescent="0.3">
      <c r="G28" s="7"/>
      <c r="H28" s="7"/>
      <c r="I28" s="7"/>
      <c r="J28" s="7"/>
      <c r="K28" s="7"/>
    </row>
    <row r="29" spans="1:11" x14ac:dyDescent="0.25">
      <c r="F29" s="511" t="s">
        <v>56</v>
      </c>
      <c r="G29" s="61" t="s">
        <v>18</v>
      </c>
      <c r="H29" s="61"/>
      <c r="I29" s="61"/>
      <c r="J29" s="61"/>
      <c r="K29" s="66"/>
    </row>
    <row r="30" spans="1:11" x14ac:dyDescent="0.25">
      <c r="F30" s="512"/>
      <c r="G30" s="24" t="s">
        <v>51</v>
      </c>
      <c r="H30" s="24"/>
      <c r="I30" s="24"/>
      <c r="J30" s="24"/>
      <c r="K30" s="65"/>
    </row>
    <row r="31" spans="1:11" x14ac:dyDescent="0.25">
      <c r="F31" s="512" t="s">
        <v>57</v>
      </c>
      <c r="G31" s="24" t="s">
        <v>18</v>
      </c>
      <c r="H31" s="24"/>
      <c r="I31" s="25"/>
      <c r="J31" s="24"/>
      <c r="K31" s="65"/>
    </row>
    <row r="32" spans="1:11" ht="15.75" thickBot="1" x14ac:dyDescent="0.3">
      <c r="F32" s="513"/>
      <c r="G32" s="64" t="s">
        <v>51</v>
      </c>
      <c r="H32" s="64"/>
      <c r="I32" s="64"/>
      <c r="J32" s="64"/>
      <c r="K32" s="67"/>
    </row>
    <row r="33" spans="2:13" x14ac:dyDescent="0.25">
      <c r="B33" s="499"/>
      <c r="C33" s="499"/>
      <c r="G33" s="7"/>
      <c r="H33" s="7"/>
      <c r="I33" s="7"/>
      <c r="J33" s="7"/>
      <c r="K33" s="7"/>
    </row>
    <row r="34" spans="2:13" ht="15.75" thickBot="1" x14ac:dyDescent="0.3">
      <c r="G34" s="7"/>
      <c r="H34" s="7"/>
      <c r="I34" s="7"/>
      <c r="J34" s="7"/>
      <c r="K34" s="7"/>
    </row>
    <row r="35" spans="2:13" ht="15.75" thickBot="1" x14ac:dyDescent="0.3">
      <c r="G35" s="7"/>
      <c r="H35" s="7"/>
      <c r="I35" s="7"/>
      <c r="J35" s="7"/>
      <c r="K35" s="7"/>
      <c r="M35" s="111" t="s">
        <v>137</v>
      </c>
    </row>
    <row r="36" spans="2:13" x14ac:dyDescent="0.25">
      <c r="F36" s="505" t="s">
        <v>134</v>
      </c>
      <c r="G36" s="514" t="s">
        <v>125</v>
      </c>
      <c r="H36" s="61" t="e">
        <f t="shared" ref="H36:K39" si="0">H16/H$29</f>
        <v>#DIV/0!</v>
      </c>
      <c r="I36" s="61" t="e">
        <f t="shared" si="0"/>
        <v>#DIV/0!</v>
      </c>
      <c r="J36" s="61" t="e">
        <f t="shared" si="0"/>
        <v>#DIV/0!</v>
      </c>
      <c r="K36" s="66" t="e">
        <f t="shared" si="0"/>
        <v>#DIV/0!</v>
      </c>
      <c r="M36" s="109" t="e">
        <f>AVERAGE(H36:K36)</f>
        <v>#DIV/0!</v>
      </c>
    </row>
    <row r="37" spans="2:13" x14ac:dyDescent="0.25">
      <c r="F37" s="506"/>
      <c r="G37" s="509"/>
      <c r="H37" s="24" t="e">
        <f t="shared" si="0"/>
        <v>#DIV/0!</v>
      </c>
      <c r="I37" s="24" t="e">
        <f t="shared" si="0"/>
        <v>#DIV/0!</v>
      </c>
      <c r="J37" s="24" t="e">
        <f t="shared" si="0"/>
        <v>#DIV/0!</v>
      </c>
      <c r="K37" s="65" t="e">
        <f t="shared" si="0"/>
        <v>#DIV/0!</v>
      </c>
      <c r="M37" s="109" t="e">
        <f>AVERAGE(H37:K37)</f>
        <v>#DIV/0!</v>
      </c>
    </row>
    <row r="38" spans="2:13" x14ac:dyDescent="0.25">
      <c r="F38" s="506"/>
      <c r="G38" s="509"/>
      <c r="H38" s="24" t="e">
        <f t="shared" si="0"/>
        <v>#DIV/0!</v>
      </c>
      <c r="I38" s="24" t="e">
        <f t="shared" si="0"/>
        <v>#DIV/0!</v>
      </c>
      <c r="J38" s="24" t="e">
        <f t="shared" si="0"/>
        <v>#DIV/0!</v>
      </c>
      <c r="K38" s="65" t="e">
        <f t="shared" si="0"/>
        <v>#DIV/0!</v>
      </c>
      <c r="M38" s="109" t="e">
        <f>AVERAGE(H38:K38)</f>
        <v>#DIV/0!</v>
      </c>
    </row>
    <row r="39" spans="2:13" x14ac:dyDescent="0.25">
      <c r="F39" s="506"/>
      <c r="G39" s="509"/>
      <c r="H39" s="24" t="e">
        <f t="shared" si="0"/>
        <v>#DIV/0!</v>
      </c>
      <c r="I39" s="24" t="e">
        <f t="shared" si="0"/>
        <v>#DIV/0!</v>
      </c>
      <c r="J39" s="24" t="e">
        <f t="shared" si="0"/>
        <v>#DIV/0!</v>
      </c>
      <c r="K39" s="65" t="e">
        <f t="shared" si="0"/>
        <v>#DIV/0!</v>
      </c>
      <c r="M39" s="109" t="e">
        <f>AVERAGE(H39:K39)</f>
        <v>#DIV/0!</v>
      </c>
    </row>
    <row r="40" spans="2:13" x14ac:dyDescent="0.25">
      <c r="F40" s="506"/>
      <c r="G40" s="108"/>
      <c r="H40" s="24"/>
      <c r="I40" s="24"/>
      <c r="J40" s="24"/>
      <c r="K40" s="65"/>
      <c r="M40" s="109"/>
    </row>
    <row r="41" spans="2:13" x14ac:dyDescent="0.25">
      <c r="F41" s="506"/>
      <c r="G41" s="509" t="s">
        <v>135</v>
      </c>
      <c r="H41" s="24" t="e">
        <f t="shared" ref="H41:K44" si="1">H23/H$30</f>
        <v>#DIV/0!</v>
      </c>
      <c r="I41" s="24" t="e">
        <f t="shared" si="1"/>
        <v>#DIV/0!</v>
      </c>
      <c r="J41" s="24" t="e">
        <f t="shared" si="1"/>
        <v>#DIV/0!</v>
      </c>
      <c r="K41" s="65" t="e">
        <f t="shared" si="1"/>
        <v>#DIV/0!</v>
      </c>
      <c r="M41" s="109" t="e">
        <f>AVERAGE(H41:K41)</f>
        <v>#DIV/0!</v>
      </c>
    </row>
    <row r="42" spans="2:13" x14ac:dyDescent="0.25">
      <c r="F42" s="506"/>
      <c r="G42" s="509"/>
      <c r="H42" s="24" t="e">
        <f t="shared" si="1"/>
        <v>#DIV/0!</v>
      </c>
      <c r="I42" s="24" t="e">
        <f t="shared" si="1"/>
        <v>#DIV/0!</v>
      </c>
      <c r="J42" s="24" t="e">
        <f t="shared" si="1"/>
        <v>#DIV/0!</v>
      </c>
      <c r="K42" s="65" t="e">
        <f t="shared" si="1"/>
        <v>#DIV/0!</v>
      </c>
      <c r="M42" s="109" t="e">
        <f>AVERAGE(H42:K42)</f>
        <v>#DIV/0!</v>
      </c>
    </row>
    <row r="43" spans="2:13" x14ac:dyDescent="0.25">
      <c r="F43" s="506"/>
      <c r="G43" s="509"/>
      <c r="H43" s="24" t="e">
        <f t="shared" si="1"/>
        <v>#DIV/0!</v>
      </c>
      <c r="I43" s="24" t="e">
        <f t="shared" si="1"/>
        <v>#DIV/0!</v>
      </c>
      <c r="J43" s="24" t="e">
        <f t="shared" si="1"/>
        <v>#DIV/0!</v>
      </c>
      <c r="K43" s="65" t="e">
        <f t="shared" si="1"/>
        <v>#DIV/0!</v>
      </c>
      <c r="M43" s="109" t="e">
        <f>AVERAGE(H43:K43)</f>
        <v>#DIV/0!</v>
      </c>
    </row>
    <row r="44" spans="2:13" ht="15.75" thickBot="1" x14ac:dyDescent="0.3">
      <c r="F44" s="507"/>
      <c r="G44" s="510"/>
      <c r="H44" s="64" t="e">
        <f t="shared" si="1"/>
        <v>#DIV/0!</v>
      </c>
      <c r="I44" s="64" t="e">
        <f t="shared" si="1"/>
        <v>#DIV/0!</v>
      </c>
      <c r="J44" s="64" t="e">
        <f t="shared" si="1"/>
        <v>#DIV/0!</v>
      </c>
      <c r="K44" s="67" t="e">
        <f t="shared" si="1"/>
        <v>#DIV/0!</v>
      </c>
      <c r="M44" s="109" t="e">
        <f>AVERAGE(H44:K44)</f>
        <v>#DIV/0!</v>
      </c>
    </row>
    <row r="45" spans="2:13" ht="15.75" thickBot="1" x14ac:dyDescent="0.3">
      <c r="G45" s="7"/>
      <c r="H45" s="7"/>
      <c r="I45" s="7"/>
      <c r="J45" s="7"/>
      <c r="K45" s="7"/>
      <c r="M45" s="109"/>
    </row>
    <row r="46" spans="2:13" x14ac:dyDescent="0.25">
      <c r="F46" s="505" t="s">
        <v>136</v>
      </c>
      <c r="G46" s="508" t="s">
        <v>125</v>
      </c>
      <c r="H46" s="61" t="e">
        <f t="shared" ref="H46:K49" si="2">H16/H$31</f>
        <v>#DIV/0!</v>
      </c>
      <c r="I46" s="61" t="e">
        <f t="shared" si="2"/>
        <v>#DIV/0!</v>
      </c>
      <c r="J46" s="61" t="e">
        <f t="shared" si="2"/>
        <v>#DIV/0!</v>
      </c>
      <c r="K46" s="66" t="e">
        <f t="shared" si="2"/>
        <v>#DIV/0!</v>
      </c>
      <c r="M46" s="109" t="e">
        <f>AVERAGE(H46:K46)</f>
        <v>#DIV/0!</v>
      </c>
    </row>
    <row r="47" spans="2:13" x14ac:dyDescent="0.25">
      <c r="F47" s="506"/>
      <c r="G47" s="509"/>
      <c r="H47" s="24" t="e">
        <f t="shared" si="2"/>
        <v>#DIV/0!</v>
      </c>
      <c r="I47" s="24" t="e">
        <f t="shared" si="2"/>
        <v>#DIV/0!</v>
      </c>
      <c r="J47" s="24" t="e">
        <f t="shared" si="2"/>
        <v>#DIV/0!</v>
      </c>
      <c r="K47" s="65" t="e">
        <f t="shared" si="2"/>
        <v>#DIV/0!</v>
      </c>
      <c r="M47" s="109" t="e">
        <f>AVERAGE(H47:K47)</f>
        <v>#DIV/0!</v>
      </c>
    </row>
    <row r="48" spans="2:13" x14ac:dyDescent="0.25">
      <c r="F48" s="506"/>
      <c r="G48" s="509"/>
      <c r="H48" s="24" t="e">
        <f t="shared" si="2"/>
        <v>#DIV/0!</v>
      </c>
      <c r="I48" s="24" t="e">
        <f t="shared" si="2"/>
        <v>#DIV/0!</v>
      </c>
      <c r="J48" s="24" t="e">
        <f t="shared" si="2"/>
        <v>#DIV/0!</v>
      </c>
      <c r="K48" s="65" t="e">
        <f t="shared" si="2"/>
        <v>#DIV/0!</v>
      </c>
      <c r="M48" s="109" t="e">
        <f>AVERAGE(H48:K48)</f>
        <v>#DIV/0!</v>
      </c>
    </row>
    <row r="49" spans="6:13" x14ac:dyDescent="0.25">
      <c r="F49" s="506"/>
      <c r="G49" s="509"/>
      <c r="H49" s="24" t="e">
        <f t="shared" si="2"/>
        <v>#DIV/0!</v>
      </c>
      <c r="I49" s="24" t="e">
        <f t="shared" si="2"/>
        <v>#DIV/0!</v>
      </c>
      <c r="J49" s="24" t="e">
        <f t="shared" si="2"/>
        <v>#DIV/0!</v>
      </c>
      <c r="K49" s="65" t="e">
        <f t="shared" si="2"/>
        <v>#DIV/0!</v>
      </c>
      <c r="M49" s="109" t="e">
        <f>AVERAGE(H49:K49)</f>
        <v>#DIV/0!</v>
      </c>
    </row>
    <row r="50" spans="6:13" x14ac:dyDescent="0.25">
      <c r="F50" s="506"/>
      <c r="G50" s="24"/>
      <c r="H50" s="24"/>
      <c r="I50" s="24"/>
      <c r="J50" s="24"/>
      <c r="K50" s="65"/>
      <c r="M50" s="109"/>
    </row>
    <row r="51" spans="6:13" x14ac:dyDescent="0.25">
      <c r="F51" s="506"/>
      <c r="G51" s="509" t="s">
        <v>135</v>
      </c>
      <c r="H51" s="24" t="e">
        <f t="shared" ref="H51:K54" si="3">H23/H$32</f>
        <v>#DIV/0!</v>
      </c>
      <c r="I51" s="24" t="e">
        <f t="shared" si="3"/>
        <v>#DIV/0!</v>
      </c>
      <c r="J51" s="24" t="e">
        <f t="shared" si="3"/>
        <v>#DIV/0!</v>
      </c>
      <c r="K51" s="65" t="e">
        <f t="shared" si="3"/>
        <v>#DIV/0!</v>
      </c>
      <c r="M51" s="109" t="e">
        <f>AVERAGE(H51:K51)</f>
        <v>#DIV/0!</v>
      </c>
    </row>
    <row r="52" spans="6:13" x14ac:dyDescent="0.25">
      <c r="F52" s="506"/>
      <c r="G52" s="509"/>
      <c r="H52" s="24" t="e">
        <f t="shared" si="3"/>
        <v>#DIV/0!</v>
      </c>
      <c r="I52" s="24" t="e">
        <f t="shared" si="3"/>
        <v>#DIV/0!</v>
      </c>
      <c r="J52" s="24" t="e">
        <f t="shared" si="3"/>
        <v>#DIV/0!</v>
      </c>
      <c r="K52" s="65" t="e">
        <f t="shared" si="3"/>
        <v>#DIV/0!</v>
      </c>
      <c r="M52" s="109" t="e">
        <f>AVERAGE(H52:K52)</f>
        <v>#DIV/0!</v>
      </c>
    </row>
    <row r="53" spans="6:13" x14ac:dyDescent="0.25">
      <c r="F53" s="506"/>
      <c r="G53" s="509"/>
      <c r="H53" s="24" t="e">
        <f t="shared" si="3"/>
        <v>#DIV/0!</v>
      </c>
      <c r="I53" s="24" t="e">
        <f t="shared" si="3"/>
        <v>#DIV/0!</v>
      </c>
      <c r="J53" s="24" t="e">
        <f t="shared" si="3"/>
        <v>#DIV/0!</v>
      </c>
      <c r="K53" s="65" t="e">
        <f t="shared" si="3"/>
        <v>#DIV/0!</v>
      </c>
      <c r="M53" s="109" t="e">
        <f>AVERAGE(H53:K53)</f>
        <v>#DIV/0!</v>
      </c>
    </row>
    <row r="54" spans="6:13" ht="15.75" thickBot="1" x14ac:dyDescent="0.3">
      <c r="F54" s="507"/>
      <c r="G54" s="510"/>
      <c r="H54" s="64" t="e">
        <f t="shared" si="3"/>
        <v>#DIV/0!</v>
      </c>
      <c r="I54" s="64" t="e">
        <f t="shared" si="3"/>
        <v>#DIV/0!</v>
      </c>
      <c r="J54" s="64" t="e">
        <f t="shared" si="3"/>
        <v>#DIV/0!</v>
      </c>
      <c r="K54" s="67" t="e">
        <f t="shared" si="3"/>
        <v>#DIV/0!</v>
      </c>
      <c r="M54" s="110" t="e">
        <f>AVERAGE(H54:K54)</f>
        <v>#DIV/0!</v>
      </c>
    </row>
    <row r="55" spans="6:13" x14ac:dyDescent="0.25">
      <c r="G55" s="7"/>
      <c r="H55" s="7"/>
      <c r="I55" s="7"/>
      <c r="J55" s="7"/>
      <c r="K55" s="7"/>
    </row>
    <row r="56" spans="6:13" x14ac:dyDescent="0.25">
      <c r="G56" s="30" t="s">
        <v>98</v>
      </c>
      <c r="H56" s="30" t="e">
        <f>H16/H$33</f>
        <v>#DIV/0!</v>
      </c>
      <c r="I56" s="30" t="e">
        <f t="shared" ref="I56:K56" si="4">I16/I$33</f>
        <v>#DIV/0!</v>
      </c>
      <c r="J56" s="30" t="e">
        <f t="shared" si="4"/>
        <v>#DIV/0!</v>
      </c>
      <c r="K56" s="30" t="e">
        <f t="shared" si="4"/>
        <v>#DIV/0!</v>
      </c>
      <c r="M56" t="e">
        <f>AVERAGE(H56:K56)</f>
        <v>#DIV/0!</v>
      </c>
    </row>
    <row r="57" spans="6:13" x14ac:dyDescent="0.25">
      <c r="G57" s="30"/>
      <c r="H57" s="30" t="e">
        <f t="shared" ref="H57:K59" si="5">H17/H$33</f>
        <v>#DIV/0!</v>
      </c>
      <c r="I57" s="30" t="e">
        <f t="shared" si="5"/>
        <v>#DIV/0!</v>
      </c>
      <c r="J57" s="30" t="e">
        <f t="shared" si="5"/>
        <v>#DIV/0!</v>
      </c>
      <c r="K57" s="30" t="e">
        <f t="shared" si="5"/>
        <v>#DIV/0!</v>
      </c>
      <c r="M57" t="e">
        <f>AVERAGE(H57:K57)</f>
        <v>#DIV/0!</v>
      </c>
    </row>
    <row r="58" spans="6:13" x14ac:dyDescent="0.25">
      <c r="G58" s="30"/>
      <c r="H58" s="30" t="e">
        <f t="shared" si="5"/>
        <v>#DIV/0!</v>
      </c>
      <c r="I58" s="30" t="e">
        <f t="shared" si="5"/>
        <v>#DIV/0!</v>
      </c>
      <c r="J58" s="30" t="e">
        <f t="shared" si="5"/>
        <v>#DIV/0!</v>
      </c>
      <c r="K58" s="30" t="e">
        <f t="shared" si="5"/>
        <v>#DIV/0!</v>
      </c>
      <c r="M58" t="e">
        <f>AVERAGE(H58:K58)</f>
        <v>#DIV/0!</v>
      </c>
    </row>
    <row r="59" spans="6:13" x14ac:dyDescent="0.25">
      <c r="G59" s="30"/>
      <c r="H59" s="30" t="e">
        <f t="shared" si="5"/>
        <v>#DIV/0!</v>
      </c>
      <c r="I59" s="30" t="e">
        <f t="shared" si="5"/>
        <v>#DIV/0!</v>
      </c>
      <c r="J59" s="30" t="e">
        <f t="shared" si="5"/>
        <v>#DIV/0!</v>
      </c>
      <c r="K59" s="30" t="e">
        <f t="shared" si="5"/>
        <v>#DIV/0!</v>
      </c>
      <c r="M59" t="e">
        <f>AVERAGE(H59:K59)</f>
        <v>#DIV/0!</v>
      </c>
    </row>
    <row r="60" spans="6:13" x14ac:dyDescent="0.25">
      <c r="G60" s="30"/>
      <c r="H60" s="30"/>
      <c r="I60" s="30"/>
      <c r="J60" s="30"/>
      <c r="K60" s="30"/>
    </row>
    <row r="61" spans="6:13" x14ac:dyDescent="0.25">
      <c r="G61" s="30"/>
      <c r="H61" s="30" t="e">
        <f>H23/H$34</f>
        <v>#DIV/0!</v>
      </c>
      <c r="I61" s="30" t="e">
        <f t="shared" ref="I61:K61" si="6">I23/I$34</f>
        <v>#DIV/0!</v>
      </c>
      <c r="J61" s="30" t="e">
        <f t="shared" si="6"/>
        <v>#DIV/0!</v>
      </c>
      <c r="K61" s="30" t="e">
        <f t="shared" si="6"/>
        <v>#DIV/0!</v>
      </c>
      <c r="M61" t="e">
        <f>AVERAGE(H61:K61)</f>
        <v>#DIV/0!</v>
      </c>
    </row>
    <row r="62" spans="6:13" x14ac:dyDescent="0.25">
      <c r="G62" s="30"/>
      <c r="H62" s="30" t="e">
        <f t="shared" ref="H62:K64" si="7">H24/H$34</f>
        <v>#DIV/0!</v>
      </c>
      <c r="I62" s="30" t="e">
        <f t="shared" si="7"/>
        <v>#DIV/0!</v>
      </c>
      <c r="J62" s="30" t="e">
        <f t="shared" si="7"/>
        <v>#DIV/0!</v>
      </c>
      <c r="K62" s="30" t="e">
        <f t="shared" si="7"/>
        <v>#DIV/0!</v>
      </c>
      <c r="M62" t="e">
        <f>AVERAGE(H62:K62)</f>
        <v>#DIV/0!</v>
      </c>
    </row>
    <row r="63" spans="6:13" x14ac:dyDescent="0.25">
      <c r="G63" s="30"/>
      <c r="H63" s="30" t="e">
        <f t="shared" si="7"/>
        <v>#DIV/0!</v>
      </c>
      <c r="I63" s="30" t="e">
        <f t="shared" si="7"/>
        <v>#DIV/0!</v>
      </c>
      <c r="J63" s="30" t="e">
        <f t="shared" si="7"/>
        <v>#DIV/0!</v>
      </c>
      <c r="K63" s="30" t="e">
        <f t="shared" si="7"/>
        <v>#DIV/0!</v>
      </c>
      <c r="M63" t="e">
        <f>AVERAGE(H63:K63)</f>
        <v>#DIV/0!</v>
      </c>
    </row>
    <row r="64" spans="6:13" x14ac:dyDescent="0.25">
      <c r="G64" s="30"/>
      <c r="H64" s="30" t="e">
        <f t="shared" si="7"/>
        <v>#DIV/0!</v>
      </c>
      <c r="I64" s="30" t="e">
        <f t="shared" si="7"/>
        <v>#DIV/0!</v>
      </c>
      <c r="J64" s="30" t="e">
        <f t="shared" si="7"/>
        <v>#DIV/0!</v>
      </c>
      <c r="K64" s="30" t="e">
        <f t="shared" si="7"/>
        <v>#DIV/0!</v>
      </c>
      <c r="M64" t="e">
        <f>AVERAGE(H64:K64)</f>
        <v>#DIV/0!</v>
      </c>
    </row>
  </sheetData>
  <mergeCells count="14">
    <mergeCell ref="B33:C33"/>
    <mergeCell ref="B27:C27"/>
    <mergeCell ref="A3:C3"/>
    <mergeCell ref="A9:C9"/>
    <mergeCell ref="A15:C15"/>
    <mergeCell ref="A21:C21"/>
    <mergeCell ref="F46:F54"/>
    <mergeCell ref="G46:G49"/>
    <mergeCell ref="G51:G54"/>
    <mergeCell ref="F29:F30"/>
    <mergeCell ref="F31:F32"/>
    <mergeCell ref="G36:G39"/>
    <mergeCell ref="F36:F44"/>
    <mergeCell ref="G41:G4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5"/>
  <sheetViews>
    <sheetView workbookViewId="0">
      <selection activeCell="C14" sqref="C14:C15"/>
    </sheetView>
  </sheetViews>
  <sheetFormatPr defaultRowHeight="15" x14ac:dyDescent="0.25"/>
  <cols>
    <col min="2" max="2" width="12.5703125" customWidth="1"/>
    <col min="3" max="3" width="18.28515625" customWidth="1"/>
  </cols>
  <sheetData>
    <row r="4" spans="2:3" x14ac:dyDescent="0.25">
      <c r="B4" t="s">
        <v>20</v>
      </c>
    </row>
    <row r="5" spans="2:3" x14ac:dyDescent="0.25">
      <c r="B5" t="s">
        <v>19</v>
      </c>
      <c r="C5" t="s">
        <v>62</v>
      </c>
    </row>
    <row r="7" spans="2:3" x14ac:dyDescent="0.25">
      <c r="B7" t="s">
        <v>99</v>
      </c>
      <c r="C7" s="7"/>
    </row>
    <row r="8" spans="2:3" x14ac:dyDescent="0.25">
      <c r="B8" t="s">
        <v>100</v>
      </c>
      <c r="C8" s="7"/>
    </row>
    <row r="11" spans="2:3" x14ac:dyDescent="0.25">
      <c r="B11" t="s">
        <v>91</v>
      </c>
    </row>
    <row r="12" spans="2:3" x14ac:dyDescent="0.25">
      <c r="B12" t="s">
        <v>19</v>
      </c>
      <c r="C12" t="s">
        <v>62</v>
      </c>
    </row>
    <row r="14" spans="2:3" x14ac:dyDescent="0.25">
      <c r="B14" t="s">
        <v>99</v>
      </c>
      <c r="C14" s="7"/>
    </row>
    <row r="15" spans="2:3" x14ac:dyDescent="0.25">
      <c r="B15" t="s">
        <v>100</v>
      </c>
      <c r="C15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H10" sqref="H10"/>
    </sheetView>
  </sheetViews>
  <sheetFormatPr defaultRowHeight="15" x14ac:dyDescent="0.25"/>
  <cols>
    <col min="3" max="3" width="21.42578125" customWidth="1"/>
    <col min="4" max="4" width="11.28515625" customWidth="1"/>
    <col min="5" max="5" width="12" customWidth="1"/>
  </cols>
  <sheetData>
    <row r="1" spans="1:5" x14ac:dyDescent="0.25">
      <c r="A1" s="6" t="s">
        <v>64</v>
      </c>
      <c r="B1" s="6" t="s">
        <v>65</v>
      </c>
      <c r="C1" s="6" t="s">
        <v>66</v>
      </c>
      <c r="D1" s="6" t="s">
        <v>67</v>
      </c>
      <c r="E1" s="6"/>
    </row>
    <row r="2" spans="1:5" x14ac:dyDescent="0.25">
      <c r="A2" s="6"/>
      <c r="B2" s="6"/>
      <c r="C2" s="6"/>
      <c r="D2" s="6" t="s">
        <v>68</v>
      </c>
      <c r="E2" s="6" t="s">
        <v>69</v>
      </c>
    </row>
    <row r="3" spans="1:5" x14ac:dyDescent="0.25">
      <c r="A3" s="6" t="s">
        <v>70</v>
      </c>
      <c r="B3" s="6" t="s">
        <v>71</v>
      </c>
      <c r="C3" s="128" t="s">
        <v>173</v>
      </c>
      <c r="D3" s="6">
        <v>1</v>
      </c>
      <c r="E3" s="6"/>
    </row>
    <row r="4" spans="1:5" x14ac:dyDescent="0.25">
      <c r="A4" s="6" t="s">
        <v>70</v>
      </c>
      <c r="B4" s="6" t="s">
        <v>73</v>
      </c>
      <c r="C4" s="128" t="s">
        <v>174</v>
      </c>
      <c r="D4" s="6">
        <v>1</v>
      </c>
      <c r="E4" s="6"/>
    </row>
    <row r="5" spans="1:5" x14ac:dyDescent="0.25">
      <c r="A5" s="6" t="s">
        <v>70</v>
      </c>
      <c r="B5" s="6" t="s">
        <v>75</v>
      </c>
      <c r="C5" s="128" t="s">
        <v>175</v>
      </c>
      <c r="D5" s="6"/>
      <c r="E5" s="6">
        <v>1</v>
      </c>
    </row>
    <row r="6" spans="1:5" x14ac:dyDescent="0.25">
      <c r="A6" s="6" t="s">
        <v>70</v>
      </c>
      <c r="B6" s="6" t="s">
        <v>77</v>
      </c>
      <c r="C6" s="128" t="s">
        <v>176</v>
      </c>
      <c r="D6" s="6">
        <v>1</v>
      </c>
      <c r="E6" s="6"/>
    </row>
    <row r="7" spans="1:5" x14ac:dyDescent="0.25">
      <c r="A7" s="6" t="s">
        <v>70</v>
      </c>
      <c r="B7" s="6" t="s">
        <v>79</v>
      </c>
      <c r="C7" s="128" t="s">
        <v>179</v>
      </c>
      <c r="D7" s="6">
        <v>1</v>
      </c>
      <c r="E7" s="6"/>
    </row>
    <row r="8" spans="1:5" x14ac:dyDescent="0.25">
      <c r="A8" s="6" t="s">
        <v>81</v>
      </c>
      <c r="B8" s="6" t="s">
        <v>82</v>
      </c>
      <c r="C8" s="128" t="s">
        <v>177</v>
      </c>
      <c r="D8" s="6">
        <v>4</v>
      </c>
      <c r="E8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12" sqref="E12"/>
    </sheetView>
  </sheetViews>
  <sheetFormatPr defaultRowHeight="15" x14ac:dyDescent="0.25"/>
  <cols>
    <col min="3" max="3" width="21.42578125" customWidth="1"/>
    <col min="4" max="4" width="11.28515625" customWidth="1"/>
    <col min="5" max="5" width="12" customWidth="1"/>
  </cols>
  <sheetData>
    <row r="1" spans="1:5" x14ac:dyDescent="0.25">
      <c r="A1" s="6" t="s">
        <v>64</v>
      </c>
      <c r="B1" s="6" t="s">
        <v>65</v>
      </c>
      <c r="C1" s="6" t="s">
        <v>66</v>
      </c>
      <c r="D1" s="6" t="s">
        <v>67</v>
      </c>
      <c r="E1" s="6"/>
    </row>
    <row r="2" spans="1:5" x14ac:dyDescent="0.25">
      <c r="A2" s="6"/>
      <c r="B2" s="6"/>
      <c r="C2" s="6"/>
      <c r="D2" s="6" t="s">
        <v>68</v>
      </c>
      <c r="E2" s="6" t="s">
        <v>69</v>
      </c>
    </row>
    <row r="3" spans="1:5" x14ac:dyDescent="0.25">
      <c r="A3" s="6" t="s">
        <v>70</v>
      </c>
      <c r="B3" s="6" t="s">
        <v>71</v>
      </c>
      <c r="C3" s="128" t="s">
        <v>178</v>
      </c>
      <c r="D3" s="6">
        <v>1</v>
      </c>
      <c r="E3" s="6"/>
    </row>
    <row r="4" spans="1:5" x14ac:dyDescent="0.25">
      <c r="A4" s="6" t="s">
        <v>70</v>
      </c>
      <c r="B4" s="6" t="s">
        <v>73</v>
      </c>
      <c r="C4" s="128" t="s">
        <v>174</v>
      </c>
      <c r="D4" s="6">
        <v>1</v>
      </c>
      <c r="E4" s="6"/>
    </row>
    <row r="5" spans="1:5" x14ac:dyDescent="0.25">
      <c r="A5" s="6" t="s">
        <v>70</v>
      </c>
      <c r="B5" s="6" t="s">
        <v>75</v>
      </c>
      <c r="C5" s="128" t="s">
        <v>175</v>
      </c>
      <c r="D5" s="6"/>
      <c r="E5" s="6">
        <v>1</v>
      </c>
    </row>
    <row r="6" spans="1:5" x14ac:dyDescent="0.25">
      <c r="A6" s="6" t="s">
        <v>70</v>
      </c>
      <c r="B6" s="6" t="s">
        <v>77</v>
      </c>
      <c r="C6" s="128" t="s">
        <v>176</v>
      </c>
      <c r="D6" s="6">
        <v>1</v>
      </c>
      <c r="E6" s="6"/>
    </row>
    <row r="7" spans="1:5" x14ac:dyDescent="0.25">
      <c r="A7" s="6" t="s">
        <v>70</v>
      </c>
      <c r="B7" s="6" t="s">
        <v>79</v>
      </c>
      <c r="C7" s="128" t="s">
        <v>179</v>
      </c>
      <c r="D7" s="6">
        <v>1</v>
      </c>
      <c r="E7" s="6"/>
    </row>
    <row r="8" spans="1:5" x14ac:dyDescent="0.25">
      <c r="A8" s="6" t="s">
        <v>81</v>
      </c>
      <c r="B8" s="6" t="s">
        <v>82</v>
      </c>
      <c r="C8" s="128" t="s">
        <v>177</v>
      </c>
      <c r="D8" s="6">
        <v>4</v>
      </c>
      <c r="E8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L218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66" sqref="F66"/>
    </sheetView>
  </sheetViews>
  <sheetFormatPr defaultRowHeight="15" x14ac:dyDescent="0.25"/>
  <cols>
    <col min="1" max="1" width="14.7109375" customWidth="1"/>
    <col min="2" max="2" width="11.140625" customWidth="1"/>
    <col min="3" max="3" width="12" customWidth="1"/>
    <col min="6" max="9" width="17.42578125" style="351" customWidth="1"/>
    <col min="10" max="11" width="17.42578125" style="372" customWidth="1"/>
    <col min="12" max="12" width="34.42578125" style="5" customWidth="1"/>
  </cols>
  <sheetData>
    <row r="1" spans="1:12" x14ac:dyDescent="0.25">
      <c r="A1" s="8" t="s">
        <v>83</v>
      </c>
      <c r="B1" s="8" t="s">
        <v>0</v>
      </c>
      <c r="C1" s="8" t="s">
        <v>1</v>
      </c>
      <c r="D1" s="8" t="s">
        <v>260</v>
      </c>
      <c r="E1" s="8" t="s">
        <v>2</v>
      </c>
      <c r="F1" s="453" t="s">
        <v>224</v>
      </c>
      <c r="G1" s="453"/>
      <c r="H1" s="453"/>
      <c r="I1" s="453"/>
      <c r="J1" s="454" t="s">
        <v>225</v>
      </c>
      <c r="K1" s="454"/>
      <c r="L1" s="9"/>
    </row>
    <row r="2" spans="1:12" x14ac:dyDescent="0.25">
      <c r="A2" s="8"/>
      <c r="B2" s="8"/>
      <c r="C2" s="8"/>
      <c r="D2" s="8"/>
      <c r="E2" s="8"/>
      <c r="F2" s="455" t="s">
        <v>226</v>
      </c>
      <c r="G2" s="455"/>
      <c r="H2" s="455" t="s">
        <v>135</v>
      </c>
      <c r="I2" s="455"/>
      <c r="J2" s="363"/>
      <c r="K2" s="363"/>
      <c r="L2" s="9"/>
    </row>
    <row r="3" spans="1:12" x14ac:dyDescent="0.25">
      <c r="A3" s="8"/>
      <c r="B3" s="8"/>
      <c r="C3" s="8"/>
      <c r="D3" s="8"/>
      <c r="E3" s="8"/>
      <c r="F3" s="322" t="s">
        <v>227</v>
      </c>
      <c r="G3" s="322" t="s">
        <v>228</v>
      </c>
      <c r="H3" s="322" t="s">
        <v>229</v>
      </c>
      <c r="I3" s="322" t="s">
        <v>230</v>
      </c>
      <c r="J3" s="363" t="s">
        <v>229</v>
      </c>
      <c r="K3" s="363" t="s">
        <v>230</v>
      </c>
      <c r="L3" s="9"/>
    </row>
    <row r="4" spans="1:12" ht="15" customHeight="1" x14ac:dyDescent="0.25">
      <c r="A4" s="8" t="s">
        <v>7</v>
      </c>
      <c r="B4" s="250" t="s">
        <v>232</v>
      </c>
      <c r="C4" s="250" t="s">
        <v>53</v>
      </c>
      <c r="D4" s="250"/>
      <c r="E4" s="250" t="s">
        <v>5</v>
      </c>
      <c r="F4" s="323">
        <f>Cons!C14</f>
        <v>0.12079371023451572</v>
      </c>
      <c r="G4" s="323">
        <f>Cons!D14</f>
        <v>4.2415793904524074E-2</v>
      </c>
      <c r="H4" s="323">
        <f>Cons!E14</f>
        <v>0.19462965861026471</v>
      </c>
      <c r="I4" s="323">
        <f>Cons!F14</f>
        <v>0.21593351890128706</v>
      </c>
      <c r="J4" s="323">
        <f>Cons!G14</f>
        <v>0.18892074881019635</v>
      </c>
      <c r="K4" s="323">
        <f>Cons!H14</f>
        <v>0.25517127421595392</v>
      </c>
      <c r="L4" s="242" t="s">
        <v>108</v>
      </c>
    </row>
    <row r="5" spans="1:12" x14ac:dyDescent="0.25">
      <c r="A5" s="8" t="s">
        <v>6</v>
      </c>
      <c r="B5" s="250"/>
      <c r="C5" s="250" t="s">
        <v>234</v>
      </c>
      <c r="D5" s="250"/>
      <c r="E5" s="250"/>
      <c r="F5" s="323">
        <f>Cons!C15</f>
        <v>8.3610584537755148E-2</v>
      </c>
      <c r="G5" s="323">
        <f>Cons!D15</f>
        <v>4.3408156664805068E-2</v>
      </c>
      <c r="H5" s="323">
        <f>Cons!E15</f>
        <v>9.5916827495144824E-2</v>
      </c>
      <c r="I5" s="323">
        <f>Cons!F15</f>
        <v>0.10555606283372089</v>
      </c>
      <c r="J5" s="323">
        <f>Cons!G15</f>
        <v>9.043483338215888E-2</v>
      </c>
      <c r="K5" s="323">
        <f>Cons!H15</f>
        <v>0.10023702611358462</v>
      </c>
      <c r="L5" s="242"/>
    </row>
    <row r="6" spans="1:12" x14ac:dyDescent="0.25">
      <c r="A6" s="8" t="s">
        <v>8</v>
      </c>
      <c r="B6" s="250"/>
      <c r="C6" s="250" t="s">
        <v>235</v>
      </c>
      <c r="D6" s="250"/>
      <c r="E6" s="250"/>
      <c r="F6" s="323">
        <f>Cons!C16</f>
        <v>4.0096853001184721E-2</v>
      </c>
      <c r="G6" s="323">
        <f>Cons!D16</f>
        <v>2.4443455081113341E-2</v>
      </c>
      <c r="H6" s="323">
        <f>Cons!E16</f>
        <v>4.932983018661459E-2</v>
      </c>
      <c r="I6" s="323">
        <f>Cons!F16</f>
        <v>5.9669868956309331E-2</v>
      </c>
      <c r="J6" s="323">
        <f>Cons!G16</f>
        <v>5.4356685330991299E-2</v>
      </c>
      <c r="K6" s="323">
        <f>Cons!H16</f>
        <v>6.2300707325195492E-2</v>
      </c>
      <c r="L6" s="242"/>
    </row>
    <row r="7" spans="1:12" x14ac:dyDescent="0.25">
      <c r="A7" s="8" t="s">
        <v>5</v>
      </c>
      <c r="B7" s="250"/>
      <c r="C7" s="250" t="s">
        <v>237</v>
      </c>
      <c r="D7" s="250"/>
      <c r="E7" s="250"/>
      <c r="F7" s="323">
        <f>Cons!C17</f>
        <v>1.9105061595308316E-2</v>
      </c>
      <c r="G7" s="323">
        <f>Cons!D17</f>
        <v>2.3052080442418733E-2</v>
      </c>
      <c r="H7" s="323">
        <f>Cons!E17</f>
        <v>4.9520909162855484E-3</v>
      </c>
      <c r="I7" s="323">
        <f>Cons!F17</f>
        <v>1.3589944102820618E-2</v>
      </c>
      <c r="J7" s="323">
        <f>Cons!G17</f>
        <v>2.8511464607947155E-3</v>
      </c>
      <c r="K7" s="323">
        <f>Cons!H17</f>
        <v>2.7085177061429667E-3</v>
      </c>
      <c r="L7" s="242"/>
    </row>
    <row r="8" spans="1:12" x14ac:dyDescent="0.25">
      <c r="A8" s="91" t="s">
        <v>53</v>
      </c>
      <c r="B8" s="250"/>
      <c r="C8" s="250" t="s">
        <v>18</v>
      </c>
      <c r="D8" s="250"/>
      <c r="E8" s="250"/>
      <c r="F8" s="323">
        <f>Cons!C18</f>
        <v>0.25699237158971638</v>
      </c>
      <c r="G8" s="323">
        <f>Cons!D18</f>
        <v>0.30317005939317654</v>
      </c>
      <c r="H8" s="323">
        <f>Cons!E18</f>
        <v>0.41522885801132103</v>
      </c>
      <c r="I8" s="323">
        <f>Cons!F18</f>
        <v>0.33049300775369</v>
      </c>
      <c r="J8" s="323">
        <f>Cons!G18</f>
        <v>0.33089097779614302</v>
      </c>
      <c r="K8" s="323">
        <f>Cons!H18</f>
        <v>0.34273694295748236</v>
      </c>
      <c r="L8" s="9"/>
    </row>
    <row r="9" spans="1:12" x14ac:dyDescent="0.25">
      <c r="A9" s="91" t="s">
        <v>17</v>
      </c>
      <c r="B9" s="250"/>
      <c r="C9" s="250" t="s">
        <v>236</v>
      </c>
      <c r="D9" s="250"/>
      <c r="E9" s="250"/>
      <c r="F9" s="323">
        <f>Cons!C19</f>
        <v>0.13007296263408813</v>
      </c>
      <c r="G9" s="323">
        <f>Cons!D19</f>
        <v>9.5156293001938466E-2</v>
      </c>
      <c r="H9" s="323">
        <f>Cons!E19</f>
        <v>8.1791704277047766E-2</v>
      </c>
      <c r="I9" s="323">
        <f>Cons!F19</f>
        <v>8.5052574379863105E-2</v>
      </c>
      <c r="J9" s="323">
        <f>Cons!G19</f>
        <v>0.10766130211829444</v>
      </c>
      <c r="K9" s="323">
        <f>Cons!H19</f>
        <v>0.11157531423868909</v>
      </c>
      <c r="L9" s="9"/>
    </row>
    <row r="10" spans="1:12" x14ac:dyDescent="0.25">
      <c r="A10" s="91" t="s">
        <v>18</v>
      </c>
      <c r="B10" s="250"/>
      <c r="C10" s="250" t="s">
        <v>238</v>
      </c>
      <c r="D10" s="250"/>
      <c r="E10" s="250"/>
      <c r="F10" s="323">
        <f>Cons!C20</f>
        <v>0.3493284564074316</v>
      </c>
      <c r="G10" s="323">
        <f>Cons!D20</f>
        <v>0.4683541615120238</v>
      </c>
      <c r="H10" s="323">
        <f>Cons!E20</f>
        <v>0.15815103050332152</v>
      </c>
      <c r="I10" s="323">
        <f>Cons!F20</f>
        <v>0.18970502307230896</v>
      </c>
      <c r="J10" s="323">
        <f>Cons!G20</f>
        <v>0.22488430610142129</v>
      </c>
      <c r="K10" s="323">
        <f>Cons!H20</f>
        <v>0.12527021744295153</v>
      </c>
      <c r="L10" s="9"/>
    </row>
    <row r="11" spans="1:12" x14ac:dyDescent="0.25">
      <c r="A11" s="91" t="s">
        <v>51</v>
      </c>
      <c r="B11" s="268" t="s">
        <v>233</v>
      </c>
      <c r="C11" s="269" t="s">
        <v>53</v>
      </c>
      <c r="D11" s="269"/>
      <c r="E11" s="270"/>
      <c r="F11" s="324">
        <f>F4/10</f>
        <v>1.2079371023451572E-2</v>
      </c>
      <c r="G11" s="265">
        <f t="shared" ref="G11:K11" si="0">G4/10</f>
        <v>4.241579390452407E-3</v>
      </c>
      <c r="H11" s="265">
        <f t="shared" si="0"/>
        <v>1.9462965861026471E-2</v>
      </c>
      <c r="I11" s="265">
        <f t="shared" si="0"/>
        <v>2.1593351890128707E-2</v>
      </c>
      <c r="J11" s="265">
        <f t="shared" si="0"/>
        <v>1.8892074881019634E-2</v>
      </c>
      <c r="K11" s="265">
        <f t="shared" si="0"/>
        <v>2.5517127421595391E-2</v>
      </c>
      <c r="L11" s="258" t="s">
        <v>247</v>
      </c>
    </row>
    <row r="12" spans="1:12" x14ac:dyDescent="0.25">
      <c r="A12" s="91" t="s">
        <v>54</v>
      </c>
      <c r="B12" s="271"/>
      <c r="C12" s="272" t="s">
        <v>234</v>
      </c>
      <c r="D12" s="272"/>
      <c r="E12" s="273"/>
      <c r="F12" s="325">
        <f t="shared" ref="F12:K12" si="1">F5/10</f>
        <v>8.3610584537755148E-3</v>
      </c>
      <c r="G12" s="266">
        <f t="shared" si="1"/>
        <v>4.3408156664805067E-3</v>
      </c>
      <c r="H12" s="266">
        <f t="shared" si="1"/>
        <v>9.5916827495144824E-3</v>
      </c>
      <c r="I12" s="266">
        <f t="shared" si="1"/>
        <v>1.0555606283372088E-2</v>
      </c>
      <c r="J12" s="266">
        <f t="shared" si="1"/>
        <v>9.0434833382158873E-3</v>
      </c>
      <c r="K12" s="266">
        <f t="shared" si="1"/>
        <v>1.0023702611358463E-2</v>
      </c>
      <c r="L12" s="9"/>
    </row>
    <row r="13" spans="1:12" x14ac:dyDescent="0.25">
      <c r="A13" s="91" t="s">
        <v>85</v>
      </c>
      <c r="B13" s="271"/>
      <c r="C13" s="272" t="s">
        <v>235</v>
      </c>
      <c r="D13" s="272"/>
      <c r="E13" s="273"/>
      <c r="F13" s="325">
        <f t="shared" ref="F13:K13" si="2">F6/10</f>
        <v>4.0096853001184724E-3</v>
      </c>
      <c r="G13" s="266">
        <f t="shared" si="2"/>
        <v>2.4443455081113339E-3</v>
      </c>
      <c r="H13" s="266">
        <f t="shared" si="2"/>
        <v>4.9329830186614588E-3</v>
      </c>
      <c r="I13" s="266">
        <f t="shared" si="2"/>
        <v>5.9669868956309328E-3</v>
      </c>
      <c r="J13" s="266">
        <f t="shared" si="2"/>
        <v>5.4356685330991302E-3</v>
      </c>
      <c r="K13" s="266">
        <f t="shared" si="2"/>
        <v>6.2300707325195492E-3</v>
      </c>
      <c r="L13" s="9"/>
    </row>
    <row r="14" spans="1:12" x14ac:dyDescent="0.25">
      <c r="A14" s="91" t="s">
        <v>86</v>
      </c>
      <c r="B14" s="271"/>
      <c r="C14" s="272" t="s">
        <v>237</v>
      </c>
      <c r="D14" s="272"/>
      <c r="E14" s="273"/>
      <c r="F14" s="325">
        <f t="shared" ref="F14:K14" si="3">F7/10</f>
        <v>1.9105061595308317E-3</v>
      </c>
      <c r="G14" s="266">
        <f t="shared" si="3"/>
        <v>2.3052080442418732E-3</v>
      </c>
      <c r="H14" s="266">
        <f t="shared" si="3"/>
        <v>4.9520909162855482E-4</v>
      </c>
      <c r="I14" s="266">
        <f t="shared" si="3"/>
        <v>1.3589944102820619E-3</v>
      </c>
      <c r="J14" s="266">
        <f t="shared" si="3"/>
        <v>2.8511464607947155E-4</v>
      </c>
      <c r="K14" s="266">
        <f t="shared" si="3"/>
        <v>2.7085177061429667E-4</v>
      </c>
      <c r="L14" s="9"/>
    </row>
    <row r="15" spans="1:12" x14ac:dyDescent="0.25">
      <c r="A15" s="8" t="s">
        <v>87</v>
      </c>
      <c r="B15" s="271"/>
      <c r="C15" s="272" t="s">
        <v>18</v>
      </c>
      <c r="D15" s="272"/>
      <c r="E15" s="273"/>
      <c r="F15" s="325">
        <f t="shared" ref="F15:K15" si="4">F8/10</f>
        <v>2.5699237158971638E-2</v>
      </c>
      <c r="G15" s="266">
        <f t="shared" si="4"/>
        <v>3.0317005939317652E-2</v>
      </c>
      <c r="H15" s="266">
        <f t="shared" si="4"/>
        <v>4.1522885801132101E-2</v>
      </c>
      <c r="I15" s="266">
        <f t="shared" si="4"/>
        <v>3.3049300775369002E-2</v>
      </c>
      <c r="J15" s="266">
        <f t="shared" si="4"/>
        <v>3.3089097779614302E-2</v>
      </c>
      <c r="K15" s="266">
        <f t="shared" si="4"/>
        <v>3.4273694295748239E-2</v>
      </c>
      <c r="L15" s="9"/>
    </row>
    <row r="16" spans="1:12" x14ac:dyDescent="0.25">
      <c r="A16" s="8" t="s">
        <v>88</v>
      </c>
      <c r="B16" s="271"/>
      <c r="C16" s="272" t="s">
        <v>236</v>
      </c>
      <c r="D16" s="272"/>
      <c r="E16" s="273"/>
      <c r="F16" s="325">
        <f t="shared" ref="F16:K16" si="5">F9/10</f>
        <v>1.3007296263408814E-2</v>
      </c>
      <c r="G16" s="266">
        <f t="shared" si="5"/>
        <v>9.5156293001938466E-3</v>
      </c>
      <c r="H16" s="266">
        <f t="shared" si="5"/>
        <v>8.1791704277047773E-3</v>
      </c>
      <c r="I16" s="266">
        <f t="shared" si="5"/>
        <v>8.5052574379863109E-3</v>
      </c>
      <c r="J16" s="266">
        <f t="shared" si="5"/>
        <v>1.0766130211829445E-2</v>
      </c>
      <c r="K16" s="266">
        <f t="shared" si="5"/>
        <v>1.1157531423868909E-2</v>
      </c>
      <c r="L16" s="9"/>
    </row>
    <row r="17" spans="1:12" x14ac:dyDescent="0.25">
      <c r="A17" s="8" t="s">
        <v>89</v>
      </c>
      <c r="B17" s="274"/>
      <c r="C17" s="275" t="s">
        <v>238</v>
      </c>
      <c r="D17" s="275"/>
      <c r="E17" s="276"/>
      <c r="F17" s="326">
        <f t="shared" ref="F17:K17" si="6">F10/10</f>
        <v>3.4932845640743157E-2</v>
      </c>
      <c r="G17" s="267">
        <f t="shared" si="6"/>
        <v>4.6835416151202382E-2</v>
      </c>
      <c r="H17" s="267">
        <f t="shared" si="6"/>
        <v>1.5815103050332152E-2</v>
      </c>
      <c r="I17" s="267">
        <f t="shared" si="6"/>
        <v>1.8970502307230897E-2</v>
      </c>
      <c r="J17" s="267">
        <f t="shared" si="6"/>
        <v>2.2488430610142128E-2</v>
      </c>
      <c r="K17" s="267">
        <f t="shared" si="6"/>
        <v>1.2527021744295153E-2</v>
      </c>
      <c r="L17" s="9"/>
    </row>
    <row r="18" spans="1:12" x14ac:dyDescent="0.25">
      <c r="A18" s="8" t="s">
        <v>90</v>
      </c>
      <c r="B18" s="277" t="s">
        <v>16</v>
      </c>
      <c r="C18" s="278" t="s">
        <v>53</v>
      </c>
      <c r="D18" s="278"/>
      <c r="E18" s="279"/>
      <c r="F18" s="327"/>
      <c r="G18" s="252"/>
      <c r="H18" s="252"/>
      <c r="I18" s="252"/>
      <c r="J18" s="252"/>
      <c r="K18" s="252"/>
      <c r="L18" s="9" t="s">
        <v>248</v>
      </c>
    </row>
    <row r="19" spans="1:12" x14ac:dyDescent="0.25">
      <c r="A19" s="8" t="s">
        <v>84</v>
      </c>
      <c r="B19" s="254"/>
      <c r="C19" s="251" t="s">
        <v>234</v>
      </c>
      <c r="D19" s="251"/>
      <c r="E19" s="280"/>
      <c r="F19" s="328"/>
      <c r="G19" s="253"/>
      <c r="H19" s="253"/>
      <c r="I19" s="253"/>
      <c r="J19" s="253"/>
      <c r="K19" s="253"/>
      <c r="L19" s="9"/>
    </row>
    <row r="20" spans="1:12" x14ac:dyDescent="0.25">
      <c r="A20" s="8"/>
      <c r="B20" s="254"/>
      <c r="C20" s="251" t="s">
        <v>235</v>
      </c>
      <c r="D20" s="251"/>
      <c r="E20" s="280"/>
      <c r="F20" s="329"/>
      <c r="G20" s="280"/>
      <c r="H20" s="280"/>
      <c r="I20" s="280"/>
      <c r="J20" s="255"/>
      <c r="K20" s="255"/>
      <c r="L20" s="9"/>
    </row>
    <row r="21" spans="1:12" ht="15" customHeight="1" x14ac:dyDescent="0.25">
      <c r="A21" s="8"/>
      <c r="B21" s="254"/>
      <c r="C21" s="251" t="s">
        <v>237</v>
      </c>
      <c r="D21" s="251"/>
      <c r="E21" s="280"/>
      <c r="F21" s="330"/>
      <c r="G21" s="256"/>
      <c r="H21" s="256"/>
      <c r="I21" s="256"/>
      <c r="J21" s="256"/>
      <c r="K21" s="256"/>
      <c r="L21" s="242"/>
    </row>
    <row r="22" spans="1:12" x14ac:dyDescent="0.25">
      <c r="A22" s="8"/>
      <c r="B22" s="254"/>
      <c r="C22" s="251" t="s">
        <v>18</v>
      </c>
      <c r="D22" s="251"/>
      <c r="E22" s="280"/>
      <c r="F22" s="330"/>
      <c r="G22" s="256"/>
      <c r="H22" s="256"/>
      <c r="I22" s="256"/>
      <c r="J22" s="256"/>
      <c r="K22" s="256"/>
      <c r="L22" s="242"/>
    </row>
    <row r="23" spans="1:12" x14ac:dyDescent="0.25">
      <c r="A23" s="8"/>
      <c r="B23" s="254"/>
      <c r="C23" s="251" t="s">
        <v>236</v>
      </c>
      <c r="D23" s="251"/>
      <c r="E23" s="280"/>
      <c r="F23" s="330"/>
      <c r="G23" s="256"/>
      <c r="H23" s="256"/>
      <c r="I23" s="256"/>
      <c r="J23" s="256"/>
      <c r="K23" s="256"/>
      <c r="L23" s="242"/>
    </row>
    <row r="24" spans="1:12" x14ac:dyDescent="0.25">
      <c r="A24" s="8"/>
      <c r="B24" s="281"/>
      <c r="C24" s="282" t="s">
        <v>238</v>
      </c>
      <c r="D24" s="282"/>
      <c r="E24" s="283"/>
      <c r="F24" s="331"/>
      <c r="G24" s="257"/>
      <c r="H24" s="257"/>
      <c r="I24" s="257"/>
      <c r="J24" s="257"/>
      <c r="K24" s="257"/>
      <c r="L24" s="242"/>
    </row>
    <row r="25" spans="1:12" ht="15" customHeight="1" x14ac:dyDescent="0.25">
      <c r="A25" s="8"/>
      <c r="B25" s="290" t="s">
        <v>231</v>
      </c>
      <c r="C25" s="291" t="s">
        <v>226</v>
      </c>
      <c r="D25" s="291"/>
      <c r="E25" s="292"/>
      <c r="F25" s="392">
        <f>Fish!C3</f>
        <v>20994.603755950928</v>
      </c>
      <c r="G25" s="393">
        <f>Fish!D3</f>
        <v>61609.917491912842</v>
      </c>
      <c r="H25" s="393"/>
      <c r="I25" s="393"/>
      <c r="J25" s="393"/>
      <c r="K25" s="393"/>
      <c r="L25" s="243" t="s">
        <v>254</v>
      </c>
    </row>
    <row r="26" spans="1:12" ht="15" customHeight="1" x14ac:dyDescent="0.25">
      <c r="A26" s="8"/>
      <c r="B26" s="290" t="s">
        <v>253</v>
      </c>
      <c r="C26" s="291" t="s">
        <v>226</v>
      </c>
      <c r="D26" s="291" t="s">
        <v>53</v>
      </c>
      <c r="E26" s="292"/>
      <c r="F26" s="332"/>
      <c r="G26" s="332"/>
      <c r="H26" s="332"/>
      <c r="I26" s="332"/>
      <c r="J26" s="332"/>
      <c r="K26" s="332"/>
      <c r="L26" s="243" t="s">
        <v>255</v>
      </c>
    </row>
    <row r="27" spans="1:12" ht="15" customHeight="1" x14ac:dyDescent="0.25">
      <c r="A27" s="8"/>
      <c r="B27" s="293" t="s">
        <v>253</v>
      </c>
      <c r="C27" s="24" t="s">
        <v>226</v>
      </c>
      <c r="D27" s="24" t="s">
        <v>234</v>
      </c>
      <c r="E27" s="294"/>
      <c r="F27" s="332"/>
      <c r="G27" s="332"/>
      <c r="H27" s="332"/>
      <c r="I27" s="332"/>
      <c r="J27" s="332"/>
      <c r="K27" s="332"/>
      <c r="L27" s="243"/>
    </row>
    <row r="28" spans="1:12" ht="15" customHeight="1" x14ac:dyDescent="0.25">
      <c r="A28" s="8"/>
      <c r="B28" s="293" t="s">
        <v>253</v>
      </c>
      <c r="C28" s="24" t="s">
        <v>235</v>
      </c>
      <c r="D28" s="24" t="s">
        <v>235</v>
      </c>
      <c r="E28" s="294"/>
      <c r="F28" s="332"/>
      <c r="G28" s="332"/>
      <c r="H28" s="332"/>
      <c r="I28" s="332"/>
      <c r="J28" s="332"/>
      <c r="K28" s="332"/>
      <c r="L28" s="243"/>
    </row>
    <row r="29" spans="1:12" ht="15" customHeight="1" x14ac:dyDescent="0.25">
      <c r="A29" s="8"/>
      <c r="B29" s="293" t="s">
        <v>253</v>
      </c>
      <c r="C29" s="24" t="s">
        <v>235</v>
      </c>
      <c r="D29" s="24" t="s">
        <v>237</v>
      </c>
      <c r="E29" s="294"/>
      <c r="F29" s="332"/>
      <c r="G29" s="332"/>
      <c r="H29" s="332"/>
      <c r="I29" s="332"/>
      <c r="J29" s="332"/>
      <c r="K29" s="332"/>
      <c r="L29" s="243"/>
    </row>
    <row r="30" spans="1:12" ht="15" customHeight="1" x14ac:dyDescent="0.25">
      <c r="A30" s="8"/>
      <c r="B30" s="293" t="s">
        <v>253</v>
      </c>
      <c r="C30" s="24" t="s">
        <v>235</v>
      </c>
      <c r="D30" s="24" t="s">
        <v>18</v>
      </c>
      <c r="E30" s="294"/>
      <c r="F30" s="332"/>
      <c r="G30" s="332"/>
      <c r="H30" s="332"/>
      <c r="I30" s="332"/>
      <c r="J30" s="332"/>
      <c r="K30" s="332"/>
      <c r="L30" s="243"/>
    </row>
    <row r="31" spans="1:12" ht="15" customHeight="1" x14ac:dyDescent="0.25">
      <c r="A31" s="8"/>
      <c r="B31" s="293" t="s">
        <v>253</v>
      </c>
      <c r="C31" s="24" t="s">
        <v>235</v>
      </c>
      <c r="D31" s="24" t="s">
        <v>236</v>
      </c>
      <c r="E31" s="294"/>
      <c r="F31" s="332"/>
      <c r="G31" s="332"/>
      <c r="H31" s="332"/>
      <c r="I31" s="332"/>
      <c r="J31" s="332"/>
      <c r="K31" s="332"/>
      <c r="L31" s="243"/>
    </row>
    <row r="32" spans="1:12" ht="15" customHeight="1" x14ac:dyDescent="0.25">
      <c r="A32" s="8"/>
      <c r="B32" s="295" t="s">
        <v>253</v>
      </c>
      <c r="C32" s="296" t="s">
        <v>235</v>
      </c>
      <c r="D32" s="296" t="s">
        <v>238</v>
      </c>
      <c r="E32" s="297"/>
      <c r="F32" s="332"/>
      <c r="G32" s="332"/>
      <c r="H32" s="332"/>
      <c r="I32" s="332"/>
      <c r="J32" s="332"/>
      <c r="K32" s="332"/>
      <c r="L32" s="243"/>
    </row>
    <row r="33" spans="1:12" x14ac:dyDescent="0.25">
      <c r="A33" s="8"/>
      <c r="B33" s="284" t="s">
        <v>249</v>
      </c>
      <c r="C33" s="285" t="s">
        <v>226</v>
      </c>
      <c r="D33" s="285"/>
      <c r="E33" s="286" t="s">
        <v>6</v>
      </c>
      <c r="F33" s="333">
        <f>Fish!C10</f>
        <v>9.3833760785694026E-2</v>
      </c>
      <c r="G33" s="352">
        <f>Fish!F10</f>
        <v>0.13424410756191071</v>
      </c>
      <c r="H33" s="259"/>
      <c r="I33" s="259"/>
      <c r="J33" s="259"/>
      <c r="K33" s="259"/>
      <c r="L33" s="243" t="s">
        <v>256</v>
      </c>
    </row>
    <row r="34" spans="1:12" s="8" customFormat="1" x14ac:dyDescent="0.25">
      <c r="B34" s="284" t="s">
        <v>249</v>
      </c>
      <c r="C34" s="285" t="s">
        <v>226</v>
      </c>
      <c r="D34" s="285"/>
      <c r="E34" s="286" t="s">
        <v>7</v>
      </c>
      <c r="F34" s="334">
        <f>Fish!C11</f>
        <v>0.47889167678351297</v>
      </c>
      <c r="G34" s="353">
        <f>Fish!F11</f>
        <v>0.27044208434582551</v>
      </c>
      <c r="H34" s="260"/>
      <c r="I34" s="260"/>
      <c r="J34" s="260"/>
      <c r="K34" s="260"/>
      <c r="L34" s="243"/>
    </row>
    <row r="35" spans="1:12" x14ac:dyDescent="0.25">
      <c r="A35" s="8"/>
      <c r="B35" s="284" t="s">
        <v>249</v>
      </c>
      <c r="C35" s="285" t="s">
        <v>226</v>
      </c>
      <c r="D35" s="285"/>
      <c r="E35" s="286" t="s">
        <v>8</v>
      </c>
      <c r="F35" s="334">
        <f>Fish!C12</f>
        <v>1.7287341950583346E-2</v>
      </c>
      <c r="G35" s="353">
        <f>Fish!F12</f>
        <v>7.7140958733354192E-2</v>
      </c>
      <c r="H35" s="261"/>
      <c r="I35" s="261"/>
      <c r="J35" s="261"/>
      <c r="K35" s="261"/>
      <c r="L35" s="243"/>
    </row>
    <row r="36" spans="1:12" x14ac:dyDescent="0.25">
      <c r="A36" s="8"/>
      <c r="B36" s="287" t="s">
        <v>249</v>
      </c>
      <c r="C36" s="288" t="s">
        <v>226</v>
      </c>
      <c r="D36" s="288"/>
      <c r="E36" s="289" t="s">
        <v>5</v>
      </c>
      <c r="F36" s="335">
        <f>Fish!C13</f>
        <v>0.40998722048021063</v>
      </c>
      <c r="G36" s="354">
        <f>Fish!F13</f>
        <v>0.51817284935890662</v>
      </c>
      <c r="H36" s="262"/>
      <c r="I36" s="262"/>
      <c r="J36" s="262"/>
      <c r="K36" s="262"/>
      <c r="L36" s="8"/>
    </row>
    <row r="37" spans="1:12" s="8" customFormat="1" x14ac:dyDescent="0.25">
      <c r="B37" s="290" t="s">
        <v>250</v>
      </c>
      <c r="C37" s="291" t="s">
        <v>226</v>
      </c>
      <c r="D37" s="291"/>
      <c r="E37" s="292" t="s">
        <v>6</v>
      </c>
      <c r="F37" s="336">
        <f>Fish!D10</f>
        <v>7.1856867244095707E-2</v>
      </c>
      <c r="G37" s="355">
        <f>Fish!G10</f>
        <v>0.1141821752038234</v>
      </c>
      <c r="H37" s="263"/>
      <c r="I37" s="263"/>
      <c r="J37" s="263"/>
      <c r="K37" s="263"/>
      <c r="L37" s="8" t="s">
        <v>257</v>
      </c>
    </row>
    <row r="38" spans="1:12" x14ac:dyDescent="0.25">
      <c r="A38" s="8"/>
      <c r="B38" s="293" t="s">
        <v>250</v>
      </c>
      <c r="C38" s="24" t="s">
        <v>226</v>
      </c>
      <c r="D38" s="24"/>
      <c r="E38" s="294" t="s">
        <v>7</v>
      </c>
      <c r="F38" s="337">
        <f>Fish!D11</f>
        <v>5.5112282645096954E-2</v>
      </c>
      <c r="G38" s="356">
        <f>Fish!G11</f>
        <v>8.5461973648246051E-2</v>
      </c>
      <c r="H38" s="264"/>
      <c r="I38" s="264"/>
      <c r="J38" s="264"/>
      <c r="K38" s="264"/>
      <c r="L38" s="8"/>
    </row>
    <row r="39" spans="1:12" x14ac:dyDescent="0.25">
      <c r="A39" s="8"/>
      <c r="B39" s="293" t="s">
        <v>250</v>
      </c>
      <c r="C39" s="24" t="s">
        <v>226</v>
      </c>
      <c r="D39" s="24"/>
      <c r="E39" s="294" t="s">
        <v>8</v>
      </c>
      <c r="F39" s="337">
        <f>Fish!D12</f>
        <v>4.4576688459373549E-2</v>
      </c>
      <c r="G39" s="356">
        <f>Fish!G12</f>
        <v>0.10227471789339765</v>
      </c>
      <c r="H39" s="264"/>
      <c r="I39" s="264"/>
      <c r="J39" s="264"/>
      <c r="K39" s="264"/>
      <c r="L39" s="8"/>
    </row>
    <row r="40" spans="1:12" s="8" customFormat="1" x14ac:dyDescent="0.25">
      <c r="B40" s="293" t="s">
        <v>250</v>
      </c>
      <c r="C40" s="24" t="s">
        <v>226</v>
      </c>
      <c r="D40" s="24"/>
      <c r="E40" s="294" t="s">
        <v>5</v>
      </c>
      <c r="F40" s="337">
        <f>Fish!D13</f>
        <v>5.8684969644739834E-2</v>
      </c>
      <c r="G40" s="356">
        <f>Fish!G13</f>
        <v>8.4764499759859904E-2</v>
      </c>
      <c r="H40" s="264"/>
      <c r="I40" s="264"/>
      <c r="J40" s="264"/>
      <c r="K40" s="264"/>
    </row>
    <row r="41" spans="1:12" x14ac:dyDescent="0.25">
      <c r="A41" s="8"/>
      <c r="B41" s="305" t="s">
        <v>251</v>
      </c>
      <c r="C41" s="306" t="s">
        <v>226</v>
      </c>
      <c r="D41" s="306"/>
      <c r="E41" s="307"/>
      <c r="F41" s="378">
        <f>Fish!C14</f>
        <v>2.1411559282179748</v>
      </c>
      <c r="G41" s="379">
        <f>Fish!F14</f>
        <v>1.9431455923076939</v>
      </c>
      <c r="H41" s="380"/>
      <c r="I41" s="380"/>
      <c r="J41" s="380"/>
      <c r="K41" s="380"/>
      <c r="L41" s="9" t="s">
        <v>258</v>
      </c>
    </row>
    <row r="42" spans="1:12" x14ac:dyDescent="0.25">
      <c r="A42" s="8"/>
      <c r="B42" s="308" t="s">
        <v>252</v>
      </c>
      <c r="C42" s="309" t="s">
        <v>226</v>
      </c>
      <c r="D42" s="309"/>
      <c r="E42" s="310"/>
      <c r="F42" s="381">
        <f>Fish!D14</f>
        <v>0.12779024981246512</v>
      </c>
      <c r="G42" s="382">
        <f>Fish!G14</f>
        <v>0.1594443864437553</v>
      </c>
      <c r="H42" s="383"/>
      <c r="I42" s="383"/>
      <c r="J42" s="383"/>
      <c r="K42" s="383"/>
      <c r="L42" s="9" t="s">
        <v>259</v>
      </c>
    </row>
    <row r="43" spans="1:12" x14ac:dyDescent="0.25">
      <c r="A43" s="8"/>
      <c r="B43" s="312" t="s">
        <v>231</v>
      </c>
      <c r="C43" s="313" t="s">
        <v>4</v>
      </c>
      <c r="D43" s="313"/>
      <c r="E43" s="313"/>
      <c r="F43" s="394"/>
      <c r="G43" s="395"/>
      <c r="H43" s="396">
        <f>Crop!E3</f>
        <v>397.23975270986557</v>
      </c>
      <c r="I43" s="396"/>
      <c r="J43" s="396">
        <f>Crop!G3</f>
        <v>997.74024230241776</v>
      </c>
      <c r="K43" s="395"/>
      <c r="L43" s="243" t="s">
        <v>254</v>
      </c>
    </row>
    <row r="44" spans="1:12" x14ac:dyDescent="0.25">
      <c r="A44" s="8"/>
      <c r="B44" s="312" t="s">
        <v>253</v>
      </c>
      <c r="C44" s="313" t="s">
        <v>53</v>
      </c>
      <c r="D44" s="313" t="s">
        <v>53</v>
      </c>
      <c r="E44" s="314"/>
      <c r="F44" s="321"/>
      <c r="G44" s="321"/>
      <c r="H44" s="321"/>
      <c r="I44" s="321"/>
      <c r="J44" s="321"/>
      <c r="K44" s="321"/>
      <c r="L44" s="243" t="s">
        <v>255</v>
      </c>
    </row>
    <row r="45" spans="1:12" x14ac:dyDescent="0.25">
      <c r="A45" s="8"/>
      <c r="B45" s="315" t="s">
        <v>253</v>
      </c>
      <c r="C45" s="316" t="s">
        <v>53</v>
      </c>
      <c r="D45" s="316" t="s">
        <v>234</v>
      </c>
      <c r="E45" s="317"/>
      <c r="F45" s="321"/>
      <c r="G45" s="321"/>
      <c r="H45" s="321"/>
      <c r="I45" s="321"/>
      <c r="J45" s="321"/>
      <c r="K45" s="321"/>
      <c r="L45" s="243"/>
    </row>
    <row r="46" spans="1:12" x14ac:dyDescent="0.25">
      <c r="A46" s="8"/>
      <c r="B46" s="315" t="s">
        <v>253</v>
      </c>
      <c r="C46" s="316" t="s">
        <v>53</v>
      </c>
      <c r="D46" s="316" t="s">
        <v>235</v>
      </c>
      <c r="E46" s="317"/>
      <c r="F46" s="321"/>
      <c r="G46" s="321"/>
      <c r="H46" s="321"/>
      <c r="I46" s="321"/>
      <c r="J46" s="321"/>
      <c r="K46" s="321"/>
      <c r="L46" s="243"/>
    </row>
    <row r="47" spans="1:12" x14ac:dyDescent="0.25">
      <c r="A47" s="8"/>
      <c r="B47" s="315" t="s">
        <v>253</v>
      </c>
      <c r="C47" s="316" t="s">
        <v>53</v>
      </c>
      <c r="D47" s="316" t="s">
        <v>237</v>
      </c>
      <c r="E47" s="317"/>
      <c r="F47" s="321"/>
      <c r="G47" s="321"/>
      <c r="H47" s="321"/>
      <c r="I47" s="321"/>
      <c r="J47" s="321"/>
      <c r="K47" s="321"/>
      <c r="L47" s="243"/>
    </row>
    <row r="48" spans="1:12" x14ac:dyDescent="0.25">
      <c r="A48" s="8"/>
      <c r="B48" s="315" t="s">
        <v>253</v>
      </c>
      <c r="C48" s="316" t="s">
        <v>53</v>
      </c>
      <c r="D48" s="316" t="s">
        <v>18</v>
      </c>
      <c r="E48" s="317"/>
      <c r="F48" s="321"/>
      <c r="G48" s="321"/>
      <c r="H48" s="321"/>
      <c r="I48" s="321"/>
      <c r="J48" s="321"/>
      <c r="K48" s="321"/>
      <c r="L48" s="243"/>
    </row>
    <row r="49" spans="1:12" x14ac:dyDescent="0.25">
      <c r="A49" s="8"/>
      <c r="B49" s="315" t="s">
        <v>253</v>
      </c>
      <c r="C49" s="316" t="s">
        <v>53</v>
      </c>
      <c r="D49" s="316" t="s">
        <v>236</v>
      </c>
      <c r="E49" s="317"/>
      <c r="F49" s="321"/>
      <c r="G49" s="321"/>
      <c r="H49" s="321"/>
      <c r="I49" s="321"/>
      <c r="J49" s="321"/>
      <c r="K49" s="321"/>
      <c r="L49" s="243"/>
    </row>
    <row r="50" spans="1:12" x14ac:dyDescent="0.25">
      <c r="A50" s="8"/>
      <c r="B50" s="318" t="s">
        <v>253</v>
      </c>
      <c r="C50" s="316" t="s">
        <v>53</v>
      </c>
      <c r="D50" s="319" t="s">
        <v>238</v>
      </c>
      <c r="E50" s="320"/>
      <c r="F50" s="321"/>
      <c r="G50" s="321"/>
      <c r="H50" s="321"/>
      <c r="I50" s="321"/>
      <c r="J50" s="321"/>
      <c r="K50" s="321"/>
      <c r="L50" s="243"/>
    </row>
    <row r="51" spans="1:12" x14ac:dyDescent="0.25">
      <c r="A51" s="8"/>
      <c r="B51" s="298" t="s">
        <v>249</v>
      </c>
      <c r="C51" s="299" t="s">
        <v>4</v>
      </c>
      <c r="D51" s="299"/>
      <c r="E51" s="299" t="s">
        <v>6</v>
      </c>
      <c r="F51" s="384"/>
      <c r="G51" s="384"/>
      <c r="H51" s="385">
        <f>Crop!C10</f>
        <v>9.2643213611260017E-2</v>
      </c>
      <c r="I51" s="384"/>
      <c r="J51" s="385">
        <f>Crop!F10</f>
        <v>0.16223868718423781</v>
      </c>
      <c r="K51" s="384"/>
      <c r="L51" s="243" t="s">
        <v>256</v>
      </c>
    </row>
    <row r="52" spans="1:12" x14ac:dyDescent="0.25">
      <c r="A52" s="8"/>
      <c r="B52" s="300" t="s">
        <v>249</v>
      </c>
      <c r="C52" s="301" t="s">
        <v>4</v>
      </c>
      <c r="D52" s="301"/>
      <c r="E52" s="301" t="s">
        <v>7</v>
      </c>
      <c r="F52" s="302"/>
      <c r="G52" s="302"/>
      <c r="H52" s="376">
        <f>Crop!C11</f>
        <v>0.27830693183202726</v>
      </c>
      <c r="I52" s="302"/>
      <c r="J52" s="376">
        <f>Crop!F11</f>
        <v>0.15896398846955861</v>
      </c>
      <c r="K52" s="374"/>
      <c r="L52" s="243"/>
    </row>
    <row r="53" spans="1:12" ht="15" customHeight="1" x14ac:dyDescent="0.25">
      <c r="A53" s="8"/>
      <c r="B53" s="300" t="s">
        <v>249</v>
      </c>
      <c r="C53" s="301" t="s">
        <v>4</v>
      </c>
      <c r="D53" s="301"/>
      <c r="E53" s="301" t="s">
        <v>8</v>
      </c>
      <c r="F53" s="375"/>
      <c r="G53" s="375"/>
      <c r="H53" s="376">
        <f>Crop!C12</f>
        <v>0.25137307817180243</v>
      </c>
      <c r="I53" s="375"/>
      <c r="J53" s="376">
        <f>Crop!F12</f>
        <v>0.30713199952520576</v>
      </c>
      <c r="K53" s="375"/>
      <c r="L53" s="243"/>
    </row>
    <row r="54" spans="1:12" x14ac:dyDescent="0.25">
      <c r="A54" s="8"/>
      <c r="B54" s="303" t="s">
        <v>249</v>
      </c>
      <c r="C54" s="304" t="s">
        <v>4</v>
      </c>
      <c r="D54" s="304"/>
      <c r="E54" s="304" t="s">
        <v>5</v>
      </c>
      <c r="F54" s="386"/>
      <c r="G54" s="386"/>
      <c r="H54" s="387">
        <f>Crop!C13</f>
        <v>0.37767677638492714</v>
      </c>
      <c r="I54" s="386"/>
      <c r="J54" s="387">
        <f>Crop!F13</f>
        <v>0.37166532482099512</v>
      </c>
      <c r="K54" s="386"/>
      <c r="L54" s="8"/>
    </row>
    <row r="55" spans="1:12" x14ac:dyDescent="0.25">
      <c r="A55" s="8"/>
      <c r="B55" s="315" t="s">
        <v>250</v>
      </c>
      <c r="C55" s="316" t="s">
        <v>4</v>
      </c>
      <c r="D55" s="316"/>
      <c r="E55" s="316" t="s">
        <v>6</v>
      </c>
      <c r="F55" s="321"/>
      <c r="G55" s="321"/>
      <c r="H55" s="377">
        <f>Crop!D10</f>
        <v>3.7292685924097596E-2</v>
      </c>
      <c r="I55" s="321"/>
      <c r="J55" s="377">
        <f>Crop!G10</f>
        <v>3.342549904533245E-2</v>
      </c>
      <c r="K55" s="321"/>
      <c r="L55" s="8" t="s">
        <v>257</v>
      </c>
    </row>
    <row r="56" spans="1:12" x14ac:dyDescent="0.25">
      <c r="A56" s="8"/>
      <c r="B56" s="315" t="s">
        <v>250</v>
      </c>
      <c r="C56" s="316" t="s">
        <v>4</v>
      </c>
      <c r="D56" s="316"/>
      <c r="E56" s="316" t="s">
        <v>7</v>
      </c>
      <c r="F56" s="321"/>
      <c r="G56" s="321"/>
      <c r="H56" s="377">
        <f>Crop!D11</f>
        <v>0.10799127710581252</v>
      </c>
      <c r="I56" s="321"/>
      <c r="J56" s="377">
        <f>Crop!G11</f>
        <v>6.0608741297454388E-2</v>
      </c>
      <c r="K56" s="321"/>
      <c r="L56" s="8"/>
    </row>
    <row r="57" spans="1:12" ht="15" customHeight="1" x14ac:dyDescent="0.25">
      <c r="A57" s="8"/>
      <c r="B57" s="315" t="s">
        <v>250</v>
      </c>
      <c r="C57" s="316" t="s">
        <v>4</v>
      </c>
      <c r="D57" s="316"/>
      <c r="E57" s="316" t="s">
        <v>8</v>
      </c>
      <c r="F57" s="321"/>
      <c r="G57" s="321"/>
      <c r="H57" s="377">
        <f>Crop!D12</f>
        <v>6.1948403679740326E-2</v>
      </c>
      <c r="I57" s="321"/>
      <c r="J57" s="377">
        <f>Crop!G12</f>
        <v>7.1440792857828922E-2</v>
      </c>
      <c r="K57" s="321"/>
      <c r="L57" s="8"/>
    </row>
    <row r="58" spans="1:12" x14ac:dyDescent="0.25">
      <c r="A58" s="8"/>
      <c r="B58" s="315" t="s">
        <v>250</v>
      </c>
      <c r="C58" s="316" t="s">
        <v>4</v>
      </c>
      <c r="D58" s="316"/>
      <c r="E58" s="316" t="s">
        <v>5</v>
      </c>
      <c r="F58" s="321"/>
      <c r="G58" s="321"/>
      <c r="H58" s="377">
        <f>Crop!D13</f>
        <v>9.1084992860736583E-2</v>
      </c>
      <c r="I58" s="321"/>
      <c r="J58" s="377">
        <f>Crop!G13</f>
        <v>7.938956879359764E-2</v>
      </c>
      <c r="K58" s="321"/>
      <c r="L58" s="8"/>
    </row>
    <row r="59" spans="1:12" s="8" customFormat="1" x14ac:dyDescent="0.25">
      <c r="B59" s="298" t="s">
        <v>251</v>
      </c>
      <c r="C59" s="299" t="s">
        <v>4</v>
      </c>
      <c r="D59" s="299"/>
      <c r="E59" s="299"/>
      <c r="F59" s="388"/>
      <c r="G59" s="388"/>
      <c r="H59" s="389">
        <f>Crop!C14</f>
        <v>4.7389959018133823</v>
      </c>
      <c r="I59" s="388"/>
      <c r="J59" s="389">
        <f>Crop!F14</f>
        <v>3.5848711072709989</v>
      </c>
      <c r="K59" s="388"/>
      <c r="L59" s="9" t="s">
        <v>258</v>
      </c>
    </row>
    <row r="60" spans="1:12" x14ac:dyDescent="0.25">
      <c r="A60" s="8"/>
      <c r="B60" s="303" t="s">
        <v>252</v>
      </c>
      <c r="C60" s="304" t="s">
        <v>4</v>
      </c>
      <c r="D60" s="304"/>
      <c r="E60" s="304"/>
      <c r="F60" s="390"/>
      <c r="G60" s="390"/>
      <c r="H60" s="391">
        <f>Crop!D14</f>
        <v>0.98700664207863353</v>
      </c>
      <c r="I60" s="390"/>
      <c r="J60" s="391">
        <f>Crop!G14</f>
        <v>0.5757752710821068</v>
      </c>
      <c r="K60" s="390"/>
      <c r="L60" s="9" t="s">
        <v>259</v>
      </c>
    </row>
    <row r="61" spans="1:12" x14ac:dyDescent="0.25">
      <c r="A61" s="8"/>
      <c r="B61" s="397" t="s">
        <v>231</v>
      </c>
      <c r="C61" s="398" t="s">
        <v>261</v>
      </c>
      <c r="D61" s="398"/>
      <c r="E61" s="398"/>
      <c r="F61" s="403">
        <f>ProdSerRet!C3</f>
        <v>426.89999389648438</v>
      </c>
      <c r="G61" s="403">
        <f>ProdSerRet!D3</f>
        <v>6</v>
      </c>
      <c r="H61" s="403">
        <f>ProdSerRet!E3</f>
        <v>267</v>
      </c>
      <c r="I61" s="403">
        <f>ProdSerRet!F3</f>
        <v>1032.199951171875</v>
      </c>
      <c r="J61" s="403">
        <f>ProdSerRet!G3</f>
        <v>276.76654052734375</v>
      </c>
      <c r="K61" s="403">
        <f>ProdSerRet!H3</f>
        <v>285.79000854492188</v>
      </c>
      <c r="L61" s="8" t="s">
        <v>264</v>
      </c>
    </row>
    <row r="62" spans="1:12" s="8" customFormat="1" x14ac:dyDescent="0.25">
      <c r="B62" s="404" t="s">
        <v>253</v>
      </c>
      <c r="C62" s="405" t="s">
        <v>237</v>
      </c>
      <c r="D62" s="405" t="s">
        <v>53</v>
      </c>
      <c r="E62" s="406"/>
      <c r="F62" s="515"/>
      <c r="G62" s="515"/>
      <c r="H62" s="515"/>
      <c r="I62" s="515"/>
      <c r="J62" s="515"/>
      <c r="K62" s="515"/>
    </row>
    <row r="63" spans="1:12" x14ac:dyDescent="0.25">
      <c r="A63" s="8"/>
      <c r="B63" s="407" t="s">
        <v>253</v>
      </c>
      <c r="C63" s="408" t="s">
        <v>237</v>
      </c>
      <c r="D63" s="408" t="s">
        <v>234</v>
      </c>
      <c r="E63" s="409"/>
      <c r="F63" s="515"/>
      <c r="G63" s="515"/>
      <c r="H63" s="515"/>
      <c r="I63" s="515"/>
      <c r="J63" s="515"/>
      <c r="K63" s="515"/>
      <c r="L63" s="8"/>
    </row>
    <row r="64" spans="1:12" x14ac:dyDescent="0.25">
      <c r="A64" s="8"/>
      <c r="B64" s="407" t="s">
        <v>253</v>
      </c>
      <c r="C64" s="408" t="s">
        <v>237</v>
      </c>
      <c r="D64" s="408" t="s">
        <v>235</v>
      </c>
      <c r="E64" s="409"/>
      <c r="F64" s="515"/>
      <c r="G64" s="515"/>
      <c r="H64" s="515"/>
      <c r="I64" s="515"/>
      <c r="J64" s="515"/>
      <c r="K64" s="515"/>
      <c r="L64" s="8"/>
    </row>
    <row r="65" spans="1:12" s="8" customFormat="1" x14ac:dyDescent="0.25">
      <c r="B65" s="407" t="s">
        <v>253</v>
      </c>
      <c r="C65" s="408" t="s">
        <v>237</v>
      </c>
      <c r="D65" s="408" t="s">
        <v>237</v>
      </c>
      <c r="E65" s="409"/>
      <c r="F65" s="515"/>
      <c r="G65" s="515"/>
      <c r="H65" s="515"/>
      <c r="I65" s="515"/>
      <c r="J65" s="515"/>
      <c r="K65" s="515"/>
    </row>
    <row r="66" spans="1:12" x14ac:dyDescent="0.25">
      <c r="A66" s="8"/>
      <c r="B66" s="407" t="s">
        <v>253</v>
      </c>
      <c r="C66" s="408" t="s">
        <v>237</v>
      </c>
      <c r="D66" s="408" t="s">
        <v>18</v>
      </c>
      <c r="E66" s="409"/>
      <c r="F66" s="515">
        <f>ProdSerRet!C26</f>
        <v>0.15596275043697269</v>
      </c>
      <c r="G66" s="515">
        <f>F66</f>
        <v>0.15596275043697269</v>
      </c>
      <c r="H66" s="515">
        <f t="shared" ref="H66:K66" si="7">G66</f>
        <v>0.15596275043697269</v>
      </c>
      <c r="I66" s="515">
        <f t="shared" si="7"/>
        <v>0.15596275043697269</v>
      </c>
      <c r="J66" s="515">
        <f t="shared" si="7"/>
        <v>0.15596275043697269</v>
      </c>
      <c r="K66" s="515">
        <f t="shared" si="7"/>
        <v>0.15596275043697269</v>
      </c>
      <c r="L66" s="9"/>
    </row>
    <row r="67" spans="1:12" x14ac:dyDescent="0.25">
      <c r="A67" s="8"/>
      <c r="B67" s="407" t="s">
        <v>253</v>
      </c>
      <c r="C67" s="408" t="s">
        <v>237</v>
      </c>
      <c r="D67" s="408" t="s">
        <v>236</v>
      </c>
      <c r="E67" s="409"/>
      <c r="F67" s="515"/>
      <c r="G67" s="515"/>
      <c r="H67" s="515"/>
      <c r="I67" s="515"/>
      <c r="J67" s="515"/>
      <c r="K67" s="515"/>
      <c r="L67" s="9"/>
    </row>
    <row r="68" spans="1:12" x14ac:dyDescent="0.25">
      <c r="A68" s="8"/>
      <c r="B68" s="410" t="s">
        <v>253</v>
      </c>
      <c r="C68" s="411" t="s">
        <v>237</v>
      </c>
      <c r="D68" s="411" t="s">
        <v>238</v>
      </c>
      <c r="E68" s="412"/>
      <c r="F68" s="515">
        <f>ProdSerRet!D26</f>
        <v>0.16703006530556255</v>
      </c>
      <c r="G68" s="515">
        <f>F68</f>
        <v>0.16703006530556255</v>
      </c>
      <c r="H68" s="515">
        <f t="shared" ref="H68:K68" si="8">G68</f>
        <v>0.16703006530556255</v>
      </c>
      <c r="I68" s="515">
        <f t="shared" si="8"/>
        <v>0.16703006530556255</v>
      </c>
      <c r="J68" s="515">
        <f t="shared" si="8"/>
        <v>0.16703006530556255</v>
      </c>
      <c r="K68" s="515">
        <f t="shared" si="8"/>
        <v>0.16703006530556255</v>
      </c>
      <c r="L68" s="9"/>
    </row>
    <row r="69" spans="1:12" ht="15.75" customHeight="1" x14ac:dyDescent="0.25">
      <c r="A69" s="8"/>
      <c r="B69" s="397" t="s">
        <v>249</v>
      </c>
      <c r="C69" s="398" t="s">
        <v>237</v>
      </c>
      <c r="D69" s="398"/>
      <c r="E69" s="398" t="s">
        <v>6</v>
      </c>
      <c r="F69" s="516">
        <f>ProdSerRet!C10</f>
        <v>0.41996457183493163</v>
      </c>
      <c r="G69" s="516">
        <f>F69</f>
        <v>0.41996457183493163</v>
      </c>
      <c r="H69" s="516">
        <f t="shared" ref="H69:K69" si="9">G69</f>
        <v>0.41996457183493163</v>
      </c>
      <c r="I69" s="516">
        <f t="shared" si="9"/>
        <v>0.41996457183493163</v>
      </c>
      <c r="J69" s="516">
        <f t="shared" si="9"/>
        <v>0.41996457183493163</v>
      </c>
      <c r="K69" s="516">
        <f t="shared" si="9"/>
        <v>0.41996457183493163</v>
      </c>
      <c r="L69" s="9"/>
    </row>
    <row r="70" spans="1:12" ht="15" customHeight="1" x14ac:dyDescent="0.25">
      <c r="A70" s="8"/>
      <c r="B70" s="399" t="s">
        <v>249</v>
      </c>
      <c r="C70" s="400" t="s">
        <v>237</v>
      </c>
      <c r="D70" s="400"/>
      <c r="E70" s="400" t="s">
        <v>7</v>
      </c>
      <c r="F70" s="517"/>
      <c r="G70" s="517"/>
      <c r="H70" s="518"/>
      <c r="I70" s="517"/>
      <c r="J70" s="518"/>
      <c r="K70" s="517"/>
      <c r="L70" s="9"/>
    </row>
    <row r="71" spans="1:12" ht="15" customHeight="1" x14ac:dyDescent="0.25">
      <c r="A71" s="8"/>
      <c r="B71" s="399" t="s">
        <v>249</v>
      </c>
      <c r="C71" s="400" t="s">
        <v>237</v>
      </c>
      <c r="D71" s="400"/>
      <c r="E71" s="400" t="s">
        <v>8</v>
      </c>
      <c r="F71" s="517">
        <f>1-F69</f>
        <v>0.58003542816506837</v>
      </c>
      <c r="G71" s="517">
        <f t="shared" ref="G71:K71" si="10">1-G69</f>
        <v>0.58003542816506837</v>
      </c>
      <c r="H71" s="517">
        <f t="shared" si="10"/>
        <v>0.58003542816506837</v>
      </c>
      <c r="I71" s="517">
        <f t="shared" si="10"/>
        <v>0.58003542816506837</v>
      </c>
      <c r="J71" s="517">
        <f t="shared" si="10"/>
        <v>0.58003542816506837</v>
      </c>
      <c r="K71" s="517">
        <f t="shared" si="10"/>
        <v>0.58003542816506837</v>
      </c>
      <c r="L71" s="242"/>
    </row>
    <row r="72" spans="1:12" x14ac:dyDescent="0.25">
      <c r="A72" s="8"/>
      <c r="B72" s="401" t="s">
        <v>249</v>
      </c>
      <c r="C72" s="402" t="s">
        <v>237</v>
      </c>
      <c r="D72" s="402"/>
      <c r="E72" s="402" t="s">
        <v>5</v>
      </c>
      <c r="F72" s="519"/>
      <c r="G72" s="519"/>
      <c r="H72" s="520"/>
      <c r="I72" s="519"/>
      <c r="J72" s="520"/>
      <c r="K72" s="519"/>
      <c r="L72" s="242"/>
    </row>
    <row r="73" spans="1:12" x14ac:dyDescent="0.25">
      <c r="A73" s="8"/>
      <c r="B73" s="407" t="s">
        <v>250</v>
      </c>
      <c r="C73" s="408" t="s">
        <v>237</v>
      </c>
      <c r="D73" s="408"/>
      <c r="E73" s="408" t="s">
        <v>6</v>
      </c>
      <c r="F73" s="515"/>
      <c r="G73" s="515"/>
      <c r="H73" s="521"/>
      <c r="I73" s="515"/>
      <c r="J73" s="521"/>
      <c r="K73" s="515"/>
      <c r="L73" s="242"/>
    </row>
    <row r="74" spans="1:12" s="8" customFormat="1" x14ac:dyDescent="0.25">
      <c r="B74" s="407" t="s">
        <v>250</v>
      </c>
      <c r="C74" s="408" t="s">
        <v>237</v>
      </c>
      <c r="D74" s="408"/>
      <c r="E74" s="408" t="s">
        <v>7</v>
      </c>
      <c r="F74" s="515"/>
      <c r="G74" s="515"/>
      <c r="H74" s="521"/>
      <c r="I74" s="515"/>
      <c r="J74" s="521"/>
      <c r="K74" s="515"/>
      <c r="L74" s="242"/>
    </row>
    <row r="75" spans="1:12" x14ac:dyDescent="0.25">
      <c r="A75" s="8"/>
      <c r="B75" s="407" t="s">
        <v>250</v>
      </c>
      <c r="C75" s="408" t="s">
        <v>237</v>
      </c>
      <c r="D75" s="408"/>
      <c r="E75" s="408" t="s">
        <v>8</v>
      </c>
      <c r="F75" s="515"/>
      <c r="G75" s="515"/>
      <c r="H75" s="521"/>
      <c r="I75" s="515"/>
      <c r="J75" s="521"/>
      <c r="K75" s="515"/>
      <c r="L75" s="9"/>
    </row>
    <row r="76" spans="1:12" x14ac:dyDescent="0.25">
      <c r="A76" s="8"/>
      <c r="B76" s="407" t="s">
        <v>250</v>
      </c>
      <c r="C76" s="408" t="s">
        <v>237</v>
      </c>
      <c r="D76" s="408"/>
      <c r="E76" s="408" t="s">
        <v>5</v>
      </c>
      <c r="F76" s="515"/>
      <c r="G76" s="515"/>
      <c r="H76" s="521"/>
      <c r="I76" s="515"/>
      <c r="J76" s="521"/>
      <c r="K76" s="515"/>
      <c r="L76" s="9"/>
    </row>
    <row r="77" spans="1:12" x14ac:dyDescent="0.25">
      <c r="A77" s="8"/>
      <c r="B77" s="397" t="s">
        <v>251</v>
      </c>
      <c r="C77" s="398" t="s">
        <v>237</v>
      </c>
      <c r="D77" s="398"/>
      <c r="E77" s="398"/>
      <c r="F77" s="522"/>
      <c r="G77" s="522"/>
      <c r="H77" s="522"/>
      <c r="I77" s="522"/>
      <c r="J77" s="522"/>
      <c r="K77" s="522"/>
      <c r="L77" s="9"/>
    </row>
    <row r="78" spans="1:12" s="8" customFormat="1" x14ac:dyDescent="0.25">
      <c r="B78" s="401" t="s">
        <v>252</v>
      </c>
      <c r="C78" s="402" t="s">
        <v>237</v>
      </c>
      <c r="D78" s="402"/>
      <c r="E78" s="402"/>
      <c r="F78" s="523"/>
      <c r="G78" s="523"/>
      <c r="H78" s="524"/>
      <c r="I78" s="523"/>
      <c r="J78" s="524"/>
      <c r="K78" s="523"/>
      <c r="L78" s="9"/>
    </row>
    <row r="79" spans="1:12" s="8" customFormat="1" x14ac:dyDescent="0.25">
      <c r="B79" s="422" t="s">
        <v>231</v>
      </c>
      <c r="C79" s="423" t="s">
        <v>236</v>
      </c>
      <c r="D79" s="423"/>
      <c r="E79" s="423"/>
      <c r="F79" s="424">
        <f>ProdSerRet!C4</f>
        <v>448</v>
      </c>
      <c r="G79" s="424">
        <f>ProdSerRet!D4</f>
        <v>426</v>
      </c>
      <c r="H79" s="424">
        <f>ProdSerRet!E4</f>
        <v>152.46000671386719</v>
      </c>
      <c r="I79" s="424">
        <f>ProdSerRet!F4</f>
        <v>588.8499755859375</v>
      </c>
      <c r="J79" s="424">
        <f>ProdSerRet!G4</f>
        <v>853.26654052734375</v>
      </c>
      <c r="K79" s="424">
        <f>ProdSerRet!H4</f>
        <v>278.489990234375</v>
      </c>
      <c r="L79" s="8" t="s">
        <v>264</v>
      </c>
    </row>
    <row r="80" spans="1:12" s="8" customFormat="1" x14ac:dyDescent="0.25">
      <c r="B80" s="413" t="s">
        <v>253</v>
      </c>
      <c r="C80" s="414" t="s">
        <v>236</v>
      </c>
      <c r="D80" s="414" t="s">
        <v>53</v>
      </c>
      <c r="E80" s="415"/>
      <c r="F80" s="525"/>
      <c r="G80" s="525"/>
      <c r="H80" s="525"/>
      <c r="I80" s="525"/>
      <c r="J80" s="525"/>
      <c r="K80" s="525"/>
      <c r="L80" s="9"/>
    </row>
    <row r="81" spans="1:12" s="8" customFormat="1" x14ac:dyDescent="0.25">
      <c r="B81" s="416" t="s">
        <v>253</v>
      </c>
      <c r="C81" s="417" t="s">
        <v>236</v>
      </c>
      <c r="D81" s="417" t="s">
        <v>234</v>
      </c>
      <c r="E81" s="418"/>
      <c r="F81" s="525"/>
      <c r="G81" s="525"/>
      <c r="H81" s="525"/>
      <c r="I81" s="525"/>
      <c r="J81" s="525"/>
      <c r="K81" s="525"/>
      <c r="L81" s="9"/>
    </row>
    <row r="82" spans="1:12" s="8" customFormat="1" x14ac:dyDescent="0.25">
      <c r="B82" s="416" t="s">
        <v>253</v>
      </c>
      <c r="C82" s="417" t="s">
        <v>236</v>
      </c>
      <c r="D82" s="417" t="s">
        <v>235</v>
      </c>
      <c r="E82" s="418"/>
      <c r="F82" s="525"/>
      <c r="G82" s="525"/>
      <c r="H82" s="525"/>
      <c r="I82" s="525"/>
      <c r="J82" s="525"/>
      <c r="K82" s="525"/>
      <c r="L82" s="9"/>
    </row>
    <row r="83" spans="1:12" s="8" customFormat="1" x14ac:dyDescent="0.25">
      <c r="B83" s="416" t="s">
        <v>253</v>
      </c>
      <c r="C83" s="417" t="s">
        <v>236</v>
      </c>
      <c r="D83" s="417" t="s">
        <v>237</v>
      </c>
      <c r="E83" s="418"/>
      <c r="F83" s="525"/>
      <c r="G83" s="525"/>
      <c r="H83" s="525"/>
      <c r="I83" s="525"/>
      <c r="J83" s="525"/>
      <c r="K83" s="525"/>
      <c r="L83" s="9"/>
    </row>
    <row r="84" spans="1:12" s="8" customFormat="1" x14ac:dyDescent="0.25">
      <c r="B84" s="416" t="s">
        <v>253</v>
      </c>
      <c r="C84" s="417" t="s">
        <v>236</v>
      </c>
      <c r="D84" s="417" t="s">
        <v>18</v>
      </c>
      <c r="E84" s="418"/>
      <c r="F84" s="525">
        <f>ProdSerRet!C27</f>
        <v>0.25083635683412664</v>
      </c>
      <c r="G84" s="525">
        <v>0.15596275043697269</v>
      </c>
      <c r="H84" s="525">
        <v>0.15596275043697269</v>
      </c>
      <c r="I84" s="525">
        <v>0.15596275043697269</v>
      </c>
      <c r="J84" s="525">
        <v>0.15596275043697269</v>
      </c>
      <c r="K84" s="525">
        <v>0.15596275043697269</v>
      </c>
      <c r="L84" s="9"/>
    </row>
    <row r="85" spans="1:12" s="8" customFormat="1" x14ac:dyDescent="0.25">
      <c r="B85" s="416" t="s">
        <v>253</v>
      </c>
      <c r="C85" s="417" t="s">
        <v>236</v>
      </c>
      <c r="D85" s="417" t="s">
        <v>236</v>
      </c>
      <c r="E85" s="418"/>
      <c r="F85" s="525"/>
      <c r="G85" s="525"/>
      <c r="H85" s="525"/>
      <c r="I85" s="525"/>
      <c r="J85" s="525"/>
      <c r="K85" s="525"/>
      <c r="L85" s="9"/>
    </row>
    <row r="86" spans="1:12" s="8" customFormat="1" x14ac:dyDescent="0.25">
      <c r="B86" s="419" t="s">
        <v>253</v>
      </c>
      <c r="C86" s="420" t="s">
        <v>236</v>
      </c>
      <c r="D86" s="420" t="s">
        <v>238</v>
      </c>
      <c r="E86" s="421"/>
      <c r="F86" s="525">
        <f>ProdSerRet!D27</f>
        <v>0.15456692781533504</v>
      </c>
      <c r="G86" s="525">
        <v>0.16703006530556255</v>
      </c>
      <c r="H86" s="525">
        <v>0.16703006530556255</v>
      </c>
      <c r="I86" s="525">
        <v>0.16703006530556255</v>
      </c>
      <c r="J86" s="525">
        <v>0.16703006530556255</v>
      </c>
      <c r="K86" s="525">
        <v>0.16703006530556255</v>
      </c>
      <c r="L86" s="9"/>
    </row>
    <row r="87" spans="1:12" s="8" customFormat="1" x14ac:dyDescent="0.25">
      <c r="B87" s="422" t="s">
        <v>249</v>
      </c>
      <c r="C87" s="423" t="s">
        <v>236</v>
      </c>
      <c r="D87" s="423"/>
      <c r="E87" s="423" t="s">
        <v>6</v>
      </c>
      <c r="F87" s="526">
        <f>ProdSerRet!F10</f>
        <v>0.41139039453927051</v>
      </c>
      <c r="G87" s="526">
        <f>F87</f>
        <v>0.41139039453927051</v>
      </c>
      <c r="H87" s="527">
        <f t="shared" ref="H87:K87" si="11">G87</f>
        <v>0.41139039453927051</v>
      </c>
      <c r="I87" s="526">
        <f t="shared" si="11"/>
        <v>0.41139039453927051</v>
      </c>
      <c r="J87" s="527">
        <f t="shared" si="11"/>
        <v>0.41139039453927051</v>
      </c>
      <c r="K87" s="526">
        <f t="shared" si="11"/>
        <v>0.41139039453927051</v>
      </c>
      <c r="L87" s="9"/>
    </row>
    <row r="88" spans="1:12" s="8" customFormat="1" x14ac:dyDescent="0.25">
      <c r="B88" s="425" t="s">
        <v>249</v>
      </c>
      <c r="C88" s="426" t="s">
        <v>236</v>
      </c>
      <c r="D88" s="426"/>
      <c r="E88" s="426" t="s">
        <v>7</v>
      </c>
      <c r="F88" s="528"/>
      <c r="G88" s="528"/>
      <c r="H88" s="529"/>
      <c r="I88" s="528"/>
      <c r="J88" s="529"/>
      <c r="K88" s="528"/>
      <c r="L88" s="9"/>
    </row>
    <row r="89" spans="1:12" s="8" customFormat="1" x14ac:dyDescent="0.25">
      <c r="B89" s="425" t="s">
        <v>249</v>
      </c>
      <c r="C89" s="426" t="s">
        <v>236</v>
      </c>
      <c r="D89" s="426"/>
      <c r="E89" s="426" t="s">
        <v>8</v>
      </c>
      <c r="F89" s="528">
        <f>1-F87</f>
        <v>0.58860960546072949</v>
      </c>
      <c r="G89" s="528">
        <f>F89</f>
        <v>0.58860960546072949</v>
      </c>
      <c r="H89" s="529">
        <f>G89</f>
        <v>0.58860960546072949</v>
      </c>
      <c r="I89" s="528">
        <f t="shared" ref="H89:K89" si="12">H89</f>
        <v>0.58860960546072949</v>
      </c>
      <c r="J89" s="529">
        <f t="shared" si="12"/>
        <v>0.58860960546072949</v>
      </c>
      <c r="K89" s="528">
        <f t="shared" si="12"/>
        <v>0.58860960546072949</v>
      </c>
      <c r="L89" s="9"/>
    </row>
    <row r="90" spans="1:12" s="8" customFormat="1" x14ac:dyDescent="0.25">
      <c r="B90" s="427" t="s">
        <v>249</v>
      </c>
      <c r="C90" s="428" t="s">
        <v>236</v>
      </c>
      <c r="D90" s="428"/>
      <c r="E90" s="428" t="s">
        <v>5</v>
      </c>
      <c r="F90" s="530"/>
      <c r="G90" s="530"/>
      <c r="H90" s="531"/>
      <c r="I90" s="530"/>
      <c r="J90" s="531"/>
      <c r="K90" s="530"/>
      <c r="L90" s="9"/>
    </row>
    <row r="91" spans="1:12" s="8" customFormat="1" x14ac:dyDescent="0.25">
      <c r="B91" s="416" t="s">
        <v>250</v>
      </c>
      <c r="C91" s="417" t="s">
        <v>236</v>
      </c>
      <c r="D91" s="417"/>
      <c r="E91" s="417" t="s">
        <v>6</v>
      </c>
      <c r="F91" s="525"/>
      <c r="G91" s="525"/>
      <c r="H91" s="532"/>
      <c r="I91" s="525"/>
      <c r="J91" s="532"/>
      <c r="K91" s="525"/>
      <c r="L91" s="9"/>
    </row>
    <row r="92" spans="1:12" s="8" customFormat="1" x14ac:dyDescent="0.25">
      <c r="B92" s="416" t="s">
        <v>250</v>
      </c>
      <c r="C92" s="417" t="s">
        <v>236</v>
      </c>
      <c r="D92" s="417"/>
      <c r="E92" s="417" t="s">
        <v>7</v>
      </c>
      <c r="F92" s="525"/>
      <c r="G92" s="525"/>
      <c r="H92" s="532"/>
      <c r="I92" s="525"/>
      <c r="J92" s="532"/>
      <c r="K92" s="525"/>
      <c r="L92" s="9"/>
    </row>
    <row r="93" spans="1:12" x14ac:dyDescent="0.25">
      <c r="A93" s="8"/>
      <c r="B93" s="416" t="s">
        <v>250</v>
      </c>
      <c r="C93" s="417" t="s">
        <v>236</v>
      </c>
      <c r="D93" s="417"/>
      <c r="E93" s="417" t="s">
        <v>8</v>
      </c>
      <c r="F93" s="525"/>
      <c r="G93" s="525"/>
      <c r="H93" s="532"/>
      <c r="I93" s="525"/>
      <c r="J93" s="532"/>
      <c r="K93" s="525"/>
      <c r="L93" s="9"/>
    </row>
    <row r="94" spans="1:12" x14ac:dyDescent="0.25">
      <c r="A94" s="8"/>
      <c r="B94" s="416" t="s">
        <v>250</v>
      </c>
      <c r="C94" s="417" t="s">
        <v>236</v>
      </c>
      <c r="D94" s="417"/>
      <c r="E94" s="417" t="s">
        <v>5</v>
      </c>
      <c r="F94" s="525"/>
      <c r="G94" s="525"/>
      <c r="H94" s="532"/>
      <c r="I94" s="525"/>
      <c r="J94" s="532"/>
      <c r="K94" s="525"/>
      <c r="L94" s="9"/>
    </row>
    <row r="95" spans="1:12" x14ac:dyDescent="0.25">
      <c r="A95" s="8"/>
      <c r="B95" s="422" t="s">
        <v>251</v>
      </c>
      <c r="C95" s="423" t="s">
        <v>236</v>
      </c>
      <c r="D95" s="423"/>
      <c r="E95" s="423"/>
      <c r="F95" s="429"/>
      <c r="G95" s="429"/>
      <c r="H95" s="430"/>
      <c r="I95" s="429"/>
      <c r="J95" s="430"/>
      <c r="K95" s="429"/>
      <c r="L95" s="9"/>
    </row>
    <row r="96" spans="1:12" s="8" customFormat="1" x14ac:dyDescent="0.25">
      <c r="B96" s="427" t="s">
        <v>252</v>
      </c>
      <c r="C96" s="428" t="s">
        <v>236</v>
      </c>
      <c r="D96" s="428"/>
      <c r="E96" s="428"/>
      <c r="F96" s="431"/>
      <c r="G96" s="431"/>
      <c r="H96" s="432"/>
      <c r="I96" s="431"/>
      <c r="J96" s="432"/>
      <c r="K96" s="431"/>
      <c r="L96" s="9"/>
    </row>
    <row r="97" spans="1:12" x14ac:dyDescent="0.25">
      <c r="A97" s="8"/>
      <c r="B97" s="433" t="s">
        <v>231</v>
      </c>
      <c r="C97" s="434" t="s">
        <v>18</v>
      </c>
      <c r="D97" s="434"/>
      <c r="E97" s="434"/>
      <c r="F97" s="435">
        <f>ProdSerRet!C5</f>
        <v>11361.66015625</v>
      </c>
      <c r="G97" s="435">
        <f>ProdSerRet!D5</f>
        <v>911.635986328125</v>
      </c>
      <c r="H97" s="435">
        <f>ProdSerRet!E5</f>
        <v>1602.260009765625</v>
      </c>
      <c r="I97" s="435">
        <f>ProdSerRet!F5</f>
        <v>4521.72998046875</v>
      </c>
      <c r="J97" s="435">
        <f>ProdSerRet!G5</f>
        <v>7168.7666015625</v>
      </c>
      <c r="K97" s="435">
        <f>ProdSerRet!H5</f>
        <v>1858.489990234375</v>
      </c>
      <c r="L97" s="8" t="s">
        <v>264</v>
      </c>
    </row>
    <row r="98" spans="1:12" x14ac:dyDescent="0.25">
      <c r="A98" s="8"/>
      <c r="B98" s="444" t="s">
        <v>253</v>
      </c>
      <c r="C98" s="445" t="s">
        <v>18</v>
      </c>
      <c r="D98" s="445" t="s">
        <v>53</v>
      </c>
      <c r="E98" s="446"/>
      <c r="F98" s="533"/>
      <c r="G98" s="533"/>
      <c r="H98" s="533"/>
      <c r="I98" s="533"/>
      <c r="J98" s="533"/>
      <c r="K98" s="533"/>
      <c r="L98" s="9"/>
    </row>
    <row r="99" spans="1:12" x14ac:dyDescent="0.25">
      <c r="A99" s="8"/>
      <c r="B99" s="447" t="s">
        <v>253</v>
      </c>
      <c r="C99" s="448" t="s">
        <v>18</v>
      </c>
      <c r="D99" s="448" t="s">
        <v>234</v>
      </c>
      <c r="E99" s="449"/>
      <c r="F99" s="533"/>
      <c r="G99" s="533"/>
      <c r="H99" s="533"/>
      <c r="I99" s="533"/>
      <c r="J99" s="533"/>
      <c r="K99" s="533"/>
      <c r="L99" s="9"/>
    </row>
    <row r="100" spans="1:12" x14ac:dyDescent="0.25">
      <c r="A100" s="8"/>
      <c r="B100" s="447" t="s">
        <v>253</v>
      </c>
      <c r="C100" s="448" t="s">
        <v>18</v>
      </c>
      <c r="D100" s="448" t="s">
        <v>235</v>
      </c>
      <c r="E100" s="449"/>
      <c r="F100" s="533"/>
      <c r="G100" s="533"/>
      <c r="H100" s="533"/>
      <c r="I100" s="533"/>
      <c r="J100" s="533"/>
      <c r="K100" s="533"/>
      <c r="L100" s="9"/>
    </row>
    <row r="101" spans="1:12" x14ac:dyDescent="0.25">
      <c r="A101" s="8"/>
      <c r="B101" s="447" t="s">
        <v>253</v>
      </c>
      <c r="C101" s="448" t="s">
        <v>18</v>
      </c>
      <c r="D101" s="448" t="s">
        <v>237</v>
      </c>
      <c r="E101" s="449"/>
      <c r="F101" s="533"/>
      <c r="G101" s="533"/>
      <c r="H101" s="533"/>
      <c r="I101" s="533"/>
      <c r="J101" s="533"/>
      <c r="K101" s="533"/>
      <c r="L101" s="9"/>
    </row>
    <row r="102" spans="1:12" x14ac:dyDescent="0.25">
      <c r="A102" s="8"/>
      <c r="B102" s="447" t="s">
        <v>253</v>
      </c>
      <c r="C102" s="448" t="s">
        <v>18</v>
      </c>
      <c r="D102" s="448" t="s">
        <v>18</v>
      </c>
      <c r="E102" s="449"/>
      <c r="F102" s="533">
        <f>ProdSerRet!C28</f>
        <v>0.46614772249200198</v>
      </c>
      <c r="G102" s="533">
        <v>0.15596275043697269</v>
      </c>
      <c r="H102" s="533">
        <v>0.15596275043697269</v>
      </c>
      <c r="I102" s="533">
        <v>0.15596275043697269</v>
      </c>
      <c r="J102" s="533">
        <v>0.15596275043697269</v>
      </c>
      <c r="K102" s="533">
        <v>0.15596275043697269</v>
      </c>
      <c r="L102" s="9"/>
    </row>
    <row r="103" spans="1:12" ht="15" customHeight="1" x14ac:dyDescent="0.25">
      <c r="A103" s="8"/>
      <c r="B103" s="447" t="s">
        <v>253</v>
      </c>
      <c r="C103" s="448" t="s">
        <v>18</v>
      </c>
      <c r="D103" s="448" t="s">
        <v>236</v>
      </c>
      <c r="E103" s="449"/>
      <c r="F103" s="533"/>
      <c r="G103" s="533"/>
      <c r="H103" s="533"/>
      <c r="I103" s="533"/>
      <c r="J103" s="533"/>
      <c r="K103" s="533"/>
      <c r="L103" s="247"/>
    </row>
    <row r="104" spans="1:12" x14ac:dyDescent="0.25">
      <c r="A104" s="8"/>
      <c r="B104" s="450" t="s">
        <v>253</v>
      </c>
      <c r="C104" s="451" t="s">
        <v>18</v>
      </c>
      <c r="D104" s="451" t="s">
        <v>238</v>
      </c>
      <c r="E104" s="452"/>
      <c r="F104" s="533">
        <f>ProdSerRet!D28</f>
        <v>0.57864852666805822</v>
      </c>
      <c r="G104" s="533">
        <v>0.16703006530556255</v>
      </c>
      <c r="H104" s="533">
        <v>0.16703006530556255</v>
      </c>
      <c r="I104" s="533">
        <v>0.16703006530556255</v>
      </c>
      <c r="J104" s="533">
        <v>0.16703006530556255</v>
      </c>
      <c r="K104" s="533">
        <v>0.16703006530556255</v>
      </c>
      <c r="L104" s="9"/>
    </row>
    <row r="105" spans="1:12" x14ac:dyDescent="0.25">
      <c r="A105" s="8"/>
      <c r="B105" s="433" t="s">
        <v>249</v>
      </c>
      <c r="C105" s="434" t="s">
        <v>18</v>
      </c>
      <c r="D105" s="434"/>
      <c r="E105" s="434" t="s">
        <v>6</v>
      </c>
      <c r="F105" s="534">
        <f>ProdSerRet!I10</f>
        <v>0.41457017440794203</v>
      </c>
      <c r="G105" s="534">
        <f>F105</f>
        <v>0.41457017440794203</v>
      </c>
      <c r="H105" s="535">
        <f t="shared" ref="H105:K105" si="13">G105</f>
        <v>0.41457017440794203</v>
      </c>
      <c r="I105" s="534">
        <f t="shared" si="13"/>
        <v>0.41457017440794203</v>
      </c>
      <c r="J105" s="535">
        <f t="shared" si="13"/>
        <v>0.41457017440794203</v>
      </c>
      <c r="K105" s="534">
        <f t="shared" si="13"/>
        <v>0.41457017440794203</v>
      </c>
      <c r="L105" s="9"/>
    </row>
    <row r="106" spans="1:12" x14ac:dyDescent="0.25">
      <c r="A106" s="8"/>
      <c r="B106" s="436" t="s">
        <v>249</v>
      </c>
      <c r="C106" s="437" t="s">
        <v>18</v>
      </c>
      <c r="D106" s="437"/>
      <c r="E106" s="437" t="s">
        <v>7</v>
      </c>
      <c r="F106" s="536"/>
      <c r="G106" s="536"/>
      <c r="H106" s="537"/>
      <c r="I106" s="536"/>
      <c r="J106" s="537"/>
      <c r="K106" s="536"/>
      <c r="L106" s="9"/>
    </row>
    <row r="107" spans="1:12" x14ac:dyDescent="0.25">
      <c r="A107" s="8"/>
      <c r="B107" s="436" t="s">
        <v>249</v>
      </c>
      <c r="C107" s="437" t="s">
        <v>18</v>
      </c>
      <c r="D107" s="437"/>
      <c r="E107" s="437" t="s">
        <v>8</v>
      </c>
      <c r="F107" s="536">
        <f>1-F105</f>
        <v>0.58542982559205803</v>
      </c>
      <c r="G107" s="536">
        <f>F107</f>
        <v>0.58542982559205803</v>
      </c>
      <c r="H107" s="537">
        <f t="shared" ref="H107:K107" si="14">G107</f>
        <v>0.58542982559205803</v>
      </c>
      <c r="I107" s="536">
        <f t="shared" si="14"/>
        <v>0.58542982559205803</v>
      </c>
      <c r="J107" s="537">
        <f t="shared" si="14"/>
        <v>0.58542982559205803</v>
      </c>
      <c r="K107" s="536">
        <f t="shared" si="14"/>
        <v>0.58542982559205803</v>
      </c>
      <c r="L107" s="9"/>
    </row>
    <row r="108" spans="1:12" x14ac:dyDescent="0.25">
      <c r="A108" s="8"/>
      <c r="B108" s="438" t="s">
        <v>249</v>
      </c>
      <c r="C108" s="439" t="s">
        <v>18</v>
      </c>
      <c r="D108" s="439"/>
      <c r="E108" s="439" t="s">
        <v>5</v>
      </c>
      <c r="F108" s="538"/>
      <c r="G108" s="538"/>
      <c r="H108" s="539"/>
      <c r="I108" s="538"/>
      <c r="J108" s="539"/>
      <c r="K108" s="538"/>
      <c r="L108" s="9"/>
    </row>
    <row r="109" spans="1:12" ht="15" customHeight="1" x14ac:dyDescent="0.25">
      <c r="A109" s="8"/>
      <c r="B109" s="447" t="s">
        <v>250</v>
      </c>
      <c r="C109" s="448" t="s">
        <v>18</v>
      </c>
      <c r="D109" s="448"/>
      <c r="E109" s="448" t="s">
        <v>6</v>
      </c>
      <c r="F109" s="533"/>
      <c r="G109" s="533"/>
      <c r="H109" s="540"/>
      <c r="I109" s="533"/>
      <c r="J109" s="540"/>
      <c r="K109" s="533"/>
      <c r="L109" s="246"/>
    </row>
    <row r="110" spans="1:12" x14ac:dyDescent="0.25">
      <c r="A110" s="8"/>
      <c r="B110" s="447" t="s">
        <v>250</v>
      </c>
      <c r="C110" s="448" t="s">
        <v>18</v>
      </c>
      <c r="D110" s="448"/>
      <c r="E110" s="448" t="s">
        <v>7</v>
      </c>
      <c r="F110" s="533"/>
      <c r="G110" s="533"/>
      <c r="H110" s="540"/>
      <c r="I110" s="533"/>
      <c r="J110" s="540"/>
      <c r="K110" s="533"/>
      <c r="L110" s="246"/>
    </row>
    <row r="111" spans="1:12" x14ac:dyDescent="0.25">
      <c r="A111" s="8"/>
      <c r="B111" s="447" t="s">
        <v>250</v>
      </c>
      <c r="C111" s="448" t="s">
        <v>18</v>
      </c>
      <c r="D111" s="448"/>
      <c r="E111" s="448" t="s">
        <v>8</v>
      </c>
      <c r="F111" s="533"/>
      <c r="G111" s="533"/>
      <c r="H111" s="540"/>
      <c r="I111" s="533"/>
      <c r="J111" s="540"/>
      <c r="K111" s="533"/>
    </row>
    <row r="112" spans="1:12" x14ac:dyDescent="0.25">
      <c r="A112" s="8"/>
      <c r="B112" s="447" t="s">
        <v>250</v>
      </c>
      <c r="C112" s="448" t="s">
        <v>18</v>
      </c>
      <c r="D112" s="448"/>
      <c r="E112" s="448" t="s">
        <v>5</v>
      </c>
      <c r="F112" s="533"/>
      <c r="G112" s="533"/>
      <c r="H112" s="540"/>
      <c r="I112" s="533"/>
      <c r="J112" s="540"/>
      <c r="K112" s="533"/>
      <c r="L112" s="173"/>
    </row>
    <row r="113" spans="1:12" x14ac:dyDescent="0.25">
      <c r="A113" s="8"/>
      <c r="B113" s="433" t="s">
        <v>251</v>
      </c>
      <c r="C113" s="434" t="s">
        <v>18</v>
      </c>
      <c r="D113" s="434"/>
      <c r="E113" s="434"/>
      <c r="F113" s="440"/>
      <c r="G113" s="440"/>
      <c r="H113" s="441"/>
      <c r="I113" s="440"/>
      <c r="J113" s="441"/>
      <c r="K113" s="440"/>
      <c r="L113" s="9"/>
    </row>
    <row r="114" spans="1:12" x14ac:dyDescent="0.25">
      <c r="A114" s="8"/>
      <c r="B114" s="438" t="s">
        <v>252</v>
      </c>
      <c r="C114" s="439" t="s">
        <v>18</v>
      </c>
      <c r="D114" s="439"/>
      <c r="E114" s="439"/>
      <c r="F114" s="442"/>
      <c r="G114" s="442"/>
      <c r="H114" s="443"/>
      <c r="I114" s="442"/>
      <c r="J114" s="443"/>
      <c r="K114" s="442"/>
      <c r="L114" s="173"/>
    </row>
    <row r="115" spans="1:12" x14ac:dyDescent="0.25">
      <c r="A115" s="8"/>
      <c r="B115" s="8"/>
      <c r="C115" s="8"/>
      <c r="D115" s="8"/>
      <c r="E115" s="8"/>
      <c r="F115" s="264"/>
      <c r="G115" s="264"/>
      <c r="H115" s="264"/>
      <c r="I115" s="264"/>
      <c r="J115" s="264"/>
      <c r="K115" s="264"/>
      <c r="L115" s="9"/>
    </row>
    <row r="116" spans="1:12" x14ac:dyDescent="0.25">
      <c r="A116" s="8"/>
      <c r="B116" s="8"/>
      <c r="C116" s="8"/>
      <c r="D116" s="8"/>
      <c r="E116" s="8"/>
      <c r="F116" s="264"/>
      <c r="G116" s="264"/>
      <c r="H116" s="264"/>
      <c r="I116" s="264"/>
      <c r="J116" s="264"/>
      <c r="K116" s="264"/>
      <c r="L116" s="9"/>
    </row>
    <row r="117" spans="1:12" ht="15.75" thickBot="1" x14ac:dyDescent="0.3">
      <c r="A117" s="8"/>
      <c r="B117" s="8"/>
      <c r="C117" s="8"/>
      <c r="D117" s="8"/>
      <c r="E117" s="8"/>
      <c r="F117" s="264"/>
      <c r="G117" s="264"/>
      <c r="H117" s="264"/>
      <c r="I117" s="264"/>
      <c r="J117" s="264"/>
      <c r="K117" s="264"/>
      <c r="L117" s="9"/>
    </row>
    <row r="118" spans="1:12" x14ac:dyDescent="0.25">
      <c r="A118" s="8"/>
      <c r="B118" s="8"/>
      <c r="C118" s="8"/>
      <c r="D118" s="8"/>
      <c r="E118" s="8"/>
      <c r="F118" s="338"/>
      <c r="G118" s="357"/>
      <c r="H118" s="357"/>
      <c r="I118" s="357"/>
      <c r="J118" s="357"/>
      <c r="K118" s="357"/>
      <c r="L118" s="173"/>
    </row>
    <row r="119" spans="1:12" ht="15.75" thickBot="1" x14ac:dyDescent="0.3">
      <c r="A119" s="8"/>
      <c r="B119" s="8"/>
      <c r="C119" s="8"/>
      <c r="D119" s="8"/>
      <c r="E119" s="8"/>
      <c r="F119" s="339"/>
      <c r="G119" s="358"/>
      <c r="H119" s="358"/>
      <c r="I119" s="358"/>
      <c r="J119" s="358"/>
      <c r="K119" s="358"/>
      <c r="L119" s="9"/>
    </row>
    <row r="120" spans="1:12" ht="15.75" thickBot="1" x14ac:dyDescent="0.3">
      <c r="A120" s="8"/>
      <c r="B120" s="8"/>
      <c r="C120" s="8"/>
      <c r="D120" s="8"/>
      <c r="E120" s="8"/>
      <c r="F120" s="311"/>
      <c r="G120" s="311"/>
      <c r="H120" s="311"/>
      <c r="I120" s="311"/>
      <c r="J120" s="363"/>
      <c r="K120" s="363"/>
      <c r="L120" s="9"/>
    </row>
    <row r="121" spans="1:12" x14ac:dyDescent="0.25">
      <c r="A121" s="8"/>
      <c r="B121" s="8"/>
      <c r="C121" s="8"/>
      <c r="D121" s="8"/>
      <c r="E121" s="8"/>
      <c r="F121" s="340"/>
      <c r="G121" s="359"/>
      <c r="H121" s="359"/>
      <c r="I121" s="359"/>
      <c r="J121" s="364"/>
      <c r="K121" s="364"/>
      <c r="L121" s="98"/>
    </row>
    <row r="122" spans="1:12" x14ac:dyDescent="0.25">
      <c r="A122" s="8"/>
      <c r="B122" s="8"/>
      <c r="C122" s="8"/>
      <c r="D122" s="8"/>
      <c r="E122" s="8"/>
      <c r="F122" s="341"/>
      <c r="G122" s="344"/>
      <c r="H122" s="344"/>
      <c r="I122" s="344"/>
      <c r="J122" s="365"/>
      <c r="K122" s="365"/>
      <c r="L122" s="98"/>
    </row>
    <row r="123" spans="1:12" x14ac:dyDescent="0.25">
      <c r="A123" s="8"/>
      <c r="B123" s="8"/>
      <c r="C123" s="8"/>
      <c r="D123" s="8"/>
      <c r="E123" s="8"/>
      <c r="F123" s="341"/>
      <c r="G123" s="344"/>
      <c r="H123" s="344"/>
      <c r="I123" s="344"/>
      <c r="J123" s="365"/>
      <c r="K123" s="365"/>
      <c r="L123" s="98"/>
    </row>
    <row r="124" spans="1:12" ht="15.75" thickBot="1" x14ac:dyDescent="0.3">
      <c r="A124" s="8"/>
      <c r="B124" s="8"/>
      <c r="C124" s="8"/>
      <c r="D124" s="8"/>
      <c r="E124" s="8"/>
      <c r="F124" s="342"/>
      <c r="G124" s="360"/>
      <c r="H124" s="360"/>
      <c r="I124" s="360"/>
      <c r="J124" s="366"/>
      <c r="K124" s="366"/>
      <c r="L124" s="29"/>
    </row>
    <row r="125" spans="1:12" ht="15" customHeight="1" x14ac:dyDescent="0.25">
      <c r="A125" s="8"/>
      <c r="B125" s="8" t="s">
        <v>52</v>
      </c>
      <c r="C125" s="8" t="s">
        <v>18</v>
      </c>
      <c r="D125" s="8" t="s">
        <v>18</v>
      </c>
      <c r="E125" s="8"/>
      <c r="F125" s="264"/>
      <c r="G125" s="264"/>
      <c r="H125" s="264"/>
      <c r="I125" s="264"/>
      <c r="J125" s="264"/>
      <c r="K125" s="264"/>
      <c r="L125" s="245"/>
    </row>
    <row r="126" spans="1:12" x14ac:dyDescent="0.25">
      <c r="A126" s="8"/>
      <c r="B126" s="8" t="s">
        <v>52</v>
      </c>
      <c r="C126" s="8" t="s">
        <v>18</v>
      </c>
      <c r="D126" s="8" t="s">
        <v>51</v>
      </c>
      <c r="E126" s="8"/>
      <c r="F126" s="264"/>
      <c r="G126" s="264"/>
      <c r="H126" s="264"/>
      <c r="I126" s="264"/>
      <c r="J126" s="264"/>
      <c r="K126" s="264"/>
      <c r="L126" s="245"/>
    </row>
    <row r="127" spans="1:12" x14ac:dyDescent="0.25">
      <c r="A127" s="8"/>
      <c r="B127" s="8" t="s">
        <v>52</v>
      </c>
      <c r="C127" s="8" t="s">
        <v>18</v>
      </c>
      <c r="D127" s="8" t="s">
        <v>53</v>
      </c>
      <c r="E127" s="8"/>
      <c r="F127" s="264"/>
      <c r="G127" s="264"/>
      <c r="H127" s="264"/>
      <c r="I127" s="264"/>
      <c r="J127" s="264"/>
      <c r="K127" s="264"/>
      <c r="L127" s="245"/>
    </row>
    <row r="128" spans="1:12" x14ac:dyDescent="0.25">
      <c r="A128" s="8"/>
      <c r="B128" s="8" t="s">
        <v>52</v>
      </c>
      <c r="C128" s="8" t="s">
        <v>18</v>
      </c>
      <c r="D128" s="8" t="s">
        <v>54</v>
      </c>
      <c r="E128" s="8"/>
      <c r="F128" s="264"/>
      <c r="G128" s="264"/>
      <c r="H128" s="264"/>
      <c r="I128" s="264"/>
      <c r="J128" s="264"/>
      <c r="K128" s="264"/>
      <c r="L128" s="245"/>
    </row>
    <row r="129" spans="1:12" x14ac:dyDescent="0.25">
      <c r="A129" s="8"/>
      <c r="B129" s="8" t="s">
        <v>9</v>
      </c>
      <c r="C129" s="8" t="s">
        <v>18</v>
      </c>
      <c r="D129" s="8"/>
      <c r="E129" s="8" t="s">
        <v>21</v>
      </c>
      <c r="F129" s="264"/>
      <c r="G129" s="264"/>
      <c r="H129" s="264"/>
      <c r="I129" s="264"/>
      <c r="J129" s="264"/>
      <c r="K129" s="264"/>
      <c r="L129" s="245"/>
    </row>
    <row r="130" spans="1:12" x14ac:dyDescent="0.25">
      <c r="A130" s="8"/>
      <c r="B130" s="8" t="s">
        <v>9</v>
      </c>
      <c r="C130" s="8" t="s">
        <v>18</v>
      </c>
      <c r="D130" s="8"/>
      <c r="E130" s="8" t="s">
        <v>22</v>
      </c>
      <c r="F130" s="264"/>
      <c r="G130" s="264"/>
      <c r="H130" s="264"/>
      <c r="I130" s="264"/>
      <c r="J130" s="264"/>
      <c r="K130" s="264"/>
      <c r="L130" s="245"/>
    </row>
    <row r="131" spans="1:12" ht="15" customHeight="1" x14ac:dyDescent="0.25">
      <c r="A131" s="8"/>
      <c r="B131" s="8" t="s">
        <v>9</v>
      </c>
      <c r="C131" s="8" t="s">
        <v>18</v>
      </c>
      <c r="D131" s="8"/>
      <c r="E131" s="8" t="s">
        <v>5</v>
      </c>
      <c r="F131" s="264"/>
      <c r="G131" s="264"/>
      <c r="H131" s="264"/>
      <c r="I131" s="264"/>
      <c r="J131" s="264"/>
      <c r="K131" s="264"/>
      <c r="L131" s="244"/>
    </row>
    <row r="132" spans="1:12" x14ac:dyDescent="0.25">
      <c r="A132" s="8"/>
      <c r="B132" s="8" t="s">
        <v>10</v>
      </c>
      <c r="C132" s="8" t="s">
        <v>18</v>
      </c>
      <c r="D132" s="8"/>
      <c r="E132" s="8" t="s">
        <v>21</v>
      </c>
      <c r="F132" s="264"/>
      <c r="G132" s="264"/>
      <c r="H132" s="264"/>
      <c r="I132" s="264"/>
      <c r="J132" s="264"/>
      <c r="K132" s="264"/>
      <c r="L132" s="244"/>
    </row>
    <row r="133" spans="1:12" x14ac:dyDescent="0.25">
      <c r="A133" s="8"/>
      <c r="B133" s="8" t="s">
        <v>10</v>
      </c>
      <c r="C133" s="8" t="s">
        <v>18</v>
      </c>
      <c r="D133" s="8"/>
      <c r="E133" s="8" t="s">
        <v>22</v>
      </c>
      <c r="F133" s="264"/>
      <c r="G133" s="264"/>
      <c r="H133" s="264"/>
      <c r="I133" s="264"/>
      <c r="J133" s="264"/>
      <c r="K133" s="264"/>
      <c r="L133" s="244"/>
    </row>
    <row r="134" spans="1:12" ht="15.75" thickBot="1" x14ac:dyDescent="0.3">
      <c r="A134" s="8"/>
      <c r="B134" s="8" t="s">
        <v>10</v>
      </c>
      <c r="C134" s="8" t="s">
        <v>18</v>
      </c>
      <c r="D134" s="8"/>
      <c r="E134" s="8" t="s">
        <v>5</v>
      </c>
      <c r="F134" s="264"/>
      <c r="G134" s="264"/>
      <c r="H134" s="264"/>
      <c r="I134" s="264"/>
      <c r="J134" s="264"/>
      <c r="K134" s="264"/>
      <c r="L134" s="244"/>
    </row>
    <row r="135" spans="1:12" x14ac:dyDescent="0.25">
      <c r="A135" s="8"/>
      <c r="B135" s="8" t="s">
        <v>11</v>
      </c>
      <c r="C135" s="8" t="s">
        <v>18</v>
      </c>
      <c r="D135" s="8"/>
      <c r="E135" s="8" t="s">
        <v>21</v>
      </c>
      <c r="F135" s="338"/>
      <c r="G135" s="357"/>
      <c r="H135" s="357"/>
      <c r="I135" s="357"/>
      <c r="J135" s="357"/>
      <c r="K135" s="357"/>
      <c r="L135" s="244"/>
    </row>
    <row r="136" spans="1:12" ht="15.75" thickBot="1" x14ac:dyDescent="0.3">
      <c r="A136" s="8"/>
      <c r="B136" s="8" t="s">
        <v>11</v>
      </c>
      <c r="C136" s="8" t="s">
        <v>18</v>
      </c>
      <c r="D136" s="8"/>
      <c r="E136" s="8" t="s">
        <v>22</v>
      </c>
      <c r="F136" s="339"/>
      <c r="G136" s="358"/>
      <c r="H136" s="358"/>
      <c r="I136" s="358"/>
      <c r="J136" s="358"/>
      <c r="K136" s="358"/>
      <c r="L136" s="244"/>
    </row>
    <row r="137" spans="1:12" x14ac:dyDescent="0.25">
      <c r="A137" s="8"/>
      <c r="B137" s="8" t="s">
        <v>11</v>
      </c>
      <c r="C137" s="8" t="s">
        <v>18</v>
      </c>
      <c r="D137" s="8"/>
      <c r="E137" s="8" t="s">
        <v>5</v>
      </c>
      <c r="F137" s="311"/>
      <c r="G137" s="311"/>
      <c r="H137" s="311"/>
      <c r="I137" s="311"/>
      <c r="J137" s="363"/>
      <c r="K137" s="363"/>
      <c r="L137" s="244"/>
    </row>
    <row r="138" spans="1:12" x14ac:dyDescent="0.25">
      <c r="A138" s="8"/>
      <c r="B138" s="8" t="s">
        <v>12</v>
      </c>
      <c r="C138" s="8" t="s">
        <v>18</v>
      </c>
      <c r="D138" s="8"/>
      <c r="E138" s="8"/>
      <c r="F138" s="311"/>
      <c r="G138" s="311"/>
      <c r="H138" s="311"/>
      <c r="I138" s="311"/>
      <c r="J138" s="363"/>
      <c r="K138" s="363"/>
      <c r="L138" s="244"/>
    </row>
    <row r="139" spans="1:12" x14ac:dyDescent="0.25">
      <c r="B139" s="8" t="s">
        <v>13</v>
      </c>
      <c r="C139" s="8" t="s">
        <v>18</v>
      </c>
      <c r="D139" s="8"/>
      <c r="E139" s="8"/>
      <c r="F139" s="311"/>
      <c r="G139" s="311"/>
      <c r="H139" s="311"/>
      <c r="I139" s="311"/>
      <c r="J139" s="311"/>
      <c r="K139" s="311"/>
    </row>
    <row r="140" spans="1:12" x14ac:dyDescent="0.25">
      <c r="B140" s="8"/>
      <c r="C140" s="8"/>
      <c r="D140" s="8"/>
      <c r="E140" s="8"/>
      <c r="F140" s="311"/>
      <c r="G140" s="311"/>
      <c r="H140" s="311"/>
      <c r="I140" s="311"/>
      <c r="J140" s="311"/>
      <c r="K140" s="311"/>
    </row>
    <row r="141" spans="1:12" x14ac:dyDescent="0.25">
      <c r="B141" s="8"/>
      <c r="C141" s="8"/>
      <c r="D141" s="8"/>
      <c r="E141" s="8"/>
      <c r="F141" s="311"/>
      <c r="G141" s="311"/>
      <c r="H141" s="311"/>
      <c r="I141" s="311"/>
      <c r="J141" s="363"/>
      <c r="K141" s="363"/>
    </row>
    <row r="142" spans="1:12" x14ac:dyDescent="0.25">
      <c r="B142" s="8"/>
      <c r="C142" s="8"/>
      <c r="D142" s="8"/>
      <c r="E142" s="8"/>
      <c r="F142" s="311"/>
      <c r="G142" s="311"/>
      <c r="H142" s="311"/>
      <c r="I142" s="311"/>
      <c r="J142" s="363"/>
      <c r="K142" s="363"/>
    </row>
    <row r="143" spans="1:12" x14ac:dyDescent="0.25">
      <c r="B143" s="8" t="s">
        <v>52</v>
      </c>
      <c r="C143" s="8" t="s">
        <v>51</v>
      </c>
      <c r="D143" s="8" t="s">
        <v>18</v>
      </c>
      <c r="E143" s="8"/>
      <c r="F143" s="311"/>
      <c r="G143" s="311"/>
      <c r="H143" s="311"/>
      <c r="I143" s="311"/>
      <c r="J143" s="363"/>
      <c r="K143" s="363"/>
    </row>
    <row r="144" spans="1:12" x14ac:dyDescent="0.25">
      <c r="B144" s="8" t="s">
        <v>52</v>
      </c>
      <c r="C144" s="8" t="s">
        <v>51</v>
      </c>
      <c r="D144" s="8" t="s">
        <v>51</v>
      </c>
      <c r="E144" s="8"/>
      <c r="F144" s="311"/>
      <c r="G144" s="311"/>
      <c r="H144" s="311"/>
      <c r="I144" s="311"/>
      <c r="J144" s="363"/>
      <c r="K144" s="363"/>
    </row>
    <row r="145" spans="2:11" x14ac:dyDescent="0.25">
      <c r="B145" s="8" t="s">
        <v>52</v>
      </c>
      <c r="C145" s="8" t="s">
        <v>51</v>
      </c>
      <c r="D145" s="8" t="s">
        <v>53</v>
      </c>
      <c r="E145" s="8"/>
      <c r="F145" s="343" t="e">
        <f>#REF!/F159</f>
        <v>#REF!</v>
      </c>
      <c r="G145" s="343" t="e">
        <f>#REF!/G159</f>
        <v>#REF!</v>
      </c>
      <c r="H145" s="343" t="e">
        <f>#REF!/H159</f>
        <v>#REF!</v>
      </c>
      <c r="I145" s="343" t="e">
        <f>#REF!/I159</f>
        <v>#REF!</v>
      </c>
      <c r="J145" s="343" t="e">
        <f>#REF!/J159</f>
        <v>#REF!</v>
      </c>
      <c r="K145" s="343" t="e">
        <f>#REF!/K159</f>
        <v>#REF!</v>
      </c>
    </row>
    <row r="146" spans="2:11" x14ac:dyDescent="0.25">
      <c r="B146" s="8" t="s">
        <v>52</v>
      </c>
      <c r="C146" s="8" t="s">
        <v>51</v>
      </c>
      <c r="D146" s="8" t="s">
        <v>54</v>
      </c>
      <c r="E146" s="8"/>
      <c r="F146" s="344">
        <v>0</v>
      </c>
      <c r="G146" s="344">
        <v>0</v>
      </c>
      <c r="H146" s="344">
        <v>0</v>
      </c>
      <c r="I146" s="344">
        <v>0</v>
      </c>
      <c r="J146" s="344">
        <v>0</v>
      </c>
      <c r="K146" s="344">
        <v>0</v>
      </c>
    </row>
    <row r="147" spans="2:11" x14ac:dyDescent="0.25">
      <c r="B147" s="8" t="s">
        <v>9</v>
      </c>
      <c r="C147" s="8" t="s">
        <v>51</v>
      </c>
      <c r="D147" s="8"/>
      <c r="E147" s="8" t="s">
        <v>21</v>
      </c>
      <c r="F147" s="345"/>
      <c r="G147" s="345"/>
      <c r="H147" s="345"/>
      <c r="I147" s="345"/>
      <c r="J147" s="345"/>
      <c r="K147" s="345"/>
    </row>
    <row r="148" spans="2:11" x14ac:dyDescent="0.25">
      <c r="B148" s="8" t="s">
        <v>9</v>
      </c>
      <c r="C148" s="8" t="s">
        <v>51</v>
      </c>
      <c r="D148" s="8"/>
      <c r="E148" s="8" t="s">
        <v>22</v>
      </c>
      <c r="F148" s="345"/>
      <c r="G148" s="345"/>
      <c r="H148" s="345"/>
      <c r="I148" s="345"/>
      <c r="J148" s="367"/>
      <c r="K148" s="367"/>
    </row>
    <row r="149" spans="2:11" x14ac:dyDescent="0.25">
      <c r="B149" s="8" t="s">
        <v>9</v>
      </c>
      <c r="C149" s="8" t="s">
        <v>51</v>
      </c>
      <c r="D149" s="8"/>
      <c r="E149" s="8" t="s">
        <v>5</v>
      </c>
      <c r="F149" s="345"/>
      <c r="G149" s="345"/>
      <c r="H149" s="345"/>
      <c r="I149" s="345"/>
      <c r="J149" s="345"/>
      <c r="K149" s="345"/>
    </row>
    <row r="150" spans="2:11" x14ac:dyDescent="0.25">
      <c r="B150" s="8" t="s">
        <v>10</v>
      </c>
      <c r="C150" s="8" t="s">
        <v>51</v>
      </c>
      <c r="D150" s="8"/>
      <c r="E150" s="8" t="s">
        <v>21</v>
      </c>
      <c r="F150" s="345"/>
      <c r="G150" s="345"/>
      <c r="H150" s="345"/>
      <c r="I150" s="345"/>
      <c r="J150" s="345"/>
      <c r="K150" s="345"/>
    </row>
    <row r="151" spans="2:11" x14ac:dyDescent="0.25">
      <c r="B151" s="8" t="s">
        <v>10</v>
      </c>
      <c r="C151" s="8" t="s">
        <v>51</v>
      </c>
      <c r="D151" s="8"/>
      <c r="E151" s="8" t="s">
        <v>22</v>
      </c>
      <c r="F151" s="311"/>
      <c r="G151" s="311"/>
      <c r="H151" s="311"/>
      <c r="I151" s="311"/>
      <c r="J151" s="363"/>
      <c r="K151" s="363"/>
    </row>
    <row r="152" spans="2:11" x14ac:dyDescent="0.25">
      <c r="B152" s="8" t="s">
        <v>10</v>
      </c>
      <c r="C152" s="8" t="s">
        <v>51</v>
      </c>
      <c r="D152" s="8"/>
      <c r="E152" s="8" t="s">
        <v>5</v>
      </c>
      <c r="F152" s="311"/>
      <c r="G152" s="311"/>
      <c r="H152" s="311"/>
      <c r="I152" s="311"/>
      <c r="J152" s="363"/>
      <c r="K152" s="363"/>
    </row>
    <row r="153" spans="2:11" x14ac:dyDescent="0.25">
      <c r="B153" s="8" t="s">
        <v>11</v>
      </c>
      <c r="C153" s="8" t="s">
        <v>51</v>
      </c>
      <c r="D153" s="8"/>
      <c r="E153" s="8" t="s">
        <v>21</v>
      </c>
      <c r="F153" s="311"/>
      <c r="G153" s="311"/>
      <c r="H153" s="311"/>
      <c r="I153" s="311"/>
      <c r="J153" s="363"/>
      <c r="K153" s="363"/>
    </row>
    <row r="154" spans="2:11" x14ac:dyDescent="0.25">
      <c r="B154" s="8" t="s">
        <v>11</v>
      </c>
      <c r="C154" s="8" t="s">
        <v>51</v>
      </c>
      <c r="D154" s="8"/>
      <c r="E154" s="8" t="s">
        <v>22</v>
      </c>
      <c r="F154" s="346"/>
      <c r="G154" s="346"/>
      <c r="H154" s="346"/>
      <c r="I154" s="346"/>
      <c r="J154" s="346"/>
      <c r="K154" s="346"/>
    </row>
    <row r="155" spans="2:11" x14ac:dyDescent="0.25">
      <c r="B155" s="8" t="s">
        <v>11</v>
      </c>
      <c r="C155" s="8" t="s">
        <v>51</v>
      </c>
      <c r="D155" s="8"/>
      <c r="E155" s="8" t="s">
        <v>5</v>
      </c>
      <c r="F155" s="311"/>
      <c r="G155" s="311"/>
      <c r="H155" s="311"/>
      <c r="I155" s="311"/>
      <c r="J155" s="363"/>
      <c r="K155" s="363"/>
    </row>
    <row r="156" spans="2:11" x14ac:dyDescent="0.25">
      <c r="B156" s="8" t="s">
        <v>12</v>
      </c>
      <c r="C156" s="8" t="s">
        <v>51</v>
      </c>
      <c r="D156" s="8"/>
      <c r="E156" s="8"/>
      <c r="F156" s="311"/>
      <c r="G156" s="311"/>
      <c r="H156" s="311"/>
      <c r="I156" s="311"/>
      <c r="J156" s="363"/>
      <c r="K156" s="363"/>
    </row>
    <row r="157" spans="2:11" x14ac:dyDescent="0.25">
      <c r="B157" s="8" t="s">
        <v>13</v>
      </c>
      <c r="C157" s="8" t="s">
        <v>51</v>
      </c>
      <c r="D157" s="8"/>
      <c r="E157" s="8"/>
      <c r="F157" s="347"/>
      <c r="G157" s="347"/>
      <c r="H157" s="347"/>
      <c r="I157" s="347"/>
      <c r="J157" s="368"/>
      <c r="K157" s="373"/>
    </row>
    <row r="158" spans="2:11" x14ac:dyDescent="0.25">
      <c r="B158" s="8"/>
      <c r="C158" s="8"/>
      <c r="D158" s="8"/>
      <c r="E158" s="8"/>
      <c r="F158" s="343"/>
      <c r="G158" s="343"/>
      <c r="H158" s="343"/>
      <c r="I158" s="343"/>
      <c r="J158" s="369"/>
      <c r="K158" s="369"/>
    </row>
    <row r="159" spans="2:11" x14ac:dyDescent="0.25">
      <c r="B159" s="8"/>
      <c r="C159" s="8"/>
      <c r="D159" s="8"/>
      <c r="E159" s="8"/>
      <c r="F159" s="344"/>
      <c r="G159" s="361"/>
      <c r="H159" s="361"/>
      <c r="I159" s="361"/>
      <c r="J159" s="361"/>
      <c r="K159" s="361"/>
    </row>
    <row r="160" spans="2:11" x14ac:dyDescent="0.25">
      <c r="B160" s="8" t="s">
        <v>16</v>
      </c>
      <c r="C160" s="8" t="s">
        <v>51</v>
      </c>
      <c r="D160" s="8"/>
      <c r="E160" s="8"/>
      <c r="F160" s="311"/>
      <c r="G160" s="362"/>
      <c r="H160" s="362"/>
      <c r="I160" s="362"/>
      <c r="J160" s="370"/>
      <c r="K160" s="370"/>
    </row>
    <row r="161" spans="2:11" x14ac:dyDescent="0.25">
      <c r="B161" s="8" t="s">
        <v>9</v>
      </c>
      <c r="C161" s="8" t="s">
        <v>17</v>
      </c>
      <c r="D161" s="8"/>
      <c r="E161" s="8" t="s">
        <v>21</v>
      </c>
      <c r="F161" s="348"/>
      <c r="G161" s="348"/>
      <c r="H161" s="348"/>
      <c r="I161" s="348"/>
      <c r="J161" s="348"/>
      <c r="K161" s="348"/>
    </row>
    <row r="162" spans="2:11" x14ac:dyDescent="0.25">
      <c r="B162" s="8" t="s">
        <v>9</v>
      </c>
      <c r="C162" s="8" t="s">
        <v>17</v>
      </c>
      <c r="D162" s="8"/>
      <c r="E162" s="8" t="s">
        <v>23</v>
      </c>
      <c r="F162" s="348"/>
      <c r="G162" s="348"/>
      <c r="H162" s="348"/>
      <c r="I162" s="348"/>
      <c r="J162" s="348"/>
      <c r="K162" s="348"/>
    </row>
    <row r="163" spans="2:11" x14ac:dyDescent="0.25">
      <c r="B163" s="8" t="s">
        <v>9</v>
      </c>
      <c r="C163" s="8" t="s">
        <v>17</v>
      </c>
      <c r="D163" s="8"/>
      <c r="E163" s="8" t="s">
        <v>24</v>
      </c>
      <c r="F163" s="348"/>
      <c r="G163" s="348"/>
      <c r="H163" s="348"/>
      <c r="I163" s="348"/>
      <c r="J163" s="348"/>
      <c r="K163" s="348"/>
    </row>
    <row r="164" spans="2:11" x14ac:dyDescent="0.25">
      <c r="B164" s="8" t="s">
        <v>9</v>
      </c>
      <c r="C164" s="8" t="s">
        <v>17</v>
      </c>
      <c r="D164" s="8"/>
      <c r="E164" s="8" t="s">
        <v>5</v>
      </c>
      <c r="F164" s="348"/>
      <c r="G164" s="348"/>
      <c r="H164" s="348"/>
      <c r="I164" s="348"/>
      <c r="J164" s="348"/>
      <c r="K164" s="348"/>
    </row>
    <row r="165" spans="2:11" x14ac:dyDescent="0.25">
      <c r="B165" s="8" t="s">
        <v>10</v>
      </c>
      <c r="C165" s="8" t="s">
        <v>17</v>
      </c>
      <c r="D165" s="8"/>
      <c r="E165" s="8" t="s">
        <v>21</v>
      </c>
      <c r="F165" s="343"/>
      <c r="G165" s="343"/>
      <c r="H165" s="343"/>
      <c r="I165" s="343"/>
      <c r="J165" s="343"/>
      <c r="K165" s="343"/>
    </row>
    <row r="166" spans="2:11" x14ac:dyDescent="0.25">
      <c r="B166" s="8" t="s">
        <v>10</v>
      </c>
      <c r="C166" s="8" t="s">
        <v>17</v>
      </c>
      <c r="D166" s="8"/>
      <c r="E166" s="8" t="s">
        <v>23</v>
      </c>
      <c r="F166" s="343"/>
      <c r="G166" s="343"/>
      <c r="H166" s="343"/>
      <c r="I166" s="343"/>
      <c r="J166" s="343"/>
      <c r="K166" s="343"/>
    </row>
    <row r="167" spans="2:11" x14ac:dyDescent="0.25">
      <c r="B167" s="8" t="s">
        <v>10</v>
      </c>
      <c r="C167" s="8" t="s">
        <v>17</v>
      </c>
      <c r="D167" s="8"/>
      <c r="E167" s="8" t="s">
        <v>24</v>
      </c>
      <c r="F167" s="349"/>
      <c r="G167" s="349"/>
      <c r="H167" s="349"/>
      <c r="I167" s="349"/>
      <c r="J167" s="349"/>
      <c r="K167" s="349"/>
    </row>
    <row r="168" spans="2:11" x14ac:dyDescent="0.25">
      <c r="B168" s="8" t="s">
        <v>10</v>
      </c>
      <c r="C168" s="8" t="s">
        <v>17</v>
      </c>
      <c r="D168" s="8"/>
      <c r="E168" s="8" t="s">
        <v>5</v>
      </c>
      <c r="F168" s="349"/>
      <c r="G168" s="349"/>
      <c r="H168" s="349"/>
      <c r="I168" s="349"/>
      <c r="J168" s="349"/>
      <c r="K168" s="349"/>
    </row>
    <row r="169" spans="2:11" x14ac:dyDescent="0.25">
      <c r="B169" s="8" t="s">
        <v>11</v>
      </c>
      <c r="C169" s="8" t="s">
        <v>17</v>
      </c>
      <c r="D169" s="8"/>
      <c r="E169" s="8" t="s">
        <v>21</v>
      </c>
      <c r="F169" s="349"/>
      <c r="G169" s="349"/>
      <c r="H169" s="349"/>
      <c r="I169" s="349"/>
      <c r="J169" s="349"/>
      <c r="K169" s="349"/>
    </row>
    <row r="170" spans="2:11" x14ac:dyDescent="0.25">
      <c r="B170" s="8" t="s">
        <v>11</v>
      </c>
      <c r="C170" s="8" t="s">
        <v>17</v>
      </c>
      <c r="D170" s="8"/>
      <c r="E170" s="8" t="s">
        <v>23</v>
      </c>
      <c r="F170" s="349"/>
      <c r="G170" s="349"/>
      <c r="H170" s="349"/>
      <c r="I170" s="349"/>
      <c r="J170" s="349"/>
      <c r="K170" s="349"/>
    </row>
    <row r="171" spans="2:11" x14ac:dyDescent="0.25">
      <c r="B171" s="8" t="s">
        <v>11</v>
      </c>
      <c r="C171" s="8" t="s">
        <v>17</v>
      </c>
      <c r="D171" s="8"/>
      <c r="E171" s="8" t="s">
        <v>24</v>
      </c>
      <c r="F171" s="349"/>
      <c r="G171" s="349"/>
      <c r="H171" s="349"/>
      <c r="I171" s="349"/>
      <c r="J171" s="349"/>
      <c r="K171" s="349"/>
    </row>
    <row r="172" spans="2:11" x14ac:dyDescent="0.25">
      <c r="B172" s="8" t="s">
        <v>11</v>
      </c>
      <c r="C172" s="8" t="s">
        <v>17</v>
      </c>
      <c r="D172" s="8"/>
      <c r="E172" s="8" t="s">
        <v>5</v>
      </c>
      <c r="F172" s="349"/>
      <c r="G172" s="349"/>
      <c r="H172" s="349"/>
      <c r="I172" s="349"/>
      <c r="J172" s="349"/>
      <c r="K172" s="349"/>
    </row>
    <row r="173" spans="2:11" x14ac:dyDescent="0.25">
      <c r="B173" s="8" t="s">
        <v>12</v>
      </c>
      <c r="C173" s="8" t="s">
        <v>17</v>
      </c>
      <c r="D173" s="8"/>
      <c r="E173" s="8"/>
      <c r="F173" s="349"/>
      <c r="G173" s="349"/>
      <c r="H173" s="349"/>
      <c r="I173" s="349"/>
      <c r="J173" s="349"/>
      <c r="K173" s="349"/>
    </row>
    <row r="174" spans="2:11" x14ac:dyDescent="0.25">
      <c r="B174" s="8" t="s">
        <v>13</v>
      </c>
      <c r="C174" s="8" t="s">
        <v>17</v>
      </c>
      <c r="D174" s="8"/>
      <c r="E174" s="8"/>
      <c r="F174" s="349"/>
      <c r="G174" s="349"/>
      <c r="H174" s="349"/>
      <c r="I174" s="349"/>
      <c r="J174" s="349"/>
      <c r="K174" s="349"/>
    </row>
    <row r="175" spans="2:11" x14ac:dyDescent="0.25">
      <c r="B175" s="8"/>
      <c r="C175" s="8"/>
      <c r="D175" s="8"/>
      <c r="E175" s="8"/>
      <c r="F175" s="350"/>
      <c r="G175" s="350"/>
      <c r="H175" s="350"/>
      <c r="I175" s="350"/>
      <c r="J175" s="371"/>
      <c r="K175" s="371"/>
    </row>
    <row r="176" spans="2:11" x14ac:dyDescent="0.25">
      <c r="B176" s="8"/>
      <c r="C176" s="8"/>
      <c r="D176" s="8"/>
      <c r="E176" s="8"/>
      <c r="F176" s="350"/>
      <c r="G176" s="350"/>
      <c r="H176" s="350"/>
      <c r="I176" s="350"/>
      <c r="J176" s="371"/>
      <c r="K176" s="371"/>
    </row>
    <row r="177" spans="2:11" x14ac:dyDescent="0.25">
      <c r="B177" s="8"/>
      <c r="C177" s="8"/>
      <c r="D177" s="8"/>
      <c r="E177" s="8"/>
      <c r="F177" s="350"/>
      <c r="G177" s="350"/>
      <c r="H177" s="350"/>
      <c r="I177" s="350"/>
      <c r="J177" s="371"/>
      <c r="K177" s="371"/>
    </row>
    <row r="178" spans="2:11" x14ac:dyDescent="0.25">
      <c r="B178" s="8"/>
      <c r="C178" s="8"/>
      <c r="D178" s="8"/>
      <c r="E178" s="8"/>
      <c r="F178" s="350"/>
      <c r="G178" s="350"/>
      <c r="H178" s="350"/>
      <c r="I178" s="350"/>
      <c r="J178" s="371"/>
      <c r="K178" s="371"/>
    </row>
    <row r="179" spans="2:11" x14ac:dyDescent="0.25">
      <c r="B179" s="8" t="s">
        <v>34</v>
      </c>
      <c r="C179" s="8"/>
      <c r="D179" s="8" t="s">
        <v>63</v>
      </c>
      <c r="E179" s="8"/>
    </row>
    <row r="180" spans="2:11" x14ac:dyDescent="0.25">
      <c r="B180" s="8" t="s">
        <v>34</v>
      </c>
      <c r="C180" s="8"/>
      <c r="D180" s="8" t="s">
        <v>36</v>
      </c>
      <c r="E180" s="8"/>
    </row>
    <row r="181" spans="2:11" x14ac:dyDescent="0.25">
      <c r="B181" s="8" t="s">
        <v>34</v>
      </c>
      <c r="C181" s="8"/>
      <c r="D181" s="8" t="s">
        <v>24</v>
      </c>
      <c r="E181" s="8"/>
    </row>
    <row r="182" spans="2:11" x14ac:dyDescent="0.25">
      <c r="B182" s="8" t="s">
        <v>37</v>
      </c>
      <c r="C182" s="8"/>
      <c r="D182" s="8" t="s">
        <v>35</v>
      </c>
      <c r="E182" s="8"/>
    </row>
    <row r="183" spans="2:11" x14ac:dyDescent="0.25">
      <c r="B183" s="8" t="s">
        <v>38</v>
      </c>
      <c r="C183" s="8"/>
      <c r="D183" s="8" t="s">
        <v>35</v>
      </c>
      <c r="E183" s="8"/>
    </row>
    <row r="184" spans="2:11" x14ac:dyDescent="0.25">
      <c r="B184" s="8" t="s">
        <v>39</v>
      </c>
      <c r="C184" s="8"/>
      <c r="D184" s="8" t="s">
        <v>35</v>
      </c>
      <c r="E184" s="8"/>
    </row>
    <row r="185" spans="2:11" x14ac:dyDescent="0.25">
      <c r="B185" s="8" t="s">
        <v>40</v>
      </c>
      <c r="C185" s="8"/>
      <c r="D185" s="8"/>
      <c r="E185" s="8"/>
    </row>
    <row r="186" spans="2:11" x14ac:dyDescent="0.25">
      <c r="B186" s="8" t="s">
        <v>41</v>
      </c>
      <c r="C186" s="8"/>
      <c r="D186" s="8"/>
      <c r="E186" s="8"/>
    </row>
    <row r="187" spans="2:11" x14ac:dyDescent="0.25">
      <c r="B187" s="8" t="s">
        <v>42</v>
      </c>
      <c r="C187" s="8"/>
      <c r="D187" s="8"/>
      <c r="E187" s="8"/>
    </row>
    <row r="188" spans="2:11" x14ac:dyDescent="0.25">
      <c r="B188" s="8" t="s">
        <v>43</v>
      </c>
      <c r="C188" s="8"/>
      <c r="D188" s="8"/>
      <c r="E188" s="8"/>
    </row>
    <row r="189" spans="2:11" x14ac:dyDescent="0.25">
      <c r="B189" s="8" t="s">
        <v>44</v>
      </c>
      <c r="C189" s="8"/>
      <c r="D189" s="8"/>
      <c r="E189" s="8"/>
    </row>
    <row r="190" spans="2:11" x14ac:dyDescent="0.25">
      <c r="B190" s="8" t="s">
        <v>45</v>
      </c>
      <c r="C190" s="8"/>
      <c r="D190" s="8"/>
      <c r="E190" s="8"/>
    </row>
    <row r="191" spans="2:11" x14ac:dyDescent="0.25">
      <c r="B191" s="8" t="s">
        <v>46</v>
      </c>
      <c r="C191" s="8"/>
      <c r="D191" s="8"/>
      <c r="E191" s="8"/>
    </row>
    <row r="192" spans="2:11" x14ac:dyDescent="0.25">
      <c r="B192" s="8" t="s">
        <v>47</v>
      </c>
      <c r="C192" s="8"/>
      <c r="D192" s="8"/>
      <c r="E192" s="8"/>
    </row>
    <row r="193" spans="2:5" x14ac:dyDescent="0.25">
      <c r="B193" s="8" t="s">
        <v>48</v>
      </c>
      <c r="C193" s="8"/>
      <c r="D193" s="8"/>
      <c r="E193" s="8"/>
    </row>
    <row r="194" spans="2:5" x14ac:dyDescent="0.25">
      <c r="B194" s="8" t="s">
        <v>49</v>
      </c>
      <c r="C194" s="8"/>
      <c r="D194" s="8"/>
      <c r="E194" s="8"/>
    </row>
    <row r="195" spans="2:5" x14ac:dyDescent="0.25">
      <c r="B195" s="8" t="s">
        <v>50</v>
      </c>
      <c r="C195" s="8"/>
      <c r="D195" s="8"/>
      <c r="E195" s="8"/>
    </row>
    <row r="196" spans="2:5" x14ac:dyDescent="0.25">
      <c r="B196" s="8" t="s">
        <v>165</v>
      </c>
      <c r="C196" s="8"/>
      <c r="D196" s="8"/>
      <c r="E196" s="8"/>
    </row>
    <row r="197" spans="2:5" x14ac:dyDescent="0.25">
      <c r="B197" s="90" t="s">
        <v>33</v>
      </c>
      <c r="C197" s="90"/>
      <c r="D197" s="90"/>
      <c r="E197" s="90"/>
    </row>
    <row r="198" spans="2:5" x14ac:dyDescent="0.25">
      <c r="B198" s="90" t="s">
        <v>92</v>
      </c>
      <c r="C198" s="90"/>
      <c r="D198" s="90"/>
      <c r="E198" s="90"/>
    </row>
    <row r="199" spans="2:5" x14ac:dyDescent="0.25">
      <c r="B199" s="90" t="s">
        <v>93</v>
      </c>
      <c r="C199" s="90"/>
      <c r="D199" s="90"/>
      <c r="E199" s="90"/>
    </row>
    <row r="200" spans="2:5" x14ac:dyDescent="0.25">
      <c r="B200" s="90" t="s">
        <v>94</v>
      </c>
      <c r="C200" s="90"/>
      <c r="D200" s="90"/>
      <c r="E200" s="90"/>
    </row>
    <row r="201" spans="2:5" x14ac:dyDescent="0.25">
      <c r="B201" s="100" t="s">
        <v>95</v>
      </c>
      <c r="C201" s="90" t="s">
        <v>18</v>
      </c>
      <c r="D201" s="90"/>
      <c r="E201" s="90"/>
    </row>
    <row r="202" spans="2:5" x14ac:dyDescent="0.25">
      <c r="B202" s="100" t="s">
        <v>96</v>
      </c>
      <c r="C202" s="90" t="s">
        <v>18</v>
      </c>
      <c r="D202" s="90"/>
      <c r="E202" s="90"/>
    </row>
    <row r="203" spans="2:5" x14ac:dyDescent="0.25">
      <c r="B203" s="100" t="s">
        <v>95</v>
      </c>
      <c r="C203" s="90" t="s">
        <v>51</v>
      </c>
      <c r="D203" s="90"/>
      <c r="E203" s="90"/>
    </row>
    <row r="204" spans="2:5" x14ac:dyDescent="0.25">
      <c r="B204" s="100" t="s">
        <v>96</v>
      </c>
      <c r="C204" s="90" t="s">
        <v>51</v>
      </c>
      <c r="D204" s="90"/>
      <c r="E204" s="90"/>
    </row>
    <row r="205" spans="2:5" x14ac:dyDescent="0.25">
      <c r="B205" t="s">
        <v>152</v>
      </c>
      <c r="C205" t="s">
        <v>51</v>
      </c>
      <c r="D205" s="90"/>
      <c r="E205" s="90"/>
    </row>
    <row r="206" spans="2:5" x14ac:dyDescent="0.25">
      <c r="B206" t="s">
        <v>153</v>
      </c>
      <c r="C206" t="s">
        <v>51</v>
      </c>
      <c r="D206" s="90"/>
      <c r="E206" s="90"/>
    </row>
    <row r="207" spans="2:5" x14ac:dyDescent="0.25">
      <c r="B207" s="101" t="s">
        <v>97</v>
      </c>
      <c r="C207" s="8" t="s">
        <v>18</v>
      </c>
      <c r="D207" s="8" t="s">
        <v>18</v>
      </c>
      <c r="E207" s="90"/>
    </row>
    <row r="208" spans="2:5" x14ac:dyDescent="0.25">
      <c r="B208" s="101" t="s">
        <v>97</v>
      </c>
      <c r="C208" s="8" t="s">
        <v>18</v>
      </c>
      <c r="D208" s="8" t="s">
        <v>51</v>
      </c>
      <c r="E208" s="90"/>
    </row>
    <row r="209" spans="2:5" x14ac:dyDescent="0.25">
      <c r="B209" s="101" t="s">
        <v>97</v>
      </c>
      <c r="C209" s="8" t="s">
        <v>18</v>
      </c>
      <c r="D209" s="8" t="s">
        <v>53</v>
      </c>
      <c r="E209" s="90"/>
    </row>
    <row r="210" spans="2:5" x14ac:dyDescent="0.25">
      <c r="B210" s="101" t="s">
        <v>97</v>
      </c>
      <c r="C210" s="8" t="s">
        <v>18</v>
      </c>
      <c r="D210" s="8" t="s">
        <v>54</v>
      </c>
      <c r="E210" s="90"/>
    </row>
    <row r="211" spans="2:5" x14ac:dyDescent="0.25">
      <c r="B211" s="101" t="s">
        <v>97</v>
      </c>
      <c r="C211" s="8" t="s">
        <v>51</v>
      </c>
      <c r="D211" s="8" t="s">
        <v>18</v>
      </c>
      <c r="E211" s="90"/>
    </row>
    <row r="212" spans="2:5" x14ac:dyDescent="0.25">
      <c r="B212" s="101" t="s">
        <v>97</v>
      </c>
      <c r="C212" s="8" t="s">
        <v>51</v>
      </c>
      <c r="D212" s="8" t="s">
        <v>51</v>
      </c>
      <c r="E212" s="8"/>
    </row>
    <row r="213" spans="2:5" x14ac:dyDescent="0.25">
      <c r="B213" s="101" t="s">
        <v>97</v>
      </c>
      <c r="C213" s="8" t="s">
        <v>51</v>
      </c>
      <c r="D213" s="8" t="s">
        <v>53</v>
      </c>
      <c r="E213" s="8"/>
    </row>
    <row r="214" spans="2:5" x14ac:dyDescent="0.25">
      <c r="B214" s="101" t="s">
        <v>97</v>
      </c>
      <c r="C214" s="8" t="s">
        <v>51</v>
      </c>
      <c r="D214" s="8" t="s">
        <v>54</v>
      </c>
      <c r="E214" s="8"/>
    </row>
    <row r="215" spans="2:5" x14ac:dyDescent="0.25">
      <c r="B215" s="159" t="s">
        <v>155</v>
      </c>
      <c r="C215" s="157" t="s">
        <v>4</v>
      </c>
      <c r="D215" s="157"/>
      <c r="E215" s="157"/>
    </row>
    <row r="216" spans="2:5" x14ac:dyDescent="0.25">
      <c r="B216" s="159" t="s">
        <v>155</v>
      </c>
      <c r="C216" s="157" t="s">
        <v>18</v>
      </c>
      <c r="D216" s="157"/>
      <c r="E216" s="157"/>
    </row>
    <row r="217" spans="2:5" x14ac:dyDescent="0.25">
      <c r="B217" s="159" t="s">
        <v>155</v>
      </c>
      <c r="C217" s="157" t="s">
        <v>51</v>
      </c>
      <c r="D217" s="157"/>
      <c r="E217" s="157"/>
    </row>
    <row r="218" spans="2:5" x14ac:dyDescent="0.25">
      <c r="B218" s="159" t="s">
        <v>155</v>
      </c>
      <c r="C218" s="157" t="s">
        <v>17</v>
      </c>
      <c r="D218" s="157"/>
      <c r="E218" s="157"/>
    </row>
  </sheetData>
  <mergeCells count="4">
    <mergeCell ref="F1:I1"/>
    <mergeCell ref="J1:K1"/>
    <mergeCell ref="F2:G2"/>
    <mergeCell ref="H2:I2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Y114"/>
  <sheetViews>
    <sheetView zoomScaleNormal="100" workbookViewId="0">
      <pane xSplit="2" ySplit="3" topLeftCell="C34" activePane="bottomRight" state="frozen"/>
      <selection pane="topRight" activeCell="C1" sqref="C1"/>
      <selection pane="bottomLeft" activeCell="A4" sqref="A4"/>
      <selection pane="bottomRight" activeCell="F5" sqref="F5"/>
    </sheetView>
  </sheetViews>
  <sheetFormatPr defaultRowHeight="15" x14ac:dyDescent="0.25"/>
  <cols>
    <col min="1" max="1" width="9.140625" customWidth="1"/>
    <col min="2" max="2" width="11.140625" customWidth="1"/>
    <col min="6" max="9" width="17.42578125" customWidth="1"/>
    <col min="10" max="11" width="17.42578125" style="5" customWidth="1"/>
    <col min="12" max="12" width="14.5703125" style="5" customWidth="1"/>
    <col min="14" max="14" width="47.28515625" customWidth="1"/>
    <col min="15" max="23" width="12.5703125" customWidth="1"/>
  </cols>
  <sheetData>
    <row r="1" spans="1:23" x14ac:dyDescent="0.25">
      <c r="A1" s="8" t="s">
        <v>83</v>
      </c>
      <c r="B1" s="8" t="s">
        <v>0</v>
      </c>
      <c r="C1" s="8" t="s">
        <v>1</v>
      </c>
      <c r="D1" s="8"/>
      <c r="E1" s="8" t="s">
        <v>2</v>
      </c>
      <c r="F1" s="453" t="s">
        <v>224</v>
      </c>
      <c r="G1" s="453"/>
      <c r="H1" s="453"/>
      <c r="I1" s="453"/>
      <c r="J1" s="454" t="s">
        <v>225</v>
      </c>
      <c r="K1" s="454"/>
      <c r="L1" s="9"/>
      <c r="M1" s="8"/>
      <c r="N1" s="464" t="s">
        <v>107</v>
      </c>
      <c r="O1" s="465"/>
      <c r="P1" s="465"/>
      <c r="Q1" s="465"/>
      <c r="R1" s="465"/>
      <c r="S1" s="466"/>
      <c r="T1" s="8"/>
      <c r="U1" s="8"/>
      <c r="V1" s="8"/>
      <c r="W1" s="8"/>
    </row>
    <row r="2" spans="1:23" x14ac:dyDescent="0.25">
      <c r="A2" s="8"/>
      <c r="B2" s="8"/>
      <c r="C2" s="8"/>
      <c r="D2" s="8"/>
      <c r="E2" s="8"/>
      <c r="F2" s="455" t="s">
        <v>226</v>
      </c>
      <c r="G2" s="455"/>
      <c r="H2" s="455" t="s">
        <v>135</v>
      </c>
      <c r="I2" s="455"/>
      <c r="J2" s="9"/>
      <c r="K2" s="9"/>
      <c r="L2" s="9"/>
      <c r="M2" s="8"/>
      <c r="N2" s="467" t="s">
        <v>126</v>
      </c>
      <c r="O2" s="468"/>
      <c r="P2" s="468" t="s">
        <v>127</v>
      </c>
      <c r="Q2" s="468"/>
      <c r="R2" s="469" t="s">
        <v>128</v>
      </c>
      <c r="S2" s="471" t="s">
        <v>129</v>
      </c>
      <c r="T2" s="8"/>
      <c r="U2" s="8"/>
      <c r="V2" s="8"/>
      <c r="W2" s="8"/>
    </row>
    <row r="3" spans="1:23" ht="15.75" thickBot="1" x14ac:dyDescent="0.3">
      <c r="A3" s="8"/>
      <c r="B3" s="8"/>
      <c r="C3" s="8"/>
      <c r="D3" s="8"/>
      <c r="E3" s="8"/>
      <c r="F3" s="87" t="s">
        <v>227</v>
      </c>
      <c r="G3" s="87" t="s">
        <v>228</v>
      </c>
      <c r="H3" s="87" t="s">
        <v>229</v>
      </c>
      <c r="I3" s="87" t="s">
        <v>230</v>
      </c>
      <c r="J3" s="9" t="s">
        <v>229</v>
      </c>
      <c r="K3" s="9" t="s">
        <v>230</v>
      </c>
      <c r="L3" s="9"/>
      <c r="M3" s="8"/>
      <c r="N3" s="88" t="s">
        <v>116</v>
      </c>
      <c r="O3" s="89" t="s">
        <v>117</v>
      </c>
      <c r="P3" s="89" t="s">
        <v>116</v>
      </c>
      <c r="Q3" s="89" t="s">
        <v>117</v>
      </c>
      <c r="R3" s="470"/>
      <c r="S3" s="472"/>
      <c r="T3" s="8"/>
      <c r="U3" s="8"/>
      <c r="V3" s="8"/>
      <c r="W3" s="8"/>
    </row>
    <row r="4" spans="1:23" x14ac:dyDescent="0.25">
      <c r="A4" s="8" t="s">
        <v>7</v>
      </c>
      <c r="B4" s="8" t="s">
        <v>231</v>
      </c>
      <c r="C4" s="8" t="s">
        <v>4</v>
      </c>
      <c r="D4" s="8"/>
      <c r="E4" s="8" t="s">
        <v>5</v>
      </c>
      <c r="F4" s="75">
        <f>N4*$F$93*$F$111</f>
        <v>0</v>
      </c>
      <c r="G4" s="76">
        <f>O4*$G$93*$G$111</f>
        <v>0</v>
      </c>
      <c r="H4" s="76">
        <f>P4*$H$93*$H$111</f>
        <v>0</v>
      </c>
      <c r="I4" s="76">
        <f>Q4*$I$93*$I$111</f>
        <v>0</v>
      </c>
      <c r="J4" s="77">
        <f>R4*$J$93*$J$111</f>
        <v>0</v>
      </c>
      <c r="K4" s="78">
        <f>S4*$K$93*$K$111</f>
        <v>0</v>
      </c>
      <c r="L4" s="474" t="s">
        <v>108</v>
      </c>
      <c r="M4" s="475"/>
      <c r="N4" s="60">
        <f>Crop!$C$23*Input!F8</f>
        <v>0</v>
      </c>
      <c r="O4" s="61">
        <f>Crop!$H$23*Input!G8</f>
        <v>0</v>
      </c>
      <c r="P4" s="61">
        <f>Crop!$M$23*Input!H8</f>
        <v>0</v>
      </c>
      <c r="Q4" s="61">
        <f>Crop!$R$23*Input!I8</f>
        <v>0</v>
      </c>
      <c r="R4" s="61">
        <f>Crop!$W$23*Input!J8</f>
        <v>0</v>
      </c>
      <c r="S4" s="66">
        <f>Crop!$AB$23*Input!K8</f>
        <v>0</v>
      </c>
      <c r="T4" s="8"/>
      <c r="U4" s="8"/>
      <c r="V4" s="8"/>
      <c r="W4" s="8"/>
    </row>
    <row r="5" spans="1:23" x14ac:dyDescent="0.25">
      <c r="A5" s="8" t="s">
        <v>6</v>
      </c>
      <c r="B5" s="8" t="s">
        <v>9</v>
      </c>
      <c r="C5" s="8" t="s">
        <v>4</v>
      </c>
      <c r="D5" s="8"/>
      <c r="E5" s="8" t="s">
        <v>7</v>
      </c>
      <c r="F5" s="79">
        <f>N5*$F$93*$F$111</f>
        <v>0</v>
      </c>
      <c r="G5" s="80">
        <f>O5*$G$93*$G$111</f>
        <v>0</v>
      </c>
      <c r="H5" s="80">
        <f>P5*$H$93*$H$111</f>
        <v>0</v>
      </c>
      <c r="I5" s="80">
        <f>Q5*$I$93*$I$111</f>
        <v>0</v>
      </c>
      <c r="J5" s="81">
        <f>R5*$J$93*$J$111</f>
        <v>0</v>
      </c>
      <c r="K5" s="82">
        <f>S5*$K$93*$K$111</f>
        <v>0</v>
      </c>
      <c r="L5" s="474"/>
      <c r="M5" s="475"/>
      <c r="N5" s="62">
        <f>Crop!$C$23*Input!F9</f>
        <v>0</v>
      </c>
      <c r="O5" s="24">
        <f>Crop!$H$23*Input!G9</f>
        <v>0</v>
      </c>
      <c r="P5" s="24">
        <f>Crop!$M$23*Input!H9</f>
        <v>0</v>
      </c>
      <c r="Q5" s="24">
        <f>Crop!$R$23*Input!I9</f>
        <v>0</v>
      </c>
      <c r="R5" s="24">
        <f>Crop!$W$23*Input!J9</f>
        <v>0</v>
      </c>
      <c r="S5" s="65">
        <f>Crop!$AB$23*Input!K9</f>
        <v>0</v>
      </c>
      <c r="T5" s="8"/>
      <c r="U5" s="8"/>
      <c r="V5" s="8"/>
      <c r="W5" s="8"/>
    </row>
    <row r="6" spans="1:23" x14ac:dyDescent="0.25">
      <c r="A6" s="8" t="s">
        <v>8</v>
      </c>
      <c r="B6" s="8" t="s">
        <v>9</v>
      </c>
      <c r="C6" s="8" t="s">
        <v>4</v>
      </c>
      <c r="D6" s="8"/>
      <c r="E6" s="8" t="s">
        <v>6</v>
      </c>
      <c r="F6" s="79">
        <f>N6*$F$93*$F$111</f>
        <v>0</v>
      </c>
      <c r="G6" s="80">
        <f>O6*$G$93*$G$111</f>
        <v>0</v>
      </c>
      <c r="H6" s="80">
        <f>P6*$H$93*$H$111</f>
        <v>0</v>
      </c>
      <c r="I6" s="80">
        <f>Q6*$I$93*$I$111</f>
        <v>0</v>
      </c>
      <c r="J6" s="81">
        <f>R6*$J$93*$J$111</f>
        <v>0</v>
      </c>
      <c r="K6" s="82">
        <f>S6*$K$93*$K$111</f>
        <v>0</v>
      </c>
      <c r="L6" s="474"/>
      <c r="M6" s="475"/>
      <c r="N6" s="62">
        <f>Crop!$C$23*Input!F10</f>
        <v>0</v>
      </c>
      <c r="O6" s="24">
        <f>Crop!$H$23*Input!G10</f>
        <v>0</v>
      </c>
      <c r="P6" s="24">
        <f>Crop!$M$23*Input!H10</f>
        <v>0</v>
      </c>
      <c r="Q6" s="24">
        <f>Crop!$R$23*Input!I10</f>
        <v>0</v>
      </c>
      <c r="R6" s="24">
        <f>Crop!$W$23*Input!J10</f>
        <v>0</v>
      </c>
      <c r="S6" s="65">
        <f>Crop!$AB$23*Input!K10</f>
        <v>0</v>
      </c>
      <c r="T6" s="8"/>
      <c r="U6" s="8"/>
      <c r="V6" s="8"/>
      <c r="W6" s="8"/>
    </row>
    <row r="7" spans="1:23" ht="15.75" thickBot="1" x14ac:dyDescent="0.3">
      <c r="A7" s="8" t="s">
        <v>5</v>
      </c>
      <c r="B7" s="8" t="s">
        <v>9</v>
      </c>
      <c r="C7" s="8" t="s">
        <v>4</v>
      </c>
      <c r="D7" s="8"/>
      <c r="E7" s="8" t="s">
        <v>8</v>
      </c>
      <c r="F7" s="83">
        <f>N7*$F$93*$F$111</f>
        <v>0</v>
      </c>
      <c r="G7" s="84">
        <f>O7*$G$93*$G$111</f>
        <v>0</v>
      </c>
      <c r="H7" s="84">
        <f>P7*$H$93*$H$111</f>
        <v>0</v>
      </c>
      <c r="I7" s="84">
        <f>Q7*$I$93*$I$111</f>
        <v>0</v>
      </c>
      <c r="J7" s="85">
        <f>R7*$J$93*$J$111</f>
        <v>0</v>
      </c>
      <c r="K7" s="86">
        <f>S7*$K$93*$K$111</f>
        <v>0</v>
      </c>
      <c r="L7" s="474"/>
      <c r="M7" s="475"/>
      <c r="N7" s="63">
        <f>Crop!$C$23*Input!F11</f>
        <v>0</v>
      </c>
      <c r="O7" s="64">
        <f>Crop!$H$23*Input!G11</f>
        <v>0</v>
      </c>
      <c r="P7" s="64">
        <f>Crop!$M$23*Input!H11</f>
        <v>0</v>
      </c>
      <c r="Q7" s="64">
        <f>Crop!$R$23*Input!I11</f>
        <v>0</v>
      </c>
      <c r="R7" s="64">
        <f>Crop!$W$23*Input!J11</f>
        <v>0</v>
      </c>
      <c r="S7" s="67">
        <f>Crop!$AB$23*Input!K11</f>
        <v>0</v>
      </c>
      <c r="T7" s="8"/>
      <c r="U7" s="8"/>
      <c r="V7" s="8"/>
      <c r="W7" s="8"/>
    </row>
    <row r="8" spans="1:23" x14ac:dyDescent="0.25">
      <c r="A8" s="91" t="s">
        <v>53</v>
      </c>
      <c r="B8" s="8" t="s">
        <v>10</v>
      </c>
      <c r="C8" s="8" t="s">
        <v>4</v>
      </c>
      <c r="D8" s="8"/>
      <c r="E8" s="8" t="s">
        <v>5</v>
      </c>
      <c r="F8" s="10"/>
      <c r="G8" s="10"/>
      <c r="H8" s="10"/>
      <c r="I8" s="10"/>
      <c r="J8" s="10"/>
      <c r="K8" s="10"/>
      <c r="L8" s="9"/>
      <c r="M8" s="8"/>
      <c r="N8" s="129"/>
      <c r="O8" s="129"/>
      <c r="P8" s="129"/>
      <c r="Q8" s="129"/>
      <c r="R8" s="130"/>
      <c r="S8" s="130"/>
      <c r="T8" s="8"/>
      <c r="U8" s="8"/>
      <c r="V8" s="8"/>
      <c r="W8" s="8"/>
    </row>
    <row r="9" spans="1:23" x14ac:dyDescent="0.25">
      <c r="A9" s="91" t="s">
        <v>17</v>
      </c>
      <c r="B9" s="8" t="s">
        <v>10</v>
      </c>
      <c r="C9" s="8" t="s">
        <v>4</v>
      </c>
      <c r="D9" s="8"/>
      <c r="E9" s="8" t="s">
        <v>7</v>
      </c>
      <c r="F9" s="10"/>
      <c r="G9" s="10"/>
      <c r="H9" s="10"/>
      <c r="I9" s="10"/>
      <c r="J9" s="10"/>
      <c r="K9" s="10"/>
      <c r="L9" s="9"/>
      <c r="M9" s="8"/>
      <c r="T9" s="8"/>
      <c r="U9" s="8"/>
      <c r="V9" s="8"/>
      <c r="W9" s="8"/>
    </row>
    <row r="10" spans="1:23" x14ac:dyDescent="0.25">
      <c r="A10" s="91" t="s">
        <v>18</v>
      </c>
      <c r="B10" s="8" t="s">
        <v>10</v>
      </c>
      <c r="C10" s="8" t="s">
        <v>4</v>
      </c>
      <c r="D10" s="8"/>
      <c r="E10" s="8" t="s">
        <v>6</v>
      </c>
      <c r="F10" s="10"/>
      <c r="G10" s="10"/>
      <c r="H10" s="10"/>
      <c r="I10" s="10"/>
      <c r="J10" s="10"/>
      <c r="K10" s="10"/>
      <c r="L10" s="9"/>
      <c r="M10" s="8"/>
      <c r="T10" s="8"/>
      <c r="U10" s="8"/>
      <c r="V10" s="8"/>
      <c r="W10" s="8"/>
    </row>
    <row r="11" spans="1:23" x14ac:dyDescent="0.25">
      <c r="A11" s="91" t="s">
        <v>51</v>
      </c>
      <c r="B11" s="8" t="s">
        <v>10</v>
      </c>
      <c r="C11" s="8" t="s">
        <v>4</v>
      </c>
      <c r="D11" s="8"/>
      <c r="E11" s="8" t="s">
        <v>8</v>
      </c>
      <c r="F11" s="10"/>
      <c r="G11" s="10"/>
      <c r="H11" s="10"/>
      <c r="I11" s="10"/>
      <c r="J11" s="10"/>
      <c r="K11" s="10"/>
      <c r="L11" s="9"/>
      <c r="M11" s="8"/>
      <c r="T11" s="8"/>
      <c r="U11" s="8"/>
      <c r="V11" s="8"/>
      <c r="W11" s="8"/>
    </row>
    <row r="12" spans="1:23" x14ac:dyDescent="0.25">
      <c r="A12" s="91" t="s">
        <v>54</v>
      </c>
      <c r="B12" s="8" t="s">
        <v>11</v>
      </c>
      <c r="C12" s="8" t="s">
        <v>4</v>
      </c>
      <c r="D12" s="8"/>
      <c r="E12" s="8" t="s">
        <v>5</v>
      </c>
      <c r="F12" s="10"/>
      <c r="G12" s="10"/>
      <c r="H12" s="10"/>
      <c r="I12" s="10"/>
      <c r="J12" s="10"/>
      <c r="K12" s="10"/>
      <c r="L12" s="9"/>
      <c r="M12" s="8"/>
      <c r="T12" s="8"/>
      <c r="U12" s="8"/>
      <c r="V12" s="8"/>
      <c r="W12" s="8"/>
    </row>
    <row r="13" spans="1:23" x14ac:dyDescent="0.25">
      <c r="A13" s="91" t="s">
        <v>85</v>
      </c>
      <c r="B13" s="8" t="s">
        <v>11</v>
      </c>
      <c r="C13" s="8" t="s">
        <v>4</v>
      </c>
      <c r="D13" s="8"/>
      <c r="E13" s="8" t="s">
        <v>7</v>
      </c>
      <c r="F13" s="10"/>
      <c r="G13" s="10"/>
      <c r="H13" s="10"/>
      <c r="I13" s="10"/>
      <c r="J13" s="10"/>
      <c r="K13" s="10"/>
      <c r="L13" s="9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x14ac:dyDescent="0.25">
      <c r="A14" s="91" t="s">
        <v>86</v>
      </c>
      <c r="B14" s="8" t="s">
        <v>11</v>
      </c>
      <c r="C14" s="8" t="s">
        <v>4</v>
      </c>
      <c r="D14" s="8"/>
      <c r="E14" s="8" t="s">
        <v>6</v>
      </c>
      <c r="F14" s="10"/>
      <c r="G14" s="10"/>
      <c r="H14" s="10"/>
      <c r="I14" s="10"/>
      <c r="J14" s="10"/>
      <c r="K14" s="10"/>
      <c r="L14" s="9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x14ac:dyDescent="0.25">
      <c r="A15" s="8" t="s">
        <v>87</v>
      </c>
      <c r="B15" s="8" t="s">
        <v>11</v>
      </c>
      <c r="C15" s="8" t="s">
        <v>4</v>
      </c>
      <c r="D15" s="8"/>
      <c r="E15" s="8" t="s">
        <v>8</v>
      </c>
      <c r="F15" s="10"/>
      <c r="G15" s="10"/>
      <c r="H15" s="10"/>
      <c r="I15" s="10"/>
      <c r="J15" s="10"/>
      <c r="K15" s="10"/>
      <c r="L15" s="9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x14ac:dyDescent="0.25">
      <c r="A16" s="8" t="s">
        <v>88</v>
      </c>
      <c r="B16" s="8" t="s">
        <v>12</v>
      </c>
      <c r="C16" s="8" t="s">
        <v>4</v>
      </c>
      <c r="D16" s="8"/>
      <c r="E16" s="8"/>
      <c r="F16" s="10"/>
      <c r="G16" s="10"/>
      <c r="H16" s="10"/>
      <c r="I16" s="10"/>
      <c r="J16" s="10"/>
      <c r="K16" s="10"/>
      <c r="L16" s="9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5.75" thickBot="1" x14ac:dyDescent="0.3">
      <c r="A17" s="8" t="s">
        <v>89</v>
      </c>
      <c r="B17" s="8" t="s">
        <v>13</v>
      </c>
      <c r="C17" s="8" t="s">
        <v>4</v>
      </c>
      <c r="D17" s="8"/>
      <c r="E17" s="8"/>
      <c r="F17" s="10"/>
      <c r="G17" s="10"/>
      <c r="H17" s="10"/>
      <c r="I17" s="10"/>
      <c r="J17" s="10"/>
      <c r="K17" s="10"/>
      <c r="L17" s="9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ht="15.75" thickBot="1" x14ac:dyDescent="0.3">
      <c r="A18" s="8" t="s">
        <v>90</v>
      </c>
      <c r="B18" s="8" t="s">
        <v>14</v>
      </c>
      <c r="C18" s="8" t="s">
        <v>4</v>
      </c>
      <c r="D18" s="8"/>
      <c r="E18" s="8"/>
      <c r="F18" s="102"/>
      <c r="G18" s="103"/>
      <c r="H18" s="103"/>
      <c r="I18" s="103"/>
      <c r="J18" s="103"/>
      <c r="K18" s="104"/>
      <c r="L18" s="9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5.75" thickBot="1" x14ac:dyDescent="0.3">
      <c r="A19" s="8" t="s">
        <v>84</v>
      </c>
      <c r="B19" s="8" t="s">
        <v>15</v>
      </c>
      <c r="C19" s="8" t="s">
        <v>4</v>
      </c>
      <c r="D19" s="8"/>
      <c r="E19" s="8"/>
      <c r="F19" s="105"/>
      <c r="G19" s="106"/>
      <c r="H19" s="106"/>
      <c r="I19" s="106"/>
      <c r="J19" s="106"/>
      <c r="K19" s="107"/>
      <c r="L19" s="9"/>
      <c r="M19" s="8"/>
      <c r="N19" s="8"/>
      <c r="O19" s="8"/>
      <c r="P19" s="8"/>
      <c r="Q19" s="8"/>
      <c r="R19" s="8"/>
      <c r="S19" s="8"/>
      <c r="T19" s="459" t="s">
        <v>112</v>
      </c>
      <c r="U19" s="460"/>
      <c r="V19" s="460"/>
      <c r="W19" s="461"/>
    </row>
    <row r="20" spans="1:23" ht="15.75" thickBot="1" x14ac:dyDescent="0.3">
      <c r="A20" s="8"/>
      <c r="B20" s="8" t="s">
        <v>16</v>
      </c>
      <c r="C20" s="8" t="s">
        <v>4</v>
      </c>
      <c r="D20" s="8"/>
      <c r="E20" s="8"/>
      <c r="F20" s="8"/>
      <c r="G20" s="8">
        <v>0</v>
      </c>
      <c r="H20" s="8"/>
      <c r="I20" s="8">
        <v>0</v>
      </c>
      <c r="J20" s="9">
        <v>0</v>
      </c>
      <c r="K20" s="9">
        <v>0</v>
      </c>
      <c r="L20" s="9"/>
      <c r="M20" s="8"/>
      <c r="N20" s="119" t="s">
        <v>138</v>
      </c>
      <c r="O20" s="120" t="s">
        <v>139</v>
      </c>
      <c r="P20" s="120" t="s">
        <v>140</v>
      </c>
      <c r="Q20" s="121" t="s">
        <v>141</v>
      </c>
      <c r="R20" s="8"/>
      <c r="S20" s="8"/>
      <c r="T20" s="118" t="s">
        <v>138</v>
      </c>
      <c r="U20" s="118" t="s">
        <v>139</v>
      </c>
      <c r="V20" s="118" t="s">
        <v>140</v>
      </c>
      <c r="W20" s="118" t="s">
        <v>141</v>
      </c>
    </row>
    <row r="21" spans="1:23" ht="15" customHeight="1" x14ac:dyDescent="0.25">
      <c r="A21" s="8"/>
      <c r="B21" s="8" t="s">
        <v>52</v>
      </c>
      <c r="C21" s="8" t="s">
        <v>18</v>
      </c>
      <c r="D21" s="8" t="s">
        <v>18</v>
      </c>
      <c r="E21" s="8"/>
      <c r="F21" s="69">
        <f t="shared" ref="F21:F27" si="0">N21*$F$93*$F$112</f>
        <v>0</v>
      </c>
      <c r="G21" s="112">
        <f t="shared" ref="G21:G27" si="1">N21*$G$93*$G$112</f>
        <v>0</v>
      </c>
      <c r="H21" s="112">
        <f t="shared" ref="H21:H27" si="2">O21*$H$93*$H$112</f>
        <v>0</v>
      </c>
      <c r="I21" s="112">
        <f t="shared" ref="I21:I27" si="3">O21*I$93*$I$112</f>
        <v>0</v>
      </c>
      <c r="J21" s="112">
        <f t="shared" ref="J21:J27" si="4">P21*$J$93*$J$112</f>
        <v>0</v>
      </c>
      <c r="K21" s="113">
        <f t="shared" ref="K21:K27" si="5">Q21*$K$93*$K$112</f>
        <v>0</v>
      </c>
      <c r="L21" s="474" t="s">
        <v>108</v>
      </c>
      <c r="M21" s="475"/>
      <c r="N21" s="190">
        <f>T21*12</f>
        <v>0</v>
      </c>
      <c r="O21" s="191">
        <f t="shared" ref="O21:O27" si="6">U21*12</f>
        <v>0</v>
      </c>
      <c r="P21" s="191">
        <f t="shared" ref="P21:P27" si="7">V21*12</f>
        <v>0</v>
      </c>
      <c r="Q21" s="192">
        <f t="shared" ref="Q21:Q27" si="8">W21*12</f>
        <v>0</v>
      </c>
      <c r="R21" s="477" t="s">
        <v>113</v>
      </c>
      <c r="S21" s="473"/>
      <c r="T21" s="190">
        <f>shares!H16</f>
        <v>0</v>
      </c>
      <c r="U21" s="191">
        <f>shares!I16</f>
        <v>0</v>
      </c>
      <c r="V21" s="191">
        <f>shares!J16</f>
        <v>0</v>
      </c>
      <c r="W21" s="192">
        <f>shares!K16</f>
        <v>0</v>
      </c>
    </row>
    <row r="22" spans="1:23" x14ac:dyDescent="0.25">
      <c r="A22" s="8"/>
      <c r="B22" s="8" t="s">
        <v>52</v>
      </c>
      <c r="C22" s="8" t="s">
        <v>18</v>
      </c>
      <c r="D22" s="8" t="s">
        <v>51</v>
      </c>
      <c r="E22" s="8"/>
      <c r="F22" s="71">
        <f t="shared" si="0"/>
        <v>0</v>
      </c>
      <c r="G22" s="114">
        <f t="shared" si="1"/>
        <v>0</v>
      </c>
      <c r="H22" s="114">
        <f t="shared" si="2"/>
        <v>0</v>
      </c>
      <c r="I22" s="114">
        <f t="shared" si="3"/>
        <v>0</v>
      </c>
      <c r="J22" s="114">
        <f t="shared" si="4"/>
        <v>0</v>
      </c>
      <c r="K22" s="115">
        <f t="shared" si="5"/>
        <v>0</v>
      </c>
      <c r="L22" s="474"/>
      <c r="M22" s="475"/>
      <c r="N22" s="193">
        <f t="shared" ref="N22:N27" si="9">T22*12</f>
        <v>0</v>
      </c>
      <c r="O22" s="33">
        <f t="shared" si="6"/>
        <v>0</v>
      </c>
      <c r="P22" s="33">
        <f t="shared" si="7"/>
        <v>0</v>
      </c>
      <c r="Q22" s="194">
        <f t="shared" si="8"/>
        <v>0</v>
      </c>
      <c r="R22" s="477"/>
      <c r="S22" s="473"/>
      <c r="T22" s="193">
        <f>shares!H17</f>
        <v>0</v>
      </c>
      <c r="U22" s="33">
        <f>shares!I17</f>
        <v>0</v>
      </c>
      <c r="V22" s="33">
        <f>shares!J17</f>
        <v>0</v>
      </c>
      <c r="W22" s="194">
        <f>shares!K17</f>
        <v>0</v>
      </c>
    </row>
    <row r="23" spans="1:23" x14ac:dyDescent="0.25">
      <c r="A23" s="8"/>
      <c r="B23" s="8" t="s">
        <v>52</v>
      </c>
      <c r="C23" s="8" t="s">
        <v>18</v>
      </c>
      <c r="D23" s="8" t="s">
        <v>53</v>
      </c>
      <c r="E23" s="8"/>
      <c r="F23" s="71">
        <f t="shared" si="0"/>
        <v>0</v>
      </c>
      <c r="G23" s="114">
        <f t="shared" si="1"/>
        <v>0</v>
      </c>
      <c r="H23" s="114">
        <f t="shared" si="2"/>
        <v>0</v>
      </c>
      <c r="I23" s="114">
        <f t="shared" si="3"/>
        <v>0</v>
      </c>
      <c r="J23" s="114">
        <f t="shared" si="4"/>
        <v>0</v>
      </c>
      <c r="K23" s="115">
        <f t="shared" si="5"/>
        <v>0</v>
      </c>
      <c r="L23" s="474"/>
      <c r="M23" s="475"/>
      <c r="N23" s="193">
        <f t="shared" si="9"/>
        <v>0</v>
      </c>
      <c r="O23" s="33">
        <f t="shared" si="6"/>
        <v>0</v>
      </c>
      <c r="P23" s="33">
        <f t="shared" si="7"/>
        <v>0</v>
      </c>
      <c r="Q23" s="194">
        <f t="shared" si="8"/>
        <v>0</v>
      </c>
      <c r="R23" s="477"/>
      <c r="S23" s="473"/>
      <c r="T23" s="193">
        <f>shares!H18</f>
        <v>0</v>
      </c>
      <c r="U23" s="33">
        <f>shares!I18</f>
        <v>0</v>
      </c>
      <c r="V23" s="33">
        <f>shares!J18</f>
        <v>0</v>
      </c>
      <c r="W23" s="194">
        <f>shares!K18</f>
        <v>0</v>
      </c>
    </row>
    <row r="24" spans="1:23" ht="15.75" thickBot="1" x14ac:dyDescent="0.3">
      <c r="A24" s="8"/>
      <c r="B24" s="8" t="s">
        <v>52</v>
      </c>
      <c r="C24" s="8" t="s">
        <v>18</v>
      </c>
      <c r="D24" s="8" t="s">
        <v>54</v>
      </c>
      <c r="E24" s="8"/>
      <c r="F24" s="73">
        <f t="shared" si="0"/>
        <v>0</v>
      </c>
      <c r="G24" s="116">
        <f t="shared" si="1"/>
        <v>0</v>
      </c>
      <c r="H24" s="116">
        <f t="shared" si="2"/>
        <v>0</v>
      </c>
      <c r="I24" s="116">
        <f t="shared" si="3"/>
        <v>0</v>
      </c>
      <c r="J24" s="116">
        <f t="shared" si="4"/>
        <v>0</v>
      </c>
      <c r="K24" s="117">
        <f t="shared" si="5"/>
        <v>0</v>
      </c>
      <c r="L24" s="474"/>
      <c r="M24" s="475"/>
      <c r="N24" s="195">
        <f t="shared" si="9"/>
        <v>0</v>
      </c>
      <c r="O24" s="196">
        <f t="shared" si="6"/>
        <v>0</v>
      </c>
      <c r="P24" s="196">
        <f t="shared" si="7"/>
        <v>0</v>
      </c>
      <c r="Q24" s="197">
        <f t="shared" si="8"/>
        <v>0</v>
      </c>
      <c r="R24" s="477"/>
      <c r="S24" s="473"/>
      <c r="T24" s="195">
        <f>shares!H19</f>
        <v>0</v>
      </c>
      <c r="U24" s="196">
        <f>shares!I19</f>
        <v>0</v>
      </c>
      <c r="V24" s="196">
        <f>shares!J19</f>
        <v>0</v>
      </c>
      <c r="W24" s="197">
        <f>shares!K19</f>
        <v>0</v>
      </c>
    </row>
    <row r="25" spans="1:23" x14ac:dyDescent="0.25">
      <c r="A25" s="8"/>
      <c r="B25" s="8" t="s">
        <v>9</v>
      </c>
      <c r="C25" s="8" t="s">
        <v>18</v>
      </c>
      <c r="D25" s="8"/>
      <c r="E25" s="8" t="s">
        <v>21</v>
      </c>
      <c r="F25" s="193">
        <f t="shared" si="0"/>
        <v>0</v>
      </c>
      <c r="G25" s="33">
        <f t="shared" si="1"/>
        <v>0</v>
      </c>
      <c r="H25" s="199">
        <f t="shared" si="2"/>
        <v>0</v>
      </c>
      <c r="I25" s="199">
        <f t="shared" si="3"/>
        <v>0</v>
      </c>
      <c r="J25" s="33">
        <f t="shared" si="4"/>
        <v>0</v>
      </c>
      <c r="K25" s="202">
        <f t="shared" si="5"/>
        <v>0</v>
      </c>
      <c r="L25" s="475" t="s">
        <v>108</v>
      </c>
      <c r="M25" s="475"/>
      <c r="N25" s="190">
        <f t="shared" si="9"/>
        <v>0</v>
      </c>
      <c r="O25" s="191">
        <f t="shared" si="6"/>
        <v>0</v>
      </c>
      <c r="P25" s="191">
        <f t="shared" si="7"/>
        <v>0</v>
      </c>
      <c r="Q25" s="192">
        <f t="shared" si="8"/>
        <v>0</v>
      </c>
      <c r="R25" s="477" t="s">
        <v>113</v>
      </c>
      <c r="S25" s="492"/>
      <c r="T25" s="190"/>
      <c r="U25" s="191"/>
      <c r="V25" s="191"/>
      <c r="W25" s="192"/>
    </row>
    <row r="26" spans="1:23" x14ac:dyDescent="0.25">
      <c r="A26" s="8"/>
      <c r="B26" s="8" t="s">
        <v>9</v>
      </c>
      <c r="C26" s="8" t="s">
        <v>18</v>
      </c>
      <c r="D26" s="8"/>
      <c r="E26" s="8" t="s">
        <v>22</v>
      </c>
      <c r="F26" s="193">
        <f t="shared" si="0"/>
        <v>0</v>
      </c>
      <c r="G26" s="33">
        <f t="shared" si="1"/>
        <v>0</v>
      </c>
      <c r="H26" s="199">
        <f t="shared" si="2"/>
        <v>0</v>
      </c>
      <c r="I26" s="199">
        <f t="shared" si="3"/>
        <v>0</v>
      </c>
      <c r="J26" s="33">
        <f t="shared" si="4"/>
        <v>0</v>
      </c>
      <c r="K26" s="202">
        <f t="shared" si="5"/>
        <v>0</v>
      </c>
      <c r="L26" s="475"/>
      <c r="M26" s="475"/>
      <c r="N26" s="193">
        <f t="shared" si="9"/>
        <v>0</v>
      </c>
      <c r="O26" s="33">
        <f t="shared" si="6"/>
        <v>0</v>
      </c>
      <c r="P26" s="33">
        <f t="shared" si="7"/>
        <v>0</v>
      </c>
      <c r="Q26" s="194">
        <f t="shared" si="8"/>
        <v>0</v>
      </c>
      <c r="R26" s="492"/>
      <c r="S26" s="492"/>
      <c r="T26" s="193"/>
      <c r="U26" s="33"/>
      <c r="V26" s="33"/>
      <c r="W26" s="194"/>
    </row>
    <row r="27" spans="1:23" s="7" customFormat="1" ht="15.75" thickBot="1" x14ac:dyDescent="0.3">
      <c r="A27" s="8"/>
      <c r="B27" s="8" t="s">
        <v>9</v>
      </c>
      <c r="C27" s="8" t="s">
        <v>18</v>
      </c>
      <c r="D27" s="8"/>
      <c r="E27" s="8" t="s">
        <v>5</v>
      </c>
      <c r="F27" s="195">
        <f t="shared" si="0"/>
        <v>0</v>
      </c>
      <c r="G27" s="196">
        <f t="shared" si="1"/>
        <v>0</v>
      </c>
      <c r="H27" s="201">
        <f t="shared" si="2"/>
        <v>0</v>
      </c>
      <c r="I27" s="201">
        <f t="shared" si="3"/>
        <v>0</v>
      </c>
      <c r="J27" s="196">
        <f t="shared" si="4"/>
        <v>0</v>
      </c>
      <c r="K27" s="200">
        <f t="shared" si="5"/>
        <v>0</v>
      </c>
      <c r="L27" s="475"/>
      <c r="M27" s="475"/>
      <c r="N27" s="195">
        <f t="shared" si="9"/>
        <v>0</v>
      </c>
      <c r="O27" s="196">
        <f t="shared" si="6"/>
        <v>0</v>
      </c>
      <c r="P27" s="196">
        <f t="shared" si="7"/>
        <v>0</v>
      </c>
      <c r="Q27" s="197">
        <f t="shared" si="8"/>
        <v>0</v>
      </c>
      <c r="R27" s="492"/>
      <c r="S27" s="492"/>
      <c r="T27" s="195"/>
      <c r="U27" s="196"/>
      <c r="V27" s="196"/>
      <c r="W27" s="197"/>
    </row>
    <row r="28" spans="1:23" x14ac:dyDescent="0.25">
      <c r="A28" s="8"/>
      <c r="B28" s="8" t="s">
        <v>10</v>
      </c>
      <c r="C28" s="8" t="s">
        <v>18</v>
      </c>
      <c r="D28" s="8"/>
      <c r="E28" s="8" t="s">
        <v>21</v>
      </c>
      <c r="F28" s="10"/>
      <c r="G28" s="10"/>
      <c r="H28" s="10"/>
      <c r="I28" s="10"/>
      <c r="J28" s="10"/>
      <c r="K28" s="10"/>
      <c r="L28" s="475"/>
      <c r="M28" s="475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x14ac:dyDescent="0.25">
      <c r="A29" s="8"/>
      <c r="B29" s="8" t="s">
        <v>10</v>
      </c>
      <c r="C29" s="8" t="s">
        <v>18</v>
      </c>
      <c r="D29" s="8"/>
      <c r="E29" s="8" t="s">
        <v>22</v>
      </c>
      <c r="F29" s="10"/>
      <c r="G29" s="10"/>
      <c r="H29" s="10"/>
      <c r="I29" s="10"/>
      <c r="J29" s="10"/>
      <c r="K29" s="10"/>
      <c r="L29" s="8"/>
      <c r="M29" s="8"/>
      <c r="N29" s="129"/>
      <c r="O29" s="129"/>
      <c r="P29" s="129"/>
      <c r="Q29" s="129"/>
      <c r="R29" s="130"/>
      <c r="S29" s="130"/>
      <c r="T29" s="8"/>
      <c r="U29" s="8"/>
      <c r="V29" s="8"/>
      <c r="W29" s="8"/>
    </row>
    <row r="30" spans="1:23" s="8" customFormat="1" x14ac:dyDescent="0.25">
      <c r="B30" s="8" t="s">
        <v>10</v>
      </c>
      <c r="C30" s="8" t="s">
        <v>18</v>
      </c>
      <c r="E30" s="8" t="s">
        <v>5</v>
      </c>
      <c r="F30" s="10"/>
      <c r="G30" s="10"/>
      <c r="H30" s="10"/>
      <c r="I30" s="10"/>
      <c r="J30" s="10"/>
      <c r="K30" s="10"/>
    </row>
    <row r="31" spans="1:23" x14ac:dyDescent="0.25">
      <c r="A31" s="8"/>
      <c r="B31" s="8" t="s">
        <v>11</v>
      </c>
      <c r="C31" s="8" t="s">
        <v>18</v>
      </c>
      <c r="D31" s="8"/>
      <c r="E31" s="8" t="s">
        <v>21</v>
      </c>
      <c r="F31" s="10"/>
      <c r="G31" s="10"/>
      <c r="H31" s="10"/>
      <c r="I31" s="10"/>
      <c r="J31" s="10"/>
      <c r="K31" s="10"/>
      <c r="L31" s="8"/>
      <c r="M31" s="8"/>
      <c r="T31" s="8"/>
      <c r="U31" s="8"/>
      <c r="V31" s="8"/>
      <c r="W31" s="8"/>
    </row>
    <row r="32" spans="1:23" x14ac:dyDescent="0.25">
      <c r="A32" s="8"/>
      <c r="B32" s="8" t="s">
        <v>11</v>
      </c>
      <c r="C32" s="8" t="s">
        <v>18</v>
      </c>
      <c r="D32" s="8"/>
      <c r="E32" s="8" t="s">
        <v>22</v>
      </c>
      <c r="F32" s="10"/>
      <c r="G32" s="10"/>
      <c r="H32" s="10"/>
      <c r="I32" s="10"/>
      <c r="J32" s="10"/>
      <c r="K32" s="10"/>
      <c r="L32" s="8"/>
      <c r="M32" s="8"/>
      <c r="T32" s="8"/>
      <c r="U32" s="8"/>
      <c r="V32" s="8"/>
      <c r="W32" s="8"/>
    </row>
    <row r="33" spans="1:23" s="8" customFormat="1" x14ac:dyDescent="0.25">
      <c r="B33" s="8" t="s">
        <v>11</v>
      </c>
      <c r="C33" s="8" t="s">
        <v>18</v>
      </c>
      <c r="E33" s="8" t="s">
        <v>5</v>
      </c>
      <c r="F33" s="10"/>
      <c r="G33" s="10"/>
      <c r="H33" s="10"/>
      <c r="I33" s="10"/>
      <c r="J33" s="10"/>
      <c r="K33" s="10"/>
    </row>
    <row r="34" spans="1:23" x14ac:dyDescent="0.25">
      <c r="A34" s="8"/>
      <c r="B34" s="8" t="s">
        <v>12</v>
      </c>
      <c r="C34" s="8" t="s">
        <v>18</v>
      </c>
      <c r="D34" s="8"/>
      <c r="E34" s="8"/>
      <c r="F34" s="127"/>
      <c r="G34" s="127"/>
      <c r="H34" s="127"/>
      <c r="I34" s="127"/>
      <c r="J34" s="127"/>
      <c r="K34" s="127"/>
      <c r="L34" s="9"/>
      <c r="M34" s="8"/>
      <c r="T34" s="8"/>
      <c r="U34" s="8"/>
      <c r="V34" s="8"/>
      <c r="W34" s="8"/>
    </row>
    <row r="35" spans="1:23" ht="15.75" thickBot="1" x14ac:dyDescent="0.3">
      <c r="A35" s="8"/>
      <c r="B35" s="8" t="s">
        <v>13</v>
      </c>
      <c r="C35" s="8" t="s">
        <v>18</v>
      </c>
      <c r="D35" s="8"/>
      <c r="E35" s="8"/>
      <c r="F35" s="127"/>
      <c r="G35" s="127"/>
      <c r="H35" s="127"/>
      <c r="I35" s="127"/>
      <c r="J35" s="127"/>
      <c r="K35" s="127"/>
      <c r="L35" s="9"/>
      <c r="M35" s="8"/>
      <c r="T35" s="8"/>
      <c r="U35" s="8"/>
      <c r="V35" s="8"/>
      <c r="W35" s="8"/>
    </row>
    <row r="36" spans="1:23" ht="15.75" thickBot="1" x14ac:dyDescent="0.3">
      <c r="A36" s="8"/>
      <c r="B36" s="8" t="s">
        <v>14</v>
      </c>
      <c r="C36" s="8" t="s">
        <v>18</v>
      </c>
      <c r="D36" s="8"/>
      <c r="E36" s="8"/>
      <c r="F36" s="102"/>
      <c r="G36" s="103"/>
      <c r="H36" s="103"/>
      <c r="I36" s="103"/>
      <c r="J36" s="103"/>
      <c r="K36" s="104"/>
      <c r="L36" s="9"/>
      <c r="M36" s="8"/>
      <c r="T36" s="8"/>
      <c r="U36" s="8"/>
      <c r="V36" s="8"/>
      <c r="W36" s="8"/>
    </row>
    <row r="37" spans="1:23" ht="15.75" thickBot="1" x14ac:dyDescent="0.3">
      <c r="A37" s="8"/>
      <c r="B37" s="8" t="s">
        <v>15</v>
      </c>
      <c r="C37" s="8" t="s">
        <v>18</v>
      </c>
      <c r="D37" s="8"/>
      <c r="E37" s="8"/>
      <c r="F37" s="105"/>
      <c r="G37" s="106"/>
      <c r="H37" s="106"/>
      <c r="I37" s="106"/>
      <c r="J37" s="106"/>
      <c r="K37" s="107"/>
      <c r="L37" s="9"/>
      <c r="M37" s="8"/>
      <c r="N37" s="8"/>
      <c r="O37" s="8"/>
      <c r="P37" s="8"/>
      <c r="Q37" s="8"/>
      <c r="R37" s="8"/>
      <c r="S37" s="8"/>
      <c r="T37" s="459" t="s">
        <v>142</v>
      </c>
      <c r="U37" s="460"/>
      <c r="V37" s="460"/>
      <c r="W37" s="461"/>
    </row>
    <row r="38" spans="1:23" ht="15.75" thickBot="1" x14ac:dyDescent="0.3">
      <c r="A38" s="8"/>
      <c r="B38" s="8" t="s">
        <v>16</v>
      </c>
      <c r="C38" s="8" t="s">
        <v>18</v>
      </c>
      <c r="D38" s="8"/>
      <c r="E38" s="8"/>
      <c r="F38" s="8"/>
      <c r="G38" s="8">
        <v>0</v>
      </c>
      <c r="H38" s="8"/>
      <c r="I38" s="8">
        <v>0</v>
      </c>
      <c r="J38" s="9">
        <v>0</v>
      </c>
      <c r="K38" s="9">
        <v>0</v>
      </c>
      <c r="L38" s="9"/>
      <c r="M38" s="8"/>
      <c r="N38" s="119" t="s">
        <v>138</v>
      </c>
      <c r="O38" s="120" t="s">
        <v>139</v>
      </c>
      <c r="P38" s="120" t="s">
        <v>140</v>
      </c>
      <c r="Q38" s="121" t="s">
        <v>141</v>
      </c>
      <c r="R38" s="8"/>
      <c r="S38" s="8"/>
      <c r="T38" s="118" t="s">
        <v>138</v>
      </c>
      <c r="U38" s="118" t="s">
        <v>139</v>
      </c>
      <c r="V38" s="118" t="s">
        <v>140</v>
      </c>
      <c r="W38" s="118" t="s">
        <v>141</v>
      </c>
    </row>
    <row r="39" spans="1:23" ht="15" customHeight="1" x14ac:dyDescent="0.25">
      <c r="A39" s="8"/>
      <c r="B39" s="8" t="s">
        <v>52</v>
      </c>
      <c r="C39" s="8" t="s">
        <v>51</v>
      </c>
      <c r="D39" s="8" t="s">
        <v>18</v>
      </c>
      <c r="E39" s="8"/>
      <c r="F39" s="190">
        <f t="shared" ref="F39:F45" si="10">N39*$F$93*$F$113</f>
        <v>0</v>
      </c>
      <c r="G39" s="191">
        <f t="shared" ref="G39:G45" si="11">N39*$G$93*$G$113</f>
        <v>0</v>
      </c>
      <c r="H39" s="191">
        <f t="shared" ref="H39:H45" si="12">O39*$H$93*$H$113</f>
        <v>0</v>
      </c>
      <c r="I39" s="191">
        <f t="shared" ref="I39:I45" si="13">O39*$I$93*$I$113</f>
        <v>0</v>
      </c>
      <c r="J39" s="191">
        <f t="shared" ref="J39:J45" si="14">P39*$J$93*$J$113</f>
        <v>0</v>
      </c>
      <c r="K39" s="192">
        <f t="shared" ref="K39:K45" si="15">Q39*$K$93*$K$113</f>
        <v>0</v>
      </c>
      <c r="L39" s="474" t="s">
        <v>108</v>
      </c>
      <c r="M39" s="475"/>
      <c r="N39" s="60">
        <f>T39*12</f>
        <v>0</v>
      </c>
      <c r="O39" s="61">
        <f>U39*12</f>
        <v>0</v>
      </c>
      <c r="P39" s="61">
        <f>V39*12</f>
        <v>0</v>
      </c>
      <c r="Q39" s="66">
        <f>W39*12</f>
        <v>0</v>
      </c>
      <c r="R39" s="473" t="s">
        <v>113</v>
      </c>
      <c r="S39" s="473"/>
      <c r="T39" s="60">
        <f>shares!H23</f>
        <v>0</v>
      </c>
      <c r="U39" s="61">
        <f>shares!I23</f>
        <v>0</v>
      </c>
      <c r="V39" s="61">
        <f>shares!J23</f>
        <v>0</v>
      </c>
      <c r="W39" s="66">
        <f>shares!K23</f>
        <v>0</v>
      </c>
    </row>
    <row r="40" spans="1:23" x14ac:dyDescent="0.25">
      <c r="A40" s="8"/>
      <c r="B40" s="8" t="s">
        <v>52</v>
      </c>
      <c r="C40" s="8" t="s">
        <v>51</v>
      </c>
      <c r="D40" s="8" t="s">
        <v>51</v>
      </c>
      <c r="E40" s="8"/>
      <c r="F40" s="193">
        <f t="shared" si="10"/>
        <v>0</v>
      </c>
      <c r="G40" s="33">
        <f t="shared" si="11"/>
        <v>0</v>
      </c>
      <c r="H40" s="33">
        <f t="shared" si="12"/>
        <v>0</v>
      </c>
      <c r="I40" s="33">
        <f t="shared" si="13"/>
        <v>0</v>
      </c>
      <c r="J40" s="33">
        <f t="shared" si="14"/>
        <v>0</v>
      </c>
      <c r="K40" s="194">
        <f t="shared" si="15"/>
        <v>0</v>
      </c>
      <c r="L40" s="474"/>
      <c r="M40" s="475"/>
      <c r="N40" s="193">
        <f t="shared" ref="N40:N43" si="16">T40*12</f>
        <v>0</v>
      </c>
      <c r="O40" s="33">
        <f t="shared" ref="O40:O43" si="17">U40*12</f>
        <v>0</v>
      </c>
      <c r="P40" s="33">
        <f t="shared" ref="P40:P43" si="18">V40*12</f>
        <v>0</v>
      </c>
      <c r="Q40" s="194">
        <f t="shared" ref="Q40:Q43" si="19">W40*12</f>
        <v>0</v>
      </c>
      <c r="R40" s="473"/>
      <c r="S40" s="473"/>
      <c r="T40" s="193">
        <f>shares!H24</f>
        <v>0</v>
      </c>
      <c r="U40" s="33">
        <f>shares!I24</f>
        <v>0</v>
      </c>
      <c r="V40" s="33">
        <f>shares!J24</f>
        <v>0</v>
      </c>
      <c r="W40" s="194">
        <f>shares!K24</f>
        <v>0</v>
      </c>
    </row>
    <row r="41" spans="1:23" x14ac:dyDescent="0.25">
      <c r="A41" s="8"/>
      <c r="B41" s="8" t="s">
        <v>52</v>
      </c>
      <c r="C41" s="8" t="s">
        <v>51</v>
      </c>
      <c r="D41" s="8" t="s">
        <v>53</v>
      </c>
      <c r="E41" s="8"/>
      <c r="F41" s="193">
        <f t="shared" si="10"/>
        <v>0</v>
      </c>
      <c r="G41" s="33">
        <f t="shared" si="11"/>
        <v>0</v>
      </c>
      <c r="H41" s="33">
        <f t="shared" si="12"/>
        <v>0</v>
      </c>
      <c r="I41" s="33">
        <f t="shared" si="13"/>
        <v>0</v>
      </c>
      <c r="J41" s="33">
        <f t="shared" si="14"/>
        <v>0</v>
      </c>
      <c r="K41" s="194">
        <f t="shared" si="15"/>
        <v>0</v>
      </c>
      <c r="L41" s="474"/>
      <c r="M41" s="475"/>
      <c r="N41" s="193">
        <f t="shared" si="16"/>
        <v>0</v>
      </c>
      <c r="O41" s="33">
        <f t="shared" si="17"/>
        <v>0</v>
      </c>
      <c r="P41" s="33">
        <f t="shared" si="18"/>
        <v>0</v>
      </c>
      <c r="Q41" s="194">
        <f t="shared" si="19"/>
        <v>0</v>
      </c>
      <c r="R41" s="473"/>
      <c r="S41" s="473"/>
      <c r="T41" s="193">
        <f>shares!H25</f>
        <v>0</v>
      </c>
      <c r="U41" s="33">
        <f>shares!I25</f>
        <v>0</v>
      </c>
      <c r="V41" s="33">
        <f>shares!J25</f>
        <v>0</v>
      </c>
      <c r="W41" s="194">
        <f>shares!K25</f>
        <v>0</v>
      </c>
    </row>
    <row r="42" spans="1:23" ht="15.75" thickBot="1" x14ac:dyDescent="0.3">
      <c r="A42" s="8"/>
      <c r="B42" s="8" t="s">
        <v>52</v>
      </c>
      <c r="C42" s="8" t="s">
        <v>51</v>
      </c>
      <c r="D42" s="8" t="s">
        <v>54</v>
      </c>
      <c r="E42" s="8"/>
      <c r="F42" s="195">
        <f t="shared" si="10"/>
        <v>0</v>
      </c>
      <c r="G42" s="196">
        <f t="shared" si="11"/>
        <v>0</v>
      </c>
      <c r="H42" s="196">
        <f t="shared" si="12"/>
        <v>0</v>
      </c>
      <c r="I42" s="196">
        <f t="shared" si="13"/>
        <v>0</v>
      </c>
      <c r="J42" s="196">
        <f t="shared" si="14"/>
        <v>0</v>
      </c>
      <c r="K42" s="197">
        <f t="shared" si="15"/>
        <v>0</v>
      </c>
      <c r="L42" s="474"/>
      <c r="M42" s="475"/>
      <c r="N42" s="195">
        <f t="shared" si="16"/>
        <v>0</v>
      </c>
      <c r="O42" s="196">
        <f t="shared" si="17"/>
        <v>0</v>
      </c>
      <c r="P42" s="196">
        <f t="shared" si="18"/>
        <v>0</v>
      </c>
      <c r="Q42" s="197">
        <f t="shared" si="19"/>
        <v>0</v>
      </c>
      <c r="R42" s="473"/>
      <c r="S42" s="473"/>
      <c r="T42" s="195">
        <f>shares!H26</f>
        <v>0</v>
      </c>
      <c r="U42" s="196">
        <f>shares!I26</f>
        <v>0</v>
      </c>
      <c r="V42" s="196">
        <f>shares!J26</f>
        <v>0</v>
      </c>
      <c r="W42" s="197">
        <f>shares!K26</f>
        <v>0</v>
      </c>
    </row>
    <row r="43" spans="1:23" x14ac:dyDescent="0.25">
      <c r="A43" s="8"/>
      <c r="B43" s="8" t="s">
        <v>9</v>
      </c>
      <c r="C43" s="8" t="s">
        <v>51</v>
      </c>
      <c r="D43" s="8"/>
      <c r="E43" s="8" t="s">
        <v>21</v>
      </c>
      <c r="F43" s="193">
        <f t="shared" si="10"/>
        <v>0</v>
      </c>
      <c r="G43" s="33">
        <f t="shared" si="11"/>
        <v>0</v>
      </c>
      <c r="H43" s="33">
        <f t="shared" si="12"/>
        <v>0</v>
      </c>
      <c r="I43" s="33">
        <f t="shared" si="13"/>
        <v>0</v>
      </c>
      <c r="J43" s="33">
        <f t="shared" si="14"/>
        <v>0</v>
      </c>
      <c r="K43" s="194">
        <f t="shared" si="15"/>
        <v>0</v>
      </c>
      <c r="L43" s="474" t="s">
        <v>108</v>
      </c>
      <c r="M43" s="475"/>
      <c r="N43" s="190">
        <f t="shared" si="16"/>
        <v>0</v>
      </c>
      <c r="O43" s="191">
        <f t="shared" si="17"/>
        <v>0</v>
      </c>
      <c r="P43" s="191">
        <f t="shared" si="18"/>
        <v>0</v>
      </c>
      <c r="Q43" s="192">
        <f t="shared" si="19"/>
        <v>0</v>
      </c>
      <c r="R43" s="477" t="s">
        <v>113</v>
      </c>
      <c r="S43" s="492"/>
      <c r="T43" s="190">
        <f>ser!$C$11*Input!G46</f>
        <v>0</v>
      </c>
      <c r="U43" s="191">
        <f>ser!$H$11*Input!I46</f>
        <v>0</v>
      </c>
      <c r="V43" s="191">
        <f>ser!$M$11*Input!J46</f>
        <v>0</v>
      </c>
      <c r="W43" s="192">
        <f>ser!$R$11*Input!K46</f>
        <v>0</v>
      </c>
    </row>
    <row r="44" spans="1:23" x14ac:dyDescent="0.25">
      <c r="A44" s="8"/>
      <c r="B44" s="8" t="s">
        <v>9</v>
      </c>
      <c r="C44" s="8" t="s">
        <v>51</v>
      </c>
      <c r="D44" s="8"/>
      <c r="E44" s="8" t="s">
        <v>22</v>
      </c>
      <c r="F44" s="193">
        <f t="shared" si="10"/>
        <v>0</v>
      </c>
      <c r="G44" s="33">
        <f t="shared" si="11"/>
        <v>0</v>
      </c>
      <c r="H44" s="33">
        <f t="shared" si="12"/>
        <v>0</v>
      </c>
      <c r="I44" s="33">
        <f t="shared" si="13"/>
        <v>0</v>
      </c>
      <c r="J44" s="33">
        <f t="shared" si="14"/>
        <v>0</v>
      </c>
      <c r="K44" s="194">
        <f t="shared" si="15"/>
        <v>0</v>
      </c>
      <c r="L44" s="474"/>
      <c r="M44" s="475"/>
      <c r="N44" s="193">
        <f t="shared" ref="N44:Q45" si="20">T44*12</f>
        <v>0</v>
      </c>
      <c r="O44" s="33">
        <f t="shared" si="20"/>
        <v>0</v>
      </c>
      <c r="P44" s="33">
        <f t="shared" si="20"/>
        <v>0</v>
      </c>
      <c r="Q44" s="194">
        <f t="shared" si="20"/>
        <v>0</v>
      </c>
      <c r="R44" s="492"/>
      <c r="S44" s="492"/>
      <c r="T44" s="193">
        <f>ser!$C$11*Input!G47</f>
        <v>0</v>
      </c>
      <c r="U44" s="33">
        <f>ser!$H$11*Input!I47</f>
        <v>0</v>
      </c>
      <c r="V44" s="33">
        <f>ser!$M$11*Input!J47</f>
        <v>0</v>
      </c>
      <c r="W44" s="194">
        <f>ser!$R$11*Input!K47</f>
        <v>0</v>
      </c>
    </row>
    <row r="45" spans="1:23" s="7" customFormat="1" ht="15.75" thickBot="1" x14ac:dyDescent="0.3">
      <c r="A45" s="8"/>
      <c r="B45" s="8" t="s">
        <v>9</v>
      </c>
      <c r="C45" s="8" t="s">
        <v>51</v>
      </c>
      <c r="D45" s="8"/>
      <c r="E45" s="8" t="s">
        <v>5</v>
      </c>
      <c r="F45" s="195">
        <f t="shared" si="10"/>
        <v>0</v>
      </c>
      <c r="G45" s="196">
        <f t="shared" si="11"/>
        <v>0</v>
      </c>
      <c r="H45" s="196">
        <f t="shared" si="12"/>
        <v>0</v>
      </c>
      <c r="I45" s="196">
        <f t="shared" si="13"/>
        <v>0</v>
      </c>
      <c r="J45" s="196">
        <f t="shared" si="14"/>
        <v>0</v>
      </c>
      <c r="K45" s="197">
        <f t="shared" si="15"/>
        <v>0</v>
      </c>
      <c r="L45" s="474"/>
      <c r="M45" s="475"/>
      <c r="N45" s="195">
        <f t="shared" si="20"/>
        <v>0</v>
      </c>
      <c r="O45" s="196">
        <f t="shared" si="20"/>
        <v>0</v>
      </c>
      <c r="P45" s="196">
        <f t="shared" si="20"/>
        <v>0</v>
      </c>
      <c r="Q45" s="197">
        <f t="shared" si="20"/>
        <v>0</v>
      </c>
      <c r="R45" s="492"/>
      <c r="S45" s="492"/>
      <c r="T45" s="195">
        <f>ser!$C$11*Input!G48</f>
        <v>0</v>
      </c>
      <c r="U45" s="196">
        <f>ser!$H$11*Input!I48</f>
        <v>0</v>
      </c>
      <c r="V45" s="196">
        <f>ser!$M$11*Input!J48</f>
        <v>0</v>
      </c>
      <c r="W45" s="197">
        <f>ser!$R$11*Input!K48</f>
        <v>0</v>
      </c>
    </row>
    <row r="46" spans="1:23" x14ac:dyDescent="0.25">
      <c r="A46" s="8"/>
      <c r="B46" s="8" t="s">
        <v>10</v>
      </c>
      <c r="C46" s="8" t="s">
        <v>51</v>
      </c>
      <c r="D46" s="8"/>
      <c r="E46" s="8" t="s">
        <v>21</v>
      </c>
      <c r="F46" s="10"/>
      <c r="G46" s="10"/>
      <c r="H46" s="10"/>
      <c r="I46" s="10"/>
      <c r="J46" s="10"/>
      <c r="K46" s="10"/>
      <c r="L46" s="474"/>
      <c r="M46" s="476"/>
      <c r="N46" s="129"/>
      <c r="O46" s="129"/>
      <c r="P46" s="129"/>
      <c r="Q46" s="129"/>
      <c r="R46" s="130"/>
      <c r="S46" s="130"/>
      <c r="T46" s="8"/>
      <c r="U46" s="8"/>
      <c r="V46" s="8"/>
      <c r="W46" s="8"/>
    </row>
    <row r="47" spans="1:23" x14ac:dyDescent="0.25">
      <c r="A47" s="8"/>
      <c r="B47" s="8" t="s">
        <v>10</v>
      </c>
      <c r="C47" s="8" t="s">
        <v>51</v>
      </c>
      <c r="D47" s="8"/>
      <c r="E47" s="8" t="s">
        <v>22</v>
      </c>
      <c r="F47" s="10"/>
      <c r="G47" s="10"/>
      <c r="H47" s="10"/>
      <c r="I47" s="10"/>
      <c r="J47" s="10"/>
      <c r="K47" s="10"/>
      <c r="L47" s="8"/>
      <c r="M47" s="8"/>
      <c r="T47" s="8"/>
      <c r="U47" s="8"/>
      <c r="V47" s="8"/>
      <c r="W47" s="8"/>
    </row>
    <row r="48" spans="1:23" s="8" customFormat="1" x14ac:dyDescent="0.25">
      <c r="B48" s="8" t="s">
        <v>10</v>
      </c>
      <c r="C48" s="8" t="s">
        <v>51</v>
      </c>
      <c r="E48" s="8" t="s">
        <v>5</v>
      </c>
      <c r="F48" s="10"/>
      <c r="G48" s="10"/>
      <c r="H48" s="10"/>
      <c r="I48" s="10"/>
      <c r="J48" s="10"/>
      <c r="K48" s="10"/>
    </row>
    <row r="49" spans="1:23" x14ac:dyDescent="0.25">
      <c r="A49" s="8"/>
      <c r="B49" s="8" t="s">
        <v>11</v>
      </c>
      <c r="C49" s="8" t="s">
        <v>51</v>
      </c>
      <c r="D49" s="8"/>
      <c r="E49" s="8" t="s">
        <v>21</v>
      </c>
      <c r="F49" s="10"/>
      <c r="G49" s="10"/>
      <c r="H49" s="10"/>
      <c r="I49" s="10"/>
      <c r="J49" s="10"/>
      <c r="K49" s="10"/>
      <c r="L49" s="8"/>
      <c r="M49" s="8"/>
      <c r="T49" s="8"/>
      <c r="U49" s="8"/>
      <c r="V49" s="8"/>
      <c r="W49" s="8"/>
    </row>
    <row r="50" spans="1:23" x14ac:dyDescent="0.25">
      <c r="A50" s="8"/>
      <c r="B50" s="8" t="s">
        <v>11</v>
      </c>
      <c r="C50" s="8" t="s">
        <v>51</v>
      </c>
      <c r="D50" s="8"/>
      <c r="E50" s="8" t="s">
        <v>22</v>
      </c>
      <c r="F50" s="10"/>
      <c r="G50" s="10"/>
      <c r="H50" s="10"/>
      <c r="I50" s="10"/>
      <c r="J50" s="10"/>
      <c r="K50" s="10"/>
      <c r="L50" s="8"/>
      <c r="M50" s="8"/>
      <c r="T50" s="8"/>
      <c r="U50" s="8"/>
      <c r="V50" s="8"/>
      <c r="W50" s="8"/>
    </row>
    <row r="51" spans="1:23" s="8" customFormat="1" x14ac:dyDescent="0.25">
      <c r="B51" s="8" t="s">
        <v>11</v>
      </c>
      <c r="C51" s="8" t="s">
        <v>51</v>
      </c>
      <c r="E51" s="8" t="s">
        <v>5</v>
      </c>
      <c r="F51" s="10"/>
      <c r="G51" s="10"/>
      <c r="H51" s="10"/>
      <c r="I51" s="10"/>
      <c r="J51" s="10"/>
      <c r="K51" s="10"/>
    </row>
    <row r="52" spans="1:23" x14ac:dyDescent="0.25">
      <c r="A52" s="8"/>
      <c r="B52" s="8" t="s">
        <v>12</v>
      </c>
      <c r="C52" s="8" t="s">
        <v>51</v>
      </c>
      <c r="D52" s="8"/>
      <c r="E52" s="8"/>
      <c r="F52" s="10"/>
      <c r="G52" s="10"/>
      <c r="H52" s="10"/>
      <c r="I52" s="10"/>
      <c r="J52" s="10"/>
      <c r="K52" s="10"/>
      <c r="L52" s="9"/>
      <c r="M52" s="8"/>
      <c r="T52" s="8"/>
      <c r="U52" s="8"/>
      <c r="V52" s="8"/>
      <c r="W52" s="8"/>
    </row>
    <row r="53" spans="1:23" ht="15.75" thickBot="1" x14ac:dyDescent="0.3">
      <c r="A53" s="8"/>
      <c r="B53" s="8" t="s">
        <v>13</v>
      </c>
      <c r="C53" s="8" t="s">
        <v>51</v>
      </c>
      <c r="D53" s="8"/>
      <c r="E53" s="8"/>
      <c r="F53" s="10"/>
      <c r="G53" s="10"/>
      <c r="H53" s="10"/>
      <c r="I53" s="10"/>
      <c r="J53" s="10"/>
      <c r="K53" s="10"/>
      <c r="L53" s="9"/>
      <c r="M53" s="8"/>
      <c r="T53" s="8"/>
      <c r="U53" s="8"/>
      <c r="V53" s="8"/>
      <c r="W53" s="8"/>
    </row>
    <row r="54" spans="1:23" x14ac:dyDescent="0.25">
      <c r="A54" s="8"/>
      <c r="B54" s="8" t="s">
        <v>14</v>
      </c>
      <c r="C54" s="8" t="s">
        <v>51</v>
      </c>
      <c r="D54" s="8"/>
      <c r="E54" s="8"/>
      <c r="F54" s="102"/>
      <c r="G54" s="103"/>
      <c r="H54" s="103"/>
      <c r="I54" s="103"/>
      <c r="J54" s="103"/>
      <c r="K54" s="104"/>
      <c r="L54" s="9"/>
      <c r="M54" s="8"/>
      <c r="N54" s="464" t="s">
        <v>107</v>
      </c>
      <c r="O54" s="465"/>
      <c r="P54" s="465"/>
      <c r="Q54" s="465"/>
      <c r="R54" s="465"/>
      <c r="S54" s="466"/>
      <c r="T54" s="8"/>
      <c r="U54" s="8"/>
      <c r="V54" s="8"/>
      <c r="W54" s="8"/>
    </row>
    <row r="55" spans="1:23" ht="15.75" thickBot="1" x14ac:dyDescent="0.3">
      <c r="A55" s="8"/>
      <c r="B55" s="8" t="s">
        <v>15</v>
      </c>
      <c r="C55" s="8" t="s">
        <v>51</v>
      </c>
      <c r="D55" s="8"/>
      <c r="E55" s="8"/>
      <c r="F55" s="105"/>
      <c r="G55" s="106"/>
      <c r="H55" s="106"/>
      <c r="I55" s="106"/>
      <c r="J55" s="106"/>
      <c r="K55" s="107"/>
      <c r="L55" s="9"/>
      <c r="M55" s="8"/>
      <c r="N55" s="494" t="s">
        <v>126</v>
      </c>
      <c r="O55" s="458"/>
      <c r="P55" s="458" t="s">
        <v>127</v>
      </c>
      <c r="Q55" s="458"/>
      <c r="R55" s="481" t="s">
        <v>128</v>
      </c>
      <c r="S55" s="487" t="s">
        <v>129</v>
      </c>
      <c r="T55" s="8"/>
      <c r="U55" s="8"/>
      <c r="V55" s="8"/>
      <c r="W55" s="8"/>
    </row>
    <row r="56" spans="1:23" ht="15" customHeight="1" thickBot="1" x14ac:dyDescent="0.3">
      <c r="A56" s="8"/>
      <c r="B56" s="8" t="s">
        <v>16</v>
      </c>
      <c r="C56" s="8" t="s">
        <v>51</v>
      </c>
      <c r="D56" s="8"/>
      <c r="E56" s="8"/>
      <c r="F56" s="8"/>
      <c r="G56" s="8">
        <v>0</v>
      </c>
      <c r="H56" s="8"/>
      <c r="I56" s="8">
        <v>0</v>
      </c>
      <c r="J56" s="9">
        <v>0</v>
      </c>
      <c r="K56" s="9">
        <v>0</v>
      </c>
      <c r="L56" s="9"/>
      <c r="M56" s="8"/>
      <c r="N56" s="94" t="s">
        <v>116</v>
      </c>
      <c r="O56" s="95" t="s">
        <v>117</v>
      </c>
      <c r="P56" s="95" t="s">
        <v>116</v>
      </c>
      <c r="Q56" s="95" t="s">
        <v>117</v>
      </c>
      <c r="R56" s="482"/>
      <c r="S56" s="488"/>
      <c r="T56" s="8"/>
      <c r="U56" s="8"/>
      <c r="V56" s="8"/>
      <c r="W56" s="8"/>
    </row>
    <row r="57" spans="1:23" x14ac:dyDescent="0.25">
      <c r="A57" s="8"/>
      <c r="B57" s="8" t="s">
        <v>9</v>
      </c>
      <c r="C57" s="8" t="s">
        <v>17</v>
      </c>
      <c r="D57" s="8"/>
      <c r="E57" s="8" t="s">
        <v>21</v>
      </c>
      <c r="F57" s="69">
        <f>N57*$F$93*$F$114</f>
        <v>0</v>
      </c>
      <c r="G57" s="70">
        <f>O57*$G$93*$G$114</f>
        <v>0</v>
      </c>
      <c r="H57" s="70">
        <f>P57*$H$93*$H$114</f>
        <v>0</v>
      </c>
      <c r="I57" s="70">
        <f>Q57*$I$93*$I$114</f>
        <v>0</v>
      </c>
      <c r="J57" s="112">
        <f>R57*$J$93*$J$114</f>
        <v>0</v>
      </c>
      <c r="K57" s="113">
        <f>S57*$K$93*$K$114</f>
        <v>0</v>
      </c>
      <c r="L57" s="474" t="s">
        <v>108</v>
      </c>
      <c r="M57" s="475"/>
      <c r="N57" s="60">
        <f>Live!$C$11*Input!F61</f>
        <v>0</v>
      </c>
      <c r="O57" s="61">
        <f>Live!$H$11*Input!G61</f>
        <v>0</v>
      </c>
      <c r="P57" s="61">
        <f>Live!$M$11*Input!H61</f>
        <v>0</v>
      </c>
      <c r="Q57" s="61">
        <f>Live!$R$11*Input!I61</f>
        <v>0</v>
      </c>
      <c r="R57" s="61">
        <f>Live!$W$11*Input!J61</f>
        <v>0</v>
      </c>
      <c r="S57" s="66">
        <f>Live!$AB$11*Input!K61</f>
        <v>0</v>
      </c>
      <c r="T57" s="8"/>
      <c r="U57" s="8"/>
      <c r="V57" s="8"/>
      <c r="W57" s="8"/>
    </row>
    <row r="58" spans="1:23" x14ac:dyDescent="0.25">
      <c r="A58" s="8"/>
      <c r="B58" s="8" t="s">
        <v>9</v>
      </c>
      <c r="C58" s="8" t="s">
        <v>17</v>
      </c>
      <c r="D58" s="8"/>
      <c r="E58" s="8" t="s">
        <v>23</v>
      </c>
      <c r="F58" s="71">
        <f>N58*$F$93*$F$114</f>
        <v>0</v>
      </c>
      <c r="G58" s="72">
        <f>O58*$G$93*$G$114</f>
        <v>0</v>
      </c>
      <c r="H58" s="72">
        <f>P58*$H$93*$H$114</f>
        <v>0</v>
      </c>
      <c r="I58" s="72">
        <f>Q58*$I$93*$I$114</f>
        <v>0</v>
      </c>
      <c r="J58" s="114">
        <f>R58*$J$93*$J$114</f>
        <v>0</v>
      </c>
      <c r="K58" s="115">
        <f>S58*$K$93*$K$114</f>
        <v>0</v>
      </c>
      <c r="L58" s="474"/>
      <c r="M58" s="475"/>
      <c r="N58" s="62">
        <f>Live!$C$11*Input!F62</f>
        <v>0</v>
      </c>
      <c r="O58" s="24">
        <f>Live!$H$11*Input!G62</f>
        <v>0</v>
      </c>
      <c r="P58" s="24">
        <f>Live!$M$11*Input!H62</f>
        <v>0</v>
      </c>
      <c r="Q58" s="24">
        <f>Live!$R$11*Input!I62</f>
        <v>0</v>
      </c>
      <c r="R58" s="24">
        <f>Live!$W$11*Input!J62</f>
        <v>0</v>
      </c>
      <c r="S58" s="65">
        <f>Live!$AB$11*Input!K62</f>
        <v>0</v>
      </c>
      <c r="T58" s="8"/>
      <c r="U58" s="8"/>
      <c r="V58" s="8"/>
      <c r="W58" s="8"/>
    </row>
    <row r="59" spans="1:23" x14ac:dyDescent="0.25">
      <c r="A59" s="8"/>
      <c r="B59" s="8" t="s">
        <v>9</v>
      </c>
      <c r="C59" s="8" t="s">
        <v>17</v>
      </c>
      <c r="D59" s="8"/>
      <c r="E59" s="8" t="s">
        <v>24</v>
      </c>
      <c r="F59" s="71">
        <f>N59*$F$93*$F$114</f>
        <v>0</v>
      </c>
      <c r="G59" s="72">
        <f>O59*$G$93*$G$114</f>
        <v>0</v>
      </c>
      <c r="H59" s="72">
        <f>P59*$H$93*$H$114</f>
        <v>0</v>
      </c>
      <c r="I59" s="72">
        <f>Q59*$I$93*$I$114</f>
        <v>0</v>
      </c>
      <c r="J59" s="114">
        <f>R59*$J$93*$J$114</f>
        <v>0</v>
      </c>
      <c r="K59" s="115">
        <f>S59*$K$93*$K$114</f>
        <v>0</v>
      </c>
      <c r="L59" s="474"/>
      <c r="M59" s="475"/>
      <c r="N59" s="62">
        <f>Live!$C$11*Input!F63</f>
        <v>0</v>
      </c>
      <c r="O59" s="24">
        <f>Live!$H$11*Input!G63</f>
        <v>0</v>
      </c>
      <c r="P59" s="24">
        <f>Live!$M$11*Input!H63</f>
        <v>0</v>
      </c>
      <c r="Q59" s="24">
        <f>Live!$R$11*Input!I63</f>
        <v>0</v>
      </c>
      <c r="R59" s="24">
        <f>Live!$W$11*Input!J63</f>
        <v>0</v>
      </c>
      <c r="S59" s="65">
        <f>Live!$AB$11*Input!K63</f>
        <v>0</v>
      </c>
      <c r="T59" s="8"/>
      <c r="U59" s="8"/>
      <c r="V59" s="8"/>
      <c r="W59" s="8"/>
    </row>
    <row r="60" spans="1:23" s="7" customFormat="1" ht="15.75" thickBot="1" x14ac:dyDescent="0.3">
      <c r="A60" s="8"/>
      <c r="B60" s="8" t="s">
        <v>9</v>
      </c>
      <c r="C60" s="8" t="s">
        <v>17</v>
      </c>
      <c r="D60" s="8"/>
      <c r="E60" s="8" t="s">
        <v>5</v>
      </c>
      <c r="F60" s="73">
        <f>N60*$F$93*$F$114</f>
        <v>0</v>
      </c>
      <c r="G60" s="74">
        <f>O60*$G$93*$G$114</f>
        <v>0</v>
      </c>
      <c r="H60" s="74">
        <f>P60*$H$93*$H$114</f>
        <v>0</v>
      </c>
      <c r="I60" s="74">
        <f>Q60*$I$93*$I$114</f>
        <v>0</v>
      </c>
      <c r="J60" s="116">
        <f>R60*$J$93*$J$114</f>
        <v>0</v>
      </c>
      <c r="K60" s="117">
        <f>S60*$K$93*$K$114</f>
        <v>0</v>
      </c>
      <c r="L60" s="474"/>
      <c r="M60" s="475"/>
      <c r="N60" s="63">
        <f>Live!$C$11*Input!F64</f>
        <v>0</v>
      </c>
      <c r="O60" s="64">
        <f>Live!$H$11*Input!G64</f>
        <v>0</v>
      </c>
      <c r="P60" s="64">
        <f>Live!$M$11*Input!H64</f>
        <v>0</v>
      </c>
      <c r="Q60" s="64">
        <f>Live!$R$11*Input!I64</f>
        <v>0</v>
      </c>
      <c r="R60" s="64">
        <f>Live!$W$11*Input!J64</f>
        <v>0</v>
      </c>
      <c r="S60" s="67">
        <f>Live!$AB$11*Input!K64</f>
        <v>0</v>
      </c>
      <c r="T60" s="8"/>
      <c r="U60" s="8"/>
      <c r="V60" s="8"/>
      <c r="W60" s="8"/>
    </row>
    <row r="61" spans="1:23" x14ac:dyDescent="0.25">
      <c r="A61" s="8"/>
      <c r="B61" s="8" t="s">
        <v>10</v>
      </c>
      <c r="C61" s="8" t="s">
        <v>17</v>
      </c>
      <c r="D61" s="8"/>
      <c r="E61" s="8" t="s">
        <v>21</v>
      </c>
      <c r="F61" s="10"/>
      <c r="G61" s="10"/>
      <c r="H61" s="10"/>
      <c r="I61" s="10"/>
      <c r="J61" s="10"/>
      <c r="K61" s="10"/>
      <c r="L61" s="9"/>
      <c r="M61" s="8"/>
      <c r="N61" s="129"/>
      <c r="O61" s="129"/>
      <c r="P61" s="129"/>
      <c r="Q61" s="129"/>
      <c r="R61" s="130"/>
      <c r="S61" s="130"/>
      <c r="T61" s="8"/>
      <c r="U61" s="8"/>
      <c r="V61" s="8"/>
      <c r="W61" s="8"/>
    </row>
    <row r="62" spans="1:23" x14ac:dyDescent="0.25">
      <c r="A62" s="8"/>
      <c r="B62" s="8" t="s">
        <v>10</v>
      </c>
      <c r="C62" s="8" t="s">
        <v>17</v>
      </c>
      <c r="D62" s="8"/>
      <c r="E62" s="8" t="s">
        <v>23</v>
      </c>
      <c r="F62" s="10"/>
      <c r="G62" s="10"/>
      <c r="H62" s="10"/>
      <c r="I62" s="10"/>
      <c r="J62" s="10"/>
      <c r="K62" s="10"/>
      <c r="L62" s="9"/>
      <c r="M62" s="8"/>
      <c r="T62" s="8"/>
      <c r="U62" s="8"/>
      <c r="V62" s="8"/>
      <c r="W62" s="8"/>
    </row>
    <row r="63" spans="1:23" x14ac:dyDescent="0.25">
      <c r="A63" s="8"/>
      <c r="B63" s="8" t="s">
        <v>10</v>
      </c>
      <c r="C63" s="8" t="s">
        <v>17</v>
      </c>
      <c r="D63" s="8"/>
      <c r="E63" s="8" t="s">
        <v>24</v>
      </c>
      <c r="F63" s="10"/>
      <c r="G63" s="10"/>
      <c r="H63" s="10"/>
      <c r="I63" s="10"/>
      <c r="J63" s="10"/>
      <c r="K63" s="10"/>
      <c r="L63" s="9"/>
      <c r="M63" s="8"/>
      <c r="T63" s="8"/>
      <c r="U63" s="8"/>
      <c r="V63" s="8"/>
      <c r="W63" s="8"/>
    </row>
    <row r="64" spans="1:23" s="8" customFormat="1" x14ac:dyDescent="0.25">
      <c r="B64" s="8" t="s">
        <v>10</v>
      </c>
      <c r="C64" s="8" t="s">
        <v>17</v>
      </c>
      <c r="E64" s="8" t="s">
        <v>5</v>
      </c>
      <c r="F64" s="10"/>
      <c r="G64" s="10"/>
      <c r="H64" s="10"/>
      <c r="I64" s="10"/>
      <c r="J64" s="10"/>
      <c r="K64" s="10"/>
      <c r="L64" s="9"/>
    </row>
    <row r="65" spans="1:25" x14ac:dyDescent="0.25">
      <c r="A65" s="8"/>
      <c r="B65" s="8" t="s">
        <v>11</v>
      </c>
      <c r="C65" s="8" t="s">
        <v>17</v>
      </c>
      <c r="D65" s="8"/>
      <c r="E65" s="8" t="s">
        <v>21</v>
      </c>
      <c r="F65" s="10"/>
      <c r="G65" s="10"/>
      <c r="H65" s="10"/>
      <c r="I65" s="10"/>
      <c r="J65" s="10"/>
      <c r="K65" s="10"/>
      <c r="L65" s="9"/>
      <c r="M65" s="8"/>
      <c r="T65" s="8"/>
      <c r="U65" s="8"/>
      <c r="V65" s="8"/>
      <c r="W65" s="8"/>
    </row>
    <row r="66" spans="1:25" x14ac:dyDescent="0.25">
      <c r="A66" s="8"/>
      <c r="B66" s="8" t="s">
        <v>11</v>
      </c>
      <c r="C66" s="8" t="s">
        <v>17</v>
      </c>
      <c r="D66" s="8"/>
      <c r="E66" s="8" t="s">
        <v>23</v>
      </c>
      <c r="F66" s="10"/>
      <c r="G66" s="10"/>
      <c r="H66" s="10"/>
      <c r="I66" s="10"/>
      <c r="J66" s="10"/>
      <c r="K66" s="10"/>
      <c r="L66" s="9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</row>
    <row r="67" spans="1:25" x14ac:dyDescent="0.25">
      <c r="A67" s="8"/>
      <c r="B67" s="8" t="s">
        <v>11</v>
      </c>
      <c r="C67" s="8" t="s">
        <v>17</v>
      </c>
      <c r="D67" s="8"/>
      <c r="E67" s="8" t="s">
        <v>24</v>
      </c>
      <c r="F67" s="10"/>
      <c r="G67" s="10"/>
      <c r="H67" s="10"/>
      <c r="I67" s="10"/>
      <c r="J67" s="10"/>
      <c r="K67" s="10"/>
      <c r="L67" s="9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</row>
    <row r="68" spans="1:25" s="8" customFormat="1" x14ac:dyDescent="0.25">
      <c r="B68" s="8" t="s">
        <v>11</v>
      </c>
      <c r="C68" s="8" t="s">
        <v>17</v>
      </c>
      <c r="E68" s="8" t="s">
        <v>5</v>
      </c>
      <c r="F68" s="10"/>
      <c r="G68" s="10"/>
      <c r="H68" s="10"/>
      <c r="I68" s="10"/>
      <c r="J68" s="10"/>
      <c r="K68" s="10"/>
      <c r="L68" s="9"/>
    </row>
    <row r="69" spans="1:25" x14ac:dyDescent="0.25">
      <c r="A69" s="8"/>
      <c r="B69" s="8" t="s">
        <v>12</v>
      </c>
      <c r="C69" s="8" t="s">
        <v>17</v>
      </c>
      <c r="D69" s="8"/>
      <c r="E69" s="8"/>
      <c r="F69" s="10"/>
      <c r="G69" s="10"/>
      <c r="H69" s="10"/>
      <c r="I69" s="10"/>
      <c r="J69" s="10"/>
      <c r="K69" s="10"/>
      <c r="L69" s="9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</row>
    <row r="70" spans="1:25" ht="15.75" thickBot="1" x14ac:dyDescent="0.3">
      <c r="A70" s="8"/>
      <c r="B70" s="8" t="s">
        <v>13</v>
      </c>
      <c r="C70" s="8" t="s">
        <v>17</v>
      </c>
      <c r="D70" s="8"/>
      <c r="E70" s="8"/>
      <c r="F70" s="10"/>
      <c r="G70" s="10"/>
      <c r="H70" s="10"/>
      <c r="I70" s="10"/>
      <c r="J70" s="10"/>
      <c r="K70" s="10"/>
      <c r="L70" s="9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</row>
    <row r="71" spans="1:25" x14ac:dyDescent="0.25">
      <c r="A71" s="8"/>
      <c r="B71" s="8" t="s">
        <v>14</v>
      </c>
      <c r="C71" s="8" t="s">
        <v>17</v>
      </c>
      <c r="D71" s="8"/>
      <c r="E71" s="8"/>
      <c r="F71" s="102"/>
      <c r="G71" s="103"/>
      <c r="H71" s="103"/>
      <c r="I71" s="103"/>
      <c r="J71" s="103"/>
      <c r="K71" s="104"/>
      <c r="L71" s="9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</row>
    <row r="72" spans="1:25" ht="15.75" thickBot="1" x14ac:dyDescent="0.3">
      <c r="A72" s="8"/>
      <c r="B72" s="8" t="s">
        <v>15</v>
      </c>
      <c r="C72" s="8" t="s">
        <v>17</v>
      </c>
      <c r="D72" s="8"/>
      <c r="E72" s="8"/>
      <c r="F72" s="105"/>
      <c r="G72" s="106"/>
      <c r="H72" s="106"/>
      <c r="I72" s="106"/>
      <c r="J72" s="106"/>
      <c r="K72" s="107"/>
      <c r="L72" s="9"/>
      <c r="M72" s="8"/>
      <c r="N72" s="458" t="s">
        <v>103</v>
      </c>
      <c r="O72" s="458"/>
      <c r="P72" s="458"/>
      <c r="Q72" s="458"/>
      <c r="R72" s="8"/>
    </row>
    <row r="73" spans="1:25" x14ac:dyDescent="0.25">
      <c r="A73" s="8"/>
      <c r="B73" s="8" t="s">
        <v>16</v>
      </c>
      <c r="C73" s="8" t="s">
        <v>17</v>
      </c>
      <c r="D73" s="8"/>
      <c r="E73" s="8"/>
      <c r="F73" s="8"/>
      <c r="G73" s="8">
        <v>0</v>
      </c>
      <c r="H73" s="8"/>
      <c r="I73" s="8">
        <v>0</v>
      </c>
      <c r="J73" s="9">
        <v>0</v>
      </c>
      <c r="K73" s="9">
        <v>0</v>
      </c>
      <c r="L73" s="9"/>
      <c r="M73" s="8"/>
      <c r="N73" s="493" t="s">
        <v>20</v>
      </c>
      <c r="O73" s="493"/>
      <c r="P73" s="493" t="s">
        <v>104</v>
      </c>
      <c r="Q73" s="493"/>
      <c r="R73" s="8"/>
    </row>
    <row r="74" spans="1:25" x14ac:dyDescent="0.25">
      <c r="A74" s="8"/>
      <c r="B74" s="8" t="s">
        <v>16</v>
      </c>
      <c r="C74" s="8" t="s">
        <v>61</v>
      </c>
      <c r="D74" s="8"/>
      <c r="E74" s="8"/>
      <c r="F74" s="8"/>
      <c r="G74" s="8">
        <v>0</v>
      </c>
      <c r="H74" s="8"/>
      <c r="I74" s="8">
        <v>0</v>
      </c>
      <c r="J74" s="9">
        <v>0</v>
      </c>
      <c r="K74" s="9">
        <v>0</v>
      </c>
      <c r="L74" s="9"/>
      <c r="M74" s="8"/>
      <c r="N74" s="96" t="s">
        <v>105</v>
      </c>
      <c r="O74" s="96" t="s">
        <v>106</v>
      </c>
      <c r="P74" s="96" t="s">
        <v>105</v>
      </c>
      <c r="Q74" s="96" t="s">
        <v>106</v>
      </c>
      <c r="R74" s="8"/>
    </row>
    <row r="75" spans="1:25" ht="15" customHeight="1" x14ac:dyDescent="0.25">
      <c r="A75" s="8"/>
      <c r="B75" s="8" t="s">
        <v>34</v>
      </c>
      <c r="C75" s="8"/>
      <c r="D75" s="8" t="s">
        <v>63</v>
      </c>
      <c r="E75" s="8"/>
      <c r="F75" s="8">
        <f>N75*$F$93</f>
        <v>0</v>
      </c>
      <c r="G75" s="8">
        <f>N75*$G93</f>
        <v>0</v>
      </c>
      <c r="H75" s="8">
        <f>O75*$H$93</f>
        <v>0</v>
      </c>
      <c r="I75" s="8">
        <f>O75*$G93</f>
        <v>0</v>
      </c>
      <c r="J75" s="8">
        <f>P75*$G93</f>
        <v>0</v>
      </c>
      <c r="K75" s="8">
        <f>Q75*$G93</f>
        <v>0</v>
      </c>
      <c r="L75" s="490" t="s">
        <v>109</v>
      </c>
      <c r="M75" s="491"/>
      <c r="N75" s="97">
        <f>wages!C7</f>
        <v>0</v>
      </c>
      <c r="O75" s="97">
        <f>wages!C8</f>
        <v>0</v>
      </c>
      <c r="P75" s="97">
        <f>wages!C14</f>
        <v>0</v>
      </c>
      <c r="Q75" s="97">
        <f>wages!C15</f>
        <v>0</v>
      </c>
      <c r="R75" s="8"/>
      <c r="S75" s="489" t="s">
        <v>163</v>
      </c>
      <c r="T75" s="489"/>
      <c r="U75" s="489"/>
      <c r="V75" s="489"/>
      <c r="W75" s="489"/>
      <c r="X75" s="489"/>
    </row>
    <row r="76" spans="1:25" x14ac:dyDescent="0.25">
      <c r="A76" s="8"/>
      <c r="B76" s="8" t="s">
        <v>34</v>
      </c>
      <c r="C76" s="8"/>
      <c r="D76" s="8" t="s">
        <v>36</v>
      </c>
      <c r="E76" s="8"/>
      <c r="F76" s="8"/>
      <c r="G76" s="8"/>
      <c r="H76" s="8"/>
      <c r="I76" s="8"/>
      <c r="J76" s="8"/>
      <c r="K76" s="8"/>
      <c r="L76" s="9"/>
      <c r="M76" s="8"/>
      <c r="N76" s="8"/>
      <c r="O76" s="8"/>
      <c r="P76" s="8"/>
      <c r="Q76" s="8"/>
      <c r="R76" s="8" t="s">
        <v>164</v>
      </c>
    </row>
    <row r="77" spans="1:25" ht="15.75" thickBot="1" x14ac:dyDescent="0.3">
      <c r="A77" s="8"/>
      <c r="B77" s="8" t="s">
        <v>34</v>
      </c>
      <c r="C77" s="8"/>
      <c r="D77" s="8" t="s">
        <v>24</v>
      </c>
      <c r="E77" s="8"/>
      <c r="F77" s="8"/>
      <c r="G77" s="8"/>
      <c r="H77" s="8"/>
      <c r="I77" s="8"/>
      <c r="J77" s="9"/>
      <c r="K77" s="9"/>
      <c r="L77" s="9"/>
      <c r="M77" s="8"/>
      <c r="N77" s="8"/>
      <c r="O77" s="8"/>
      <c r="P77" s="8"/>
      <c r="Q77" s="8"/>
      <c r="R77" s="8"/>
      <c r="S77" s="158" t="s">
        <v>169</v>
      </c>
      <c r="T77" s="8"/>
      <c r="U77" s="8"/>
      <c r="V77" s="8"/>
      <c r="W77" s="8"/>
    </row>
    <row r="78" spans="1:25" ht="15.75" thickBot="1" x14ac:dyDescent="0.3">
      <c r="A78" s="8"/>
      <c r="B78" s="8" t="s">
        <v>37</v>
      </c>
      <c r="C78" s="8"/>
      <c r="D78" s="8" t="s">
        <v>35</v>
      </c>
      <c r="E78" s="8"/>
      <c r="F78" s="8"/>
      <c r="G78" s="8"/>
      <c r="H78" s="8"/>
      <c r="I78" s="8"/>
      <c r="J78" s="9"/>
      <c r="K78" s="9"/>
      <c r="L78" s="9"/>
      <c r="M78" s="8"/>
      <c r="N78" s="459" t="s">
        <v>110</v>
      </c>
      <c r="O78" s="460"/>
      <c r="P78" s="460"/>
      <c r="Q78" s="460"/>
      <c r="R78" s="460"/>
      <c r="S78" s="461"/>
      <c r="T78" s="459" t="s">
        <v>146</v>
      </c>
      <c r="U78" s="460"/>
      <c r="V78" s="460"/>
      <c r="W78" s="460"/>
      <c r="X78" s="460"/>
      <c r="Y78" s="461"/>
    </row>
    <row r="79" spans="1:25" ht="15.75" thickBot="1" x14ac:dyDescent="0.3">
      <c r="A79" s="8"/>
      <c r="B79" s="8" t="s">
        <v>38</v>
      </c>
      <c r="C79" s="8"/>
      <c r="D79" s="8" t="s">
        <v>35</v>
      </c>
      <c r="E79" s="8"/>
      <c r="F79" s="8"/>
      <c r="G79" s="8"/>
      <c r="H79" s="8"/>
      <c r="I79" s="8"/>
      <c r="J79" s="9"/>
      <c r="K79" s="9"/>
      <c r="L79" s="9"/>
      <c r="M79" s="8"/>
      <c r="N79" s="462" t="s">
        <v>126</v>
      </c>
      <c r="O79" s="463"/>
      <c r="P79" s="459" t="s">
        <v>127</v>
      </c>
      <c r="Q79" s="460"/>
      <c r="R79" s="456" t="s">
        <v>143</v>
      </c>
      <c r="S79" s="456" t="s">
        <v>144</v>
      </c>
      <c r="T79" s="462" t="s">
        <v>126</v>
      </c>
      <c r="U79" s="463"/>
      <c r="V79" s="459" t="s">
        <v>127</v>
      </c>
      <c r="W79" s="460"/>
      <c r="X79" s="456" t="s">
        <v>143</v>
      </c>
      <c r="Y79" s="456" t="s">
        <v>144</v>
      </c>
    </row>
    <row r="80" spans="1:25" ht="15.75" thickBot="1" x14ac:dyDescent="0.3">
      <c r="A80" s="8"/>
      <c r="B80" s="8" t="s">
        <v>39</v>
      </c>
      <c r="C80" s="8"/>
      <c r="D80" s="8" t="s">
        <v>35</v>
      </c>
      <c r="E80" s="8"/>
      <c r="F80" s="8"/>
      <c r="G80" s="8"/>
      <c r="H80" s="8"/>
      <c r="I80" s="8"/>
      <c r="J80" s="9"/>
      <c r="K80" s="9"/>
      <c r="L80" s="9"/>
      <c r="M80" s="8"/>
      <c r="N80" s="122" t="s">
        <v>116</v>
      </c>
      <c r="O80" s="122" t="s">
        <v>117</v>
      </c>
      <c r="P80" s="122" t="s">
        <v>116</v>
      </c>
      <c r="Q80" s="93" t="s">
        <v>117</v>
      </c>
      <c r="R80" s="486"/>
      <c r="S80" s="486"/>
      <c r="T80" s="123" t="s">
        <v>116</v>
      </c>
      <c r="U80" s="123" t="s">
        <v>117</v>
      </c>
      <c r="V80" s="123" t="s">
        <v>116</v>
      </c>
      <c r="W80" s="92" t="s">
        <v>117</v>
      </c>
      <c r="X80" s="457"/>
      <c r="Y80" s="457"/>
    </row>
    <row r="81" spans="1:25" x14ac:dyDescent="0.25">
      <c r="A81" s="8"/>
      <c r="B81" s="8" t="s">
        <v>40</v>
      </c>
      <c r="C81" s="8"/>
      <c r="D81" s="8"/>
      <c r="E81" s="8"/>
      <c r="F81" s="172" t="e">
        <f>N81/F95</f>
        <v>#DIV/0!</v>
      </c>
      <c r="G81" s="172" t="e">
        <f t="shared" ref="G81:K81" si="21">O81/G95</f>
        <v>#DIV/0!</v>
      </c>
      <c r="H81" s="172" t="e">
        <f t="shared" si="21"/>
        <v>#DIV/0!</v>
      </c>
      <c r="I81" s="172" t="e">
        <f t="shared" si="21"/>
        <v>#DIV/0!</v>
      </c>
      <c r="J81" s="172" t="e">
        <f t="shared" si="21"/>
        <v>#DIV/0!</v>
      </c>
      <c r="K81" s="172" t="e">
        <f t="shared" si="21"/>
        <v>#DIV/0!</v>
      </c>
      <c r="L81" s="479" t="s">
        <v>170</v>
      </c>
      <c r="M81" s="480"/>
      <c r="N81" s="97"/>
      <c r="O81" s="97"/>
      <c r="P81" s="97"/>
      <c r="Q81" s="97"/>
      <c r="R81" s="122"/>
      <c r="S81" s="122"/>
      <c r="T81" s="97"/>
      <c r="U81" s="97"/>
      <c r="V81" s="97"/>
      <c r="W81" s="97"/>
      <c r="X81" s="26"/>
      <c r="Y81" s="26"/>
    </row>
    <row r="82" spans="1:25" x14ac:dyDescent="0.25">
      <c r="A82" s="8"/>
      <c r="B82" s="8" t="s">
        <v>41</v>
      </c>
      <c r="C82" s="8"/>
      <c r="D82" s="8"/>
      <c r="E82" s="8"/>
      <c r="F82" s="68">
        <v>0</v>
      </c>
      <c r="G82" s="68">
        <v>0</v>
      </c>
      <c r="H82" s="68">
        <v>0</v>
      </c>
      <c r="I82" s="68">
        <v>0</v>
      </c>
      <c r="J82" s="68">
        <v>0</v>
      </c>
      <c r="K82" s="68">
        <v>0</v>
      </c>
      <c r="L82" s="479"/>
      <c r="M82" s="480"/>
      <c r="N82" s="483" t="s">
        <v>111</v>
      </c>
      <c r="O82" s="484"/>
      <c r="P82" s="484"/>
      <c r="Q82" s="484"/>
      <c r="R82" s="484"/>
      <c r="S82" s="485"/>
      <c r="T82" s="458" t="s">
        <v>145</v>
      </c>
      <c r="U82" s="458"/>
      <c r="V82" s="458"/>
      <c r="W82" s="458"/>
      <c r="X82" s="458"/>
      <c r="Y82" s="458"/>
    </row>
    <row r="83" spans="1:25" x14ac:dyDescent="0.25">
      <c r="A83" s="8"/>
      <c r="B83" s="8" t="s">
        <v>42</v>
      </c>
      <c r="C83" s="8"/>
      <c r="D83" s="8"/>
      <c r="E83" s="8"/>
      <c r="F83" s="124"/>
      <c r="G83" s="124"/>
      <c r="H83" s="124"/>
      <c r="I83" s="124"/>
      <c r="J83" s="124"/>
      <c r="K83" s="124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</row>
    <row r="84" spans="1:25" x14ac:dyDescent="0.25">
      <c r="A84" s="8"/>
      <c r="B84" s="8" t="s">
        <v>43</v>
      </c>
      <c r="C84" s="8"/>
      <c r="D84" s="8"/>
      <c r="E84" s="8"/>
      <c r="F84" s="124"/>
      <c r="G84" s="124"/>
      <c r="H84" s="124"/>
      <c r="I84" s="124"/>
      <c r="J84" s="125"/>
      <c r="K84" s="125"/>
      <c r="L84" s="173" t="s">
        <v>171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</row>
    <row r="85" spans="1:25" x14ac:dyDescent="0.25">
      <c r="A85" s="8"/>
      <c r="B85" s="8" t="s">
        <v>44</v>
      </c>
      <c r="C85" s="8"/>
      <c r="D85" s="8"/>
      <c r="E85" s="8"/>
      <c r="F85" s="124"/>
      <c r="G85" s="124"/>
      <c r="H85" s="124"/>
      <c r="I85" s="124"/>
      <c r="J85" s="124"/>
      <c r="K85" s="124"/>
      <c r="L85" s="9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</row>
    <row r="86" spans="1:25" x14ac:dyDescent="0.25">
      <c r="A86" s="8"/>
      <c r="B86" s="8" t="s">
        <v>45</v>
      </c>
      <c r="C86" s="8"/>
      <c r="D86" s="8"/>
      <c r="E86" s="8"/>
      <c r="F86" s="124"/>
      <c r="G86" s="124"/>
      <c r="H86" s="124"/>
      <c r="I86" s="124"/>
      <c r="J86" s="124"/>
      <c r="K86" s="124"/>
      <c r="L86" s="173" t="s">
        <v>171</v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</row>
    <row r="87" spans="1:25" x14ac:dyDescent="0.25">
      <c r="A87" s="8"/>
      <c r="B87" s="8" t="s">
        <v>46</v>
      </c>
      <c r="C87" s="8"/>
      <c r="D87" s="8"/>
      <c r="E87" s="8"/>
      <c r="F87" s="8"/>
      <c r="G87" s="8"/>
      <c r="H87" s="8"/>
      <c r="I87" s="8"/>
      <c r="J87" s="9"/>
      <c r="K87" s="9"/>
      <c r="L87" s="9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</row>
    <row r="88" spans="1:25" x14ac:dyDescent="0.25">
      <c r="A88" s="8"/>
      <c r="B88" s="8" t="s">
        <v>47</v>
      </c>
      <c r="C88" s="8"/>
      <c r="D88" s="8"/>
      <c r="E88" s="8"/>
      <c r="F88" s="8"/>
      <c r="G88" s="8"/>
      <c r="H88" s="8"/>
      <c r="I88" s="8"/>
      <c r="J88" s="9"/>
      <c r="K88" s="9"/>
      <c r="L88" s="9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</row>
    <row r="89" spans="1:25" x14ac:dyDescent="0.25">
      <c r="A89" s="8"/>
      <c r="B89" s="8" t="s">
        <v>48</v>
      </c>
      <c r="C89" s="8"/>
      <c r="D89" s="8"/>
      <c r="E89" s="8"/>
      <c r="F89" s="8"/>
      <c r="G89" s="8"/>
      <c r="H89" s="8"/>
      <c r="I89" s="8"/>
      <c r="J89" s="9"/>
      <c r="K89" s="9"/>
      <c r="L89" s="9"/>
      <c r="M89" s="8"/>
      <c r="N89" t="s">
        <v>184</v>
      </c>
      <c r="O89" s="8">
        <f>F93</f>
        <v>0</v>
      </c>
      <c r="P89" s="8">
        <f>G93</f>
        <v>0</v>
      </c>
      <c r="Q89" s="8">
        <f>H93</f>
        <v>0</v>
      </c>
      <c r="R89" s="8">
        <f>I93</f>
        <v>0</v>
      </c>
      <c r="S89" s="8"/>
      <c r="T89" s="8"/>
      <c r="U89" s="8"/>
      <c r="V89" s="8"/>
      <c r="W89" s="8"/>
    </row>
    <row r="90" spans="1:25" x14ac:dyDescent="0.25">
      <c r="A90" s="8"/>
      <c r="B90" s="8" t="s">
        <v>49</v>
      </c>
      <c r="C90" s="8"/>
      <c r="D90" s="8"/>
      <c r="E90" s="8"/>
      <c r="F90" s="225"/>
      <c r="G90" s="225"/>
      <c r="H90" s="225"/>
      <c r="I90" s="225"/>
      <c r="J90" s="225"/>
      <c r="K90" s="225"/>
      <c r="L90" s="173" t="s">
        <v>195</v>
      </c>
      <c r="M90" s="8"/>
      <c r="N90" s="8" t="s">
        <v>180</v>
      </c>
      <c r="O90" s="213">
        <f>F93*F94</f>
        <v>0</v>
      </c>
      <c r="P90" s="213">
        <f>G93*G94</f>
        <v>0</v>
      </c>
      <c r="Q90" s="213">
        <f>H93*H94</f>
        <v>0</v>
      </c>
      <c r="R90" s="213">
        <f>I93*I94</f>
        <v>0</v>
      </c>
      <c r="S90" s="8"/>
      <c r="T90" s="8"/>
      <c r="U90" s="8"/>
      <c r="V90" s="8"/>
      <c r="W90" s="8"/>
    </row>
    <row r="91" spans="1:25" x14ac:dyDescent="0.25">
      <c r="A91" s="8"/>
      <c r="B91" s="8" t="s">
        <v>50</v>
      </c>
      <c r="C91" s="8"/>
      <c r="D91" s="8"/>
      <c r="E91" s="8"/>
      <c r="F91" s="8"/>
      <c r="G91" s="8"/>
      <c r="H91" s="8"/>
      <c r="I91" s="8"/>
      <c r="J91" s="9"/>
      <c r="K91" s="9"/>
      <c r="L91" s="9"/>
      <c r="M91" s="8"/>
      <c r="N91" s="8" t="s">
        <v>181</v>
      </c>
      <c r="O91" s="8"/>
      <c r="P91" s="8"/>
      <c r="Q91" s="8"/>
      <c r="R91" s="8"/>
      <c r="S91" s="8"/>
      <c r="T91" s="8"/>
      <c r="U91" s="8"/>
      <c r="V91" s="8"/>
      <c r="W91" s="8"/>
    </row>
    <row r="92" spans="1:25" x14ac:dyDescent="0.25">
      <c r="A92" s="8"/>
      <c r="B92" s="8" t="s">
        <v>165</v>
      </c>
      <c r="C92" s="8"/>
      <c r="D92" s="8"/>
      <c r="E92" s="8"/>
      <c r="F92" s="8"/>
      <c r="G92" s="8"/>
      <c r="H92" s="8"/>
      <c r="I92" s="8"/>
      <c r="J92" s="9"/>
      <c r="K92" s="9"/>
      <c r="L92" s="9"/>
      <c r="M92" s="8"/>
      <c r="N92" s="216" t="s">
        <v>192</v>
      </c>
      <c r="O92" s="99">
        <f>O90*(1-O91)</f>
        <v>0</v>
      </c>
      <c r="P92" s="99">
        <f t="shared" ref="P92:R92" si="22">P90*(1-P91)</f>
        <v>0</v>
      </c>
      <c r="Q92" s="99">
        <f t="shared" si="22"/>
        <v>0</v>
      </c>
      <c r="R92" s="99">
        <f t="shared" si="22"/>
        <v>0</v>
      </c>
      <c r="S92" s="8"/>
      <c r="T92" s="8"/>
      <c r="U92" s="8"/>
      <c r="V92" s="8"/>
      <c r="W92" s="8"/>
    </row>
    <row r="93" spans="1:25" x14ac:dyDescent="0.25">
      <c r="A93" s="8"/>
      <c r="B93" s="90" t="s">
        <v>33</v>
      </c>
      <c r="C93" s="90"/>
      <c r="D93" s="90"/>
      <c r="E93" s="90"/>
      <c r="F93" s="198"/>
      <c r="G93" s="198"/>
      <c r="H93" s="198"/>
      <c r="I93" s="198"/>
      <c r="J93" s="199"/>
      <c r="K93" s="208"/>
      <c r="L93" s="98"/>
      <c r="M93" s="8"/>
      <c r="N93" s="217" t="s">
        <v>191</v>
      </c>
      <c r="O93" s="218" t="e">
        <f>O92/O89</f>
        <v>#DIV/0!</v>
      </c>
      <c r="P93" s="218" t="e">
        <f t="shared" ref="P93:R93" si="23">P92/P89</f>
        <v>#DIV/0!</v>
      </c>
      <c r="Q93" s="218" t="e">
        <f t="shared" si="23"/>
        <v>#DIV/0!</v>
      </c>
      <c r="R93" s="218" t="e">
        <f t="shared" si="23"/>
        <v>#DIV/0!</v>
      </c>
      <c r="S93" s="8"/>
      <c r="T93" s="8"/>
      <c r="U93" s="8"/>
      <c r="V93" s="8"/>
      <c r="W93" s="8"/>
    </row>
    <row r="94" spans="1:25" x14ac:dyDescent="0.25">
      <c r="A94" s="8"/>
      <c r="B94" s="90" t="s">
        <v>92</v>
      </c>
      <c r="C94" s="90"/>
      <c r="D94" s="90"/>
      <c r="E94" s="90"/>
      <c r="F94" s="31"/>
      <c r="G94" s="31"/>
      <c r="H94" s="31"/>
      <c r="I94" s="31"/>
      <c r="J94" s="32"/>
      <c r="K94" s="32"/>
      <c r="L94" s="98"/>
      <c r="M94" s="8"/>
      <c r="N94" s="8" t="s">
        <v>182</v>
      </c>
      <c r="O94">
        <f>S76</f>
        <v>0</v>
      </c>
      <c r="P94">
        <f>T76</f>
        <v>0</v>
      </c>
      <c r="Q94">
        <f>U76</f>
        <v>0</v>
      </c>
      <c r="R94">
        <f>V76</f>
        <v>0</v>
      </c>
      <c r="T94" s="8"/>
      <c r="U94" s="8"/>
      <c r="V94" s="8"/>
      <c r="W94" s="8"/>
    </row>
    <row r="95" spans="1:25" x14ac:dyDescent="0.25">
      <c r="A95" s="8"/>
      <c r="B95" s="90" t="s">
        <v>93</v>
      </c>
      <c r="C95" s="90"/>
      <c r="D95" s="90"/>
      <c r="E95" s="90"/>
      <c r="F95" s="72"/>
      <c r="G95" s="126"/>
      <c r="H95" s="126"/>
      <c r="I95" s="126"/>
      <c r="J95" s="126"/>
      <c r="K95" s="126"/>
      <c r="L95" s="98"/>
      <c r="M95" s="99"/>
      <c r="N95" s="8" t="s">
        <v>185</v>
      </c>
      <c r="O95" s="8"/>
      <c r="P95" s="8"/>
      <c r="Q95" s="214"/>
      <c r="R95" s="215"/>
      <c r="S95" s="8" t="s">
        <v>183</v>
      </c>
      <c r="T95" s="8"/>
      <c r="U95" s="8"/>
      <c r="V95" s="8"/>
      <c r="W95" s="8"/>
    </row>
    <row r="96" spans="1:25" x14ac:dyDescent="0.25">
      <c r="A96" s="8"/>
      <c r="B96" s="90" t="s">
        <v>94</v>
      </c>
      <c r="C96" s="90"/>
      <c r="D96" s="90"/>
      <c r="E96" s="90"/>
      <c r="F96" s="90"/>
      <c r="G96" s="27"/>
      <c r="H96" s="27"/>
      <c r="I96" s="27"/>
      <c r="J96" s="28"/>
      <c r="K96" s="28"/>
      <c r="L96" s="29"/>
      <c r="M96" s="29"/>
      <c r="N96" s="8" t="s">
        <v>190</v>
      </c>
      <c r="O96" s="223">
        <f>O95*O89</f>
        <v>0</v>
      </c>
      <c r="P96" s="223">
        <f t="shared" ref="P96:R96" si="24">P95*P89</f>
        <v>0</v>
      </c>
      <c r="Q96" s="223">
        <f t="shared" si="24"/>
        <v>0</v>
      </c>
      <c r="R96" s="223">
        <f t="shared" si="24"/>
        <v>0</v>
      </c>
      <c r="S96" s="8"/>
      <c r="T96" s="8"/>
      <c r="U96" s="8"/>
      <c r="V96" s="8"/>
      <c r="W96" s="8"/>
    </row>
    <row r="97" spans="1:23" x14ac:dyDescent="0.25">
      <c r="A97" s="8"/>
      <c r="B97" s="100" t="s">
        <v>95</v>
      </c>
      <c r="C97" s="90" t="s">
        <v>18</v>
      </c>
      <c r="D97" s="90"/>
      <c r="E97" s="90"/>
      <c r="F97" s="226"/>
      <c r="G97" s="226"/>
      <c r="H97" s="226"/>
      <c r="I97" s="226"/>
      <c r="J97" s="226"/>
      <c r="K97" s="226"/>
      <c r="L97" s="478" t="s">
        <v>115</v>
      </c>
      <c r="M97" s="8"/>
      <c r="N97" s="8" t="s">
        <v>186</v>
      </c>
      <c r="O97" s="8"/>
      <c r="P97" s="8"/>
      <c r="Q97" s="8"/>
      <c r="R97" s="8"/>
      <c r="S97" s="8"/>
      <c r="T97" s="8"/>
      <c r="U97" s="8"/>
      <c r="V97" s="8"/>
      <c r="W97" s="8"/>
    </row>
    <row r="98" spans="1:23" x14ac:dyDescent="0.25">
      <c r="A98" s="8"/>
      <c r="B98" s="100" t="s">
        <v>96</v>
      </c>
      <c r="C98" s="90" t="s">
        <v>18</v>
      </c>
      <c r="D98" s="90"/>
      <c r="E98" s="90"/>
      <c r="F98" s="226"/>
      <c r="G98" s="226"/>
      <c r="H98" s="226"/>
      <c r="I98" s="226"/>
      <c r="J98" s="226"/>
      <c r="K98" s="226"/>
      <c r="L98" s="478"/>
      <c r="M98" s="8"/>
      <c r="N98" s="8"/>
      <c r="O98" s="8" t="s">
        <v>188</v>
      </c>
      <c r="P98" s="8"/>
      <c r="Q98" s="8" t="s">
        <v>187</v>
      </c>
      <c r="R98" s="8"/>
      <c r="S98" s="8"/>
      <c r="T98" s="8"/>
      <c r="U98" s="8"/>
      <c r="V98" s="8"/>
      <c r="W98" s="8"/>
    </row>
    <row r="99" spans="1:23" x14ac:dyDescent="0.25">
      <c r="A99" s="8"/>
      <c r="B99" s="100" t="s">
        <v>95</v>
      </c>
      <c r="C99" s="90" t="s">
        <v>51</v>
      </c>
      <c r="D99" s="90"/>
      <c r="E99" s="90"/>
      <c r="F99" s="226"/>
      <c r="G99" s="226"/>
      <c r="H99" s="226"/>
      <c r="I99" s="226"/>
      <c r="J99" s="226"/>
      <c r="K99" s="226"/>
      <c r="L99" s="478"/>
      <c r="M99" s="8"/>
      <c r="N99" s="219" t="s">
        <v>189</v>
      </c>
      <c r="O99" s="220" t="e">
        <f>O97/O96</f>
        <v>#DIV/0!</v>
      </c>
      <c r="P99" s="220" t="e">
        <f t="shared" ref="P99:R99" si="25">P97/P96</f>
        <v>#DIV/0!</v>
      </c>
      <c r="Q99" s="220" t="e">
        <f t="shared" si="25"/>
        <v>#DIV/0!</v>
      </c>
      <c r="R99" s="220" t="e">
        <f t="shared" si="25"/>
        <v>#DIV/0!</v>
      </c>
      <c r="T99" s="8"/>
      <c r="U99" s="8"/>
      <c r="V99" s="8"/>
      <c r="W99" s="8"/>
    </row>
    <row r="100" spans="1:23" x14ac:dyDescent="0.25">
      <c r="A100" s="8"/>
      <c r="B100" s="100" t="s">
        <v>96</v>
      </c>
      <c r="C100" s="90" t="s">
        <v>51</v>
      </c>
      <c r="D100" s="90"/>
      <c r="E100" s="90"/>
      <c r="F100" s="226"/>
      <c r="G100" s="226"/>
      <c r="H100" s="226"/>
      <c r="I100" s="226"/>
      <c r="J100" s="226"/>
      <c r="K100" s="226"/>
      <c r="L100" s="478"/>
      <c r="M100" s="8"/>
      <c r="N100" s="221" t="s">
        <v>193</v>
      </c>
      <c r="O100" s="222" t="e">
        <f>O99/O93</f>
        <v>#DIV/0!</v>
      </c>
      <c r="P100" s="222" t="e">
        <f t="shared" ref="P100:R100" si="26">P99/P93</f>
        <v>#DIV/0!</v>
      </c>
      <c r="Q100" s="222" t="e">
        <f t="shared" si="26"/>
        <v>#DIV/0!</v>
      </c>
      <c r="R100" s="222" t="e">
        <f t="shared" si="26"/>
        <v>#DIV/0!</v>
      </c>
      <c r="T100" s="8"/>
      <c r="U100" s="8"/>
      <c r="V100" s="8"/>
      <c r="W100" s="8"/>
    </row>
    <row r="101" spans="1:23" x14ac:dyDescent="0.25">
      <c r="A101" s="8"/>
      <c r="B101" t="s">
        <v>152</v>
      </c>
      <c r="C101" t="s">
        <v>51</v>
      </c>
      <c r="D101" s="90"/>
      <c r="E101" s="90"/>
      <c r="F101" s="227"/>
      <c r="G101" s="227"/>
      <c r="H101" s="227"/>
      <c r="I101" s="227"/>
      <c r="J101" s="227"/>
      <c r="K101" s="227"/>
      <c r="L101" s="149"/>
      <c r="M101" s="8"/>
      <c r="N101" t="s">
        <v>194</v>
      </c>
      <c r="O101" s="224" t="e">
        <f>1/O92</f>
        <v>#DIV/0!</v>
      </c>
      <c r="P101" s="224" t="e">
        <f t="shared" ref="P101:R101" si="27">1/P92</f>
        <v>#DIV/0!</v>
      </c>
      <c r="Q101" s="224" t="e">
        <f t="shared" si="27"/>
        <v>#DIV/0!</v>
      </c>
      <c r="R101" s="224" t="e">
        <f t="shared" si="27"/>
        <v>#DIV/0!</v>
      </c>
      <c r="T101" s="8"/>
      <c r="U101" s="8"/>
      <c r="V101" s="8"/>
      <c r="W101" s="8"/>
    </row>
    <row r="102" spans="1:23" x14ac:dyDescent="0.25">
      <c r="A102" s="8"/>
      <c r="B102" t="s">
        <v>153</v>
      </c>
      <c r="C102" t="s">
        <v>51</v>
      </c>
      <c r="D102" s="90"/>
      <c r="E102" s="90"/>
      <c r="F102" s="227"/>
      <c r="G102" s="227"/>
      <c r="H102" s="227"/>
      <c r="I102" s="227"/>
      <c r="J102" s="227"/>
      <c r="K102" s="227"/>
      <c r="L102" s="149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</row>
    <row r="103" spans="1:23" ht="15" customHeight="1" x14ac:dyDescent="0.25">
      <c r="A103" s="8"/>
      <c r="B103" s="101" t="s">
        <v>97</v>
      </c>
      <c r="C103" s="8" t="s">
        <v>18</v>
      </c>
      <c r="D103" s="8" t="s">
        <v>18</v>
      </c>
      <c r="E103" s="90"/>
      <c r="F103" s="228"/>
      <c r="G103" s="228"/>
      <c r="H103" s="228"/>
      <c r="I103" s="228"/>
      <c r="J103" s="228"/>
      <c r="K103" s="228"/>
      <c r="L103" s="477" t="s">
        <v>114</v>
      </c>
      <c r="M103" s="477"/>
      <c r="N103" s="477"/>
      <c r="O103" s="8"/>
      <c r="P103" s="8"/>
      <c r="Q103" s="8"/>
      <c r="R103" s="8"/>
      <c r="S103" s="8"/>
      <c r="T103" s="8"/>
      <c r="U103" s="8"/>
      <c r="V103" s="8"/>
      <c r="W103" s="8"/>
    </row>
    <row r="104" spans="1:23" x14ac:dyDescent="0.25">
      <c r="A104" s="8"/>
      <c r="B104" s="101" t="s">
        <v>97</v>
      </c>
      <c r="C104" s="8" t="s">
        <v>18</v>
      </c>
      <c r="D104" s="8" t="s">
        <v>51</v>
      </c>
      <c r="E104" s="90"/>
      <c r="F104" s="228"/>
      <c r="G104" s="228"/>
      <c r="H104" s="228"/>
      <c r="I104" s="228"/>
      <c r="J104" s="228"/>
      <c r="K104" s="228"/>
      <c r="L104" s="477"/>
      <c r="M104" s="477"/>
      <c r="N104" s="477"/>
      <c r="O104" s="8"/>
      <c r="P104" s="8"/>
      <c r="Q104" s="8"/>
      <c r="R104" s="8"/>
      <c r="S104" s="8"/>
      <c r="T104" s="8"/>
      <c r="U104" s="8"/>
      <c r="V104" s="8"/>
      <c r="W104" s="8"/>
    </row>
    <row r="105" spans="1:23" x14ac:dyDescent="0.25">
      <c r="A105" s="8"/>
      <c r="B105" s="101" t="s">
        <v>97</v>
      </c>
      <c r="C105" s="8" t="s">
        <v>18</v>
      </c>
      <c r="D105" s="8" t="s">
        <v>53</v>
      </c>
      <c r="E105" s="90"/>
      <c r="F105" s="228"/>
      <c r="G105" s="228"/>
      <c r="H105" s="228"/>
      <c r="I105" s="228"/>
      <c r="J105" s="228"/>
      <c r="K105" s="228"/>
      <c r="L105" s="477"/>
      <c r="M105" s="477"/>
      <c r="N105" s="477"/>
      <c r="O105" s="8"/>
      <c r="P105" s="8"/>
      <c r="Q105" s="8"/>
      <c r="R105" s="8"/>
      <c r="S105" s="8"/>
      <c r="T105" s="8"/>
      <c r="U105" s="8"/>
      <c r="V105" s="8"/>
      <c r="W105" s="8"/>
    </row>
    <row r="106" spans="1:23" x14ac:dyDescent="0.25">
      <c r="A106" s="8"/>
      <c r="B106" s="101" t="s">
        <v>97</v>
      </c>
      <c r="C106" s="8" t="s">
        <v>18</v>
      </c>
      <c r="D106" s="8" t="s">
        <v>54</v>
      </c>
      <c r="E106" s="90"/>
      <c r="F106" s="228"/>
      <c r="G106" s="228"/>
      <c r="H106" s="228"/>
      <c r="I106" s="228"/>
      <c r="J106" s="228"/>
      <c r="K106" s="228"/>
      <c r="L106" s="477"/>
      <c r="M106" s="477"/>
      <c r="N106" s="477"/>
      <c r="O106" s="8"/>
      <c r="P106" s="8"/>
      <c r="Q106" s="8"/>
      <c r="R106" s="8"/>
      <c r="S106" s="8"/>
      <c r="T106" s="8"/>
      <c r="U106" s="8"/>
      <c r="V106" s="8"/>
      <c r="W106" s="8"/>
    </row>
    <row r="107" spans="1:23" x14ac:dyDescent="0.25">
      <c r="A107" s="8"/>
      <c r="B107" s="101" t="s">
        <v>97</v>
      </c>
      <c r="C107" s="8" t="s">
        <v>51</v>
      </c>
      <c r="D107" s="8" t="s">
        <v>18</v>
      </c>
      <c r="E107" s="90"/>
      <c r="F107" s="228"/>
      <c r="G107" s="228"/>
      <c r="H107" s="228"/>
      <c r="I107" s="228"/>
      <c r="J107" s="228"/>
      <c r="K107" s="228"/>
      <c r="L107" s="477"/>
      <c r="M107" s="477"/>
      <c r="N107" s="477"/>
      <c r="O107" s="8"/>
      <c r="P107" s="8"/>
      <c r="Q107" s="8"/>
      <c r="R107" s="8"/>
      <c r="S107" s="8"/>
      <c r="T107" s="8"/>
      <c r="U107" s="8"/>
      <c r="V107" s="8"/>
      <c r="W107" s="8"/>
    </row>
    <row r="108" spans="1:23" x14ac:dyDescent="0.25">
      <c r="A108" s="8"/>
      <c r="B108" s="101" t="s">
        <v>97</v>
      </c>
      <c r="C108" s="8" t="s">
        <v>51</v>
      </c>
      <c r="D108" s="8" t="s">
        <v>51</v>
      </c>
      <c r="E108" s="8"/>
      <c r="F108" s="229"/>
      <c r="G108" s="229"/>
      <c r="H108" s="229"/>
      <c r="I108" s="229"/>
      <c r="J108" s="229"/>
      <c r="K108" s="229"/>
      <c r="L108" s="477"/>
      <c r="M108" s="477"/>
      <c r="N108" s="477"/>
      <c r="O108" s="8"/>
      <c r="P108" s="8"/>
      <c r="Q108" s="8"/>
      <c r="R108" s="8"/>
      <c r="S108" s="8"/>
      <c r="T108" s="8"/>
      <c r="U108" s="8"/>
      <c r="V108" s="8"/>
      <c r="W108" s="8"/>
    </row>
    <row r="109" spans="1:23" x14ac:dyDescent="0.25">
      <c r="A109" s="8"/>
      <c r="B109" s="101" t="s">
        <v>97</v>
      </c>
      <c r="C109" s="8" t="s">
        <v>51</v>
      </c>
      <c r="D109" s="8" t="s">
        <v>53</v>
      </c>
      <c r="E109" s="8"/>
      <c r="F109" s="229"/>
      <c r="G109" s="229"/>
      <c r="H109" s="229"/>
      <c r="I109" s="229"/>
      <c r="J109" s="229"/>
      <c r="K109" s="229"/>
      <c r="L109" s="477"/>
      <c r="M109" s="477"/>
      <c r="N109" s="477"/>
      <c r="O109" s="8"/>
      <c r="P109" s="8"/>
      <c r="Q109" s="8"/>
      <c r="R109" s="8"/>
      <c r="S109" s="8"/>
      <c r="T109" s="8"/>
      <c r="U109" s="8"/>
      <c r="V109" s="8"/>
      <c r="W109" s="8"/>
    </row>
    <row r="110" spans="1:23" x14ac:dyDescent="0.25">
      <c r="A110" s="8"/>
      <c r="B110" s="101" t="s">
        <v>97</v>
      </c>
      <c r="C110" s="8" t="s">
        <v>51</v>
      </c>
      <c r="D110" s="8" t="s">
        <v>54</v>
      </c>
      <c r="E110" s="8"/>
      <c r="F110" s="229"/>
      <c r="G110" s="229"/>
      <c r="H110" s="229"/>
      <c r="I110" s="229"/>
      <c r="J110" s="229"/>
      <c r="K110" s="229"/>
      <c r="L110" s="477"/>
      <c r="M110" s="477"/>
      <c r="N110" s="477"/>
      <c r="O110" s="8"/>
      <c r="P110" s="8"/>
      <c r="Q110" s="8"/>
      <c r="R110" s="8"/>
      <c r="S110" s="8"/>
      <c r="T110" s="8"/>
      <c r="U110" s="8"/>
      <c r="V110" s="8"/>
      <c r="W110" s="8"/>
    </row>
    <row r="111" spans="1:23" x14ac:dyDescent="0.25">
      <c r="B111" s="159" t="s">
        <v>155</v>
      </c>
      <c r="C111" s="157" t="s">
        <v>4</v>
      </c>
      <c r="D111" s="157"/>
      <c r="E111" s="157"/>
      <c r="F111" s="160"/>
      <c r="G111" s="160"/>
      <c r="H111" s="160"/>
      <c r="I111" s="160"/>
      <c r="J111" s="161"/>
      <c r="K111" s="161"/>
    </row>
    <row r="112" spans="1:23" x14ac:dyDescent="0.25">
      <c r="B112" s="159" t="s">
        <v>155</v>
      </c>
      <c r="C112" s="157" t="s">
        <v>18</v>
      </c>
      <c r="D112" s="157"/>
      <c r="E112" s="157"/>
      <c r="F112" s="160"/>
      <c r="G112" s="160"/>
      <c r="H112" s="160"/>
      <c r="I112" s="160"/>
      <c r="J112" s="161"/>
      <c r="K112" s="161"/>
      <c r="L112" s="5" t="s">
        <v>166</v>
      </c>
    </row>
    <row r="113" spans="2:11" x14ac:dyDescent="0.25">
      <c r="B113" s="159" t="s">
        <v>155</v>
      </c>
      <c r="C113" s="157" t="s">
        <v>51</v>
      </c>
      <c r="D113" s="157"/>
      <c r="E113" s="157"/>
      <c r="F113" s="160"/>
      <c r="G113" s="160"/>
      <c r="H113" s="160"/>
      <c r="I113" s="160"/>
      <c r="J113" s="161"/>
      <c r="K113" s="161"/>
    </row>
    <row r="114" spans="2:11" x14ac:dyDescent="0.25">
      <c r="B114" s="159" t="s">
        <v>155</v>
      </c>
      <c r="C114" s="157" t="s">
        <v>17</v>
      </c>
      <c r="D114" s="157"/>
      <c r="E114" s="157"/>
      <c r="F114" s="160"/>
      <c r="G114" s="160"/>
      <c r="H114" s="160"/>
      <c r="I114" s="160"/>
      <c r="J114" s="161"/>
      <c r="K114" s="161"/>
    </row>
  </sheetData>
  <mergeCells count="46">
    <mergeCell ref="T19:W19"/>
    <mergeCell ref="R21:S24"/>
    <mergeCell ref="L21:M24"/>
    <mergeCell ref="L75:M75"/>
    <mergeCell ref="R25:S27"/>
    <mergeCell ref="R43:S45"/>
    <mergeCell ref="T37:W37"/>
    <mergeCell ref="N72:Q72"/>
    <mergeCell ref="N73:O73"/>
    <mergeCell ref="P73:Q73"/>
    <mergeCell ref="N54:S54"/>
    <mergeCell ref="N55:O55"/>
    <mergeCell ref="P55:Q55"/>
    <mergeCell ref="L57:M60"/>
    <mergeCell ref="L39:M42"/>
    <mergeCell ref="L25:M28"/>
    <mergeCell ref="L103:N110"/>
    <mergeCell ref="L97:L100"/>
    <mergeCell ref="L81:M82"/>
    <mergeCell ref="R55:R56"/>
    <mergeCell ref="N82:S82"/>
    <mergeCell ref="R79:R80"/>
    <mergeCell ref="S79:S80"/>
    <mergeCell ref="N78:S78"/>
    <mergeCell ref="N79:O79"/>
    <mergeCell ref="P79:Q79"/>
    <mergeCell ref="S55:S56"/>
    <mergeCell ref="S75:X75"/>
    <mergeCell ref="X79:X80"/>
    <mergeCell ref="R39:S42"/>
    <mergeCell ref="F2:G2"/>
    <mergeCell ref="H2:I2"/>
    <mergeCell ref="L4:M7"/>
    <mergeCell ref="L43:M46"/>
    <mergeCell ref="F1:I1"/>
    <mergeCell ref="N1:S1"/>
    <mergeCell ref="N2:O2"/>
    <mergeCell ref="P2:Q2"/>
    <mergeCell ref="R2:R3"/>
    <mergeCell ref="S2:S3"/>
    <mergeCell ref="J1:K1"/>
    <mergeCell ref="Y79:Y80"/>
    <mergeCell ref="T82:Y82"/>
    <mergeCell ref="T78:Y78"/>
    <mergeCell ref="T79:U79"/>
    <mergeCell ref="V79:W79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3"/>
  <sheetViews>
    <sheetView workbookViewId="0">
      <selection activeCell="G28" sqref="G28"/>
    </sheetView>
  </sheetViews>
  <sheetFormatPr defaultRowHeight="15" x14ac:dyDescent="0.25"/>
  <cols>
    <col min="2" max="2" width="15.42578125" bestFit="1" customWidth="1"/>
    <col min="6" max="6" width="9.42578125" bestFit="1" customWidth="1"/>
    <col min="7" max="7" width="9.5703125" bestFit="1" customWidth="1"/>
    <col min="8" max="8" width="9.42578125" bestFit="1" customWidth="1"/>
    <col min="9" max="9" width="10.5703125" bestFit="1" customWidth="1"/>
    <col min="10" max="11" width="9.5703125" bestFit="1" customWidth="1"/>
    <col min="12" max="12" width="14.7109375" customWidth="1"/>
    <col min="16" max="16" width="10.7109375" customWidth="1"/>
  </cols>
  <sheetData>
    <row r="1" spans="1:18" x14ac:dyDescent="0.25">
      <c r="A1" s="8" t="s">
        <v>83</v>
      </c>
      <c r="B1" s="8" t="s">
        <v>0</v>
      </c>
      <c r="C1" s="8" t="s">
        <v>1</v>
      </c>
      <c r="D1" s="8"/>
      <c r="E1" s="8" t="s">
        <v>2</v>
      </c>
      <c r="F1" s="453" t="s">
        <v>3</v>
      </c>
      <c r="G1" s="453"/>
      <c r="H1" s="453"/>
      <c r="I1" s="453"/>
      <c r="J1" s="454" t="s">
        <v>91</v>
      </c>
      <c r="K1" s="454"/>
      <c r="L1" s="157" t="s">
        <v>162</v>
      </c>
      <c r="M1" s="157">
        <v>1000000</v>
      </c>
    </row>
    <row r="2" spans="1:18" ht="15" customHeight="1" x14ac:dyDescent="0.25">
      <c r="A2" s="8"/>
      <c r="B2" s="8"/>
      <c r="C2" s="8"/>
      <c r="D2" s="8"/>
      <c r="E2" s="8"/>
      <c r="F2" s="455" t="s">
        <v>99</v>
      </c>
      <c r="G2" s="455"/>
      <c r="H2" s="455" t="s">
        <v>100</v>
      </c>
      <c r="I2" s="455"/>
      <c r="J2" s="9" t="s">
        <v>99</v>
      </c>
      <c r="K2" s="9" t="s">
        <v>100</v>
      </c>
      <c r="M2" s="495" t="s">
        <v>172</v>
      </c>
      <c r="N2" s="495"/>
      <c r="O2" s="495"/>
      <c r="P2" s="495"/>
      <c r="Q2" t="s">
        <v>150</v>
      </c>
    </row>
    <row r="3" spans="1:18" ht="15.75" thickBot="1" x14ac:dyDescent="0.3">
      <c r="A3" s="8"/>
      <c r="B3" s="8"/>
      <c r="C3" s="8"/>
      <c r="D3" s="8"/>
      <c r="E3" s="8"/>
      <c r="F3" s="150" t="s">
        <v>156</v>
      </c>
      <c r="G3" s="150" t="s">
        <v>157</v>
      </c>
      <c r="H3" s="150" t="s">
        <v>158</v>
      </c>
      <c r="I3" s="150" t="s">
        <v>159</v>
      </c>
      <c r="J3" s="9" t="s">
        <v>160</v>
      </c>
      <c r="K3" s="9" t="s">
        <v>161</v>
      </c>
      <c r="Q3" t="s">
        <v>151</v>
      </c>
      <c r="R3" t="s">
        <v>154</v>
      </c>
    </row>
    <row r="4" spans="1:18" ht="15" customHeight="1" x14ac:dyDescent="0.25">
      <c r="A4" s="8" t="str">
        <f>Input!A4</f>
        <v>Land</v>
      </c>
      <c r="B4" s="8" t="str">
        <f>Input!B4</f>
        <v>QP</v>
      </c>
      <c r="C4" s="8" t="str">
        <f>Input!C4</f>
        <v>Crop</v>
      </c>
      <c r="D4" s="8"/>
      <c r="E4" s="8" t="str">
        <f>Input!E4</f>
        <v>Input</v>
      </c>
      <c r="F4" s="131">
        <f>Input!F4/$M$1</f>
        <v>0</v>
      </c>
      <c r="G4" s="133">
        <f>Input!G4/$M$1</f>
        <v>0</v>
      </c>
      <c r="H4" s="133">
        <f>Input!H4/$M$1</f>
        <v>0</v>
      </c>
      <c r="I4" s="133">
        <f>Input!I4/$M$1</f>
        <v>0</v>
      </c>
      <c r="J4" s="133">
        <f>Input!J4/$M$1</f>
        <v>0</v>
      </c>
      <c r="K4" s="134">
        <f>Input!K4/$M$1</f>
        <v>0</v>
      </c>
      <c r="Q4" t="s">
        <v>7</v>
      </c>
      <c r="R4" t="s">
        <v>7</v>
      </c>
    </row>
    <row r="5" spans="1:18" x14ac:dyDescent="0.25">
      <c r="A5" s="8" t="str">
        <f>Input!A5</f>
        <v>Labor</v>
      </c>
      <c r="B5" s="8" t="str">
        <f>Input!B5</f>
        <v>FD</v>
      </c>
      <c r="C5" s="8" t="str">
        <f>Input!C5</f>
        <v>Crop</v>
      </c>
      <c r="D5" s="8"/>
      <c r="E5" s="8" t="str">
        <f>Input!E5</f>
        <v>Land</v>
      </c>
      <c r="F5" s="135">
        <f>Input!F5/$M$1</f>
        <v>0</v>
      </c>
      <c r="G5" s="132">
        <f>Input!G5/$M$1</f>
        <v>0</v>
      </c>
      <c r="H5" s="132">
        <f>Input!H5/$M$1</f>
        <v>0</v>
      </c>
      <c r="I5" s="132">
        <f>Input!I5/$M$1</f>
        <v>0</v>
      </c>
      <c r="J5" s="132">
        <f>Input!J5/$M$1</f>
        <v>0</v>
      </c>
      <c r="K5" s="136">
        <f>Input!K5/$M$1</f>
        <v>0</v>
      </c>
      <c r="Q5" t="s">
        <v>6</v>
      </c>
      <c r="R5" t="s">
        <v>6</v>
      </c>
    </row>
    <row r="6" spans="1:18" x14ac:dyDescent="0.25">
      <c r="A6" s="8" t="str">
        <f>Input!A6</f>
        <v>Capital</v>
      </c>
      <c r="B6" s="8" t="str">
        <f>Input!B6</f>
        <v>FD</v>
      </c>
      <c r="C6" s="8" t="str">
        <f>Input!C6</f>
        <v>Crop</v>
      </c>
      <c r="D6" s="8"/>
      <c r="E6" s="8" t="str">
        <f>Input!E6</f>
        <v>Labor</v>
      </c>
      <c r="F6" s="135">
        <f>Input!F6/$M$1</f>
        <v>0</v>
      </c>
      <c r="G6" s="132">
        <f>Input!G6/$M$1</f>
        <v>0</v>
      </c>
      <c r="H6" s="132">
        <f>Input!H6/$M$1</f>
        <v>0</v>
      </c>
      <c r="I6" s="132">
        <f>Input!I6/$M$1</f>
        <v>0</v>
      </c>
      <c r="J6" s="132">
        <f>Input!J6/$M$1</f>
        <v>0</v>
      </c>
      <c r="K6" s="136">
        <f>Input!K6/$M$1</f>
        <v>0</v>
      </c>
      <c r="Q6" t="s">
        <v>8</v>
      </c>
      <c r="R6" t="s">
        <v>8</v>
      </c>
    </row>
    <row r="7" spans="1:18" ht="15.75" thickBot="1" x14ac:dyDescent="0.3">
      <c r="A7" s="8" t="str">
        <f>Input!A7</f>
        <v>Input</v>
      </c>
      <c r="B7" s="8" t="str">
        <f>Input!B7</f>
        <v>FD</v>
      </c>
      <c r="C7" s="8" t="str">
        <f>Input!C7</f>
        <v>Crop</v>
      </c>
      <c r="D7" s="8"/>
      <c r="E7" s="8" t="str">
        <f>Input!E7</f>
        <v>Capital</v>
      </c>
      <c r="F7" s="137">
        <f>Input!F7/$M$1</f>
        <v>0</v>
      </c>
      <c r="G7" s="138">
        <f>Input!G7/$M$1</f>
        <v>0</v>
      </c>
      <c r="H7" s="138">
        <f>Input!H7/$M$1</f>
        <v>0</v>
      </c>
      <c r="I7" s="138">
        <f>Input!I7/$M$1</f>
        <v>0</v>
      </c>
      <c r="J7" s="138">
        <f>Input!J7/$M$1</f>
        <v>0</v>
      </c>
      <c r="K7" s="139">
        <f>Input!K7/$M$1</f>
        <v>0</v>
      </c>
      <c r="Q7" t="s">
        <v>5</v>
      </c>
      <c r="R7" t="s">
        <v>5</v>
      </c>
    </row>
    <row r="8" spans="1:18" ht="15.75" thickBot="1" x14ac:dyDescent="0.3">
      <c r="A8" s="8" t="str">
        <f>Input!A8</f>
        <v>crop</v>
      </c>
      <c r="B8" s="8" t="str">
        <f>Input!B8</f>
        <v>beta</v>
      </c>
      <c r="C8" s="8" t="str">
        <f>Input!C8</f>
        <v>Crop</v>
      </c>
      <c r="D8" s="8"/>
      <c r="E8" s="8" t="str">
        <f>Input!E8</f>
        <v>Input</v>
      </c>
      <c r="F8" s="163">
        <f>Input!F8</f>
        <v>0</v>
      </c>
      <c r="G8" s="164">
        <f>Input!G8</f>
        <v>0</v>
      </c>
      <c r="H8" s="164">
        <f>Input!H8</f>
        <v>0</v>
      </c>
      <c r="I8" s="164">
        <f>Input!I8</f>
        <v>0</v>
      </c>
      <c r="J8" s="164">
        <f>Input!J8</f>
        <v>0</v>
      </c>
      <c r="K8" s="164">
        <f>Input!K8</f>
        <v>0</v>
      </c>
      <c r="Q8" s="2" t="s">
        <v>53</v>
      </c>
      <c r="R8" s="2" t="s">
        <v>53</v>
      </c>
    </row>
    <row r="9" spans="1:18" x14ac:dyDescent="0.25">
      <c r="A9" s="8" t="str">
        <f>Input!A9</f>
        <v>live</v>
      </c>
      <c r="B9" s="8" t="str">
        <f>Input!B9</f>
        <v>beta</v>
      </c>
      <c r="C9" s="8" t="str">
        <f>Input!C9</f>
        <v>Crop</v>
      </c>
      <c r="D9" s="8"/>
      <c r="E9" s="8" t="str">
        <f>Input!E9</f>
        <v>Land</v>
      </c>
      <c r="F9" s="164">
        <f>Input!F9</f>
        <v>0</v>
      </c>
      <c r="G9" s="164">
        <f>Input!G9</f>
        <v>0</v>
      </c>
      <c r="H9" s="164">
        <f>Input!H9</f>
        <v>0</v>
      </c>
      <c r="I9" s="164">
        <f>Input!I9</f>
        <v>0</v>
      </c>
      <c r="J9" s="164">
        <f>Input!J9</f>
        <v>0</v>
      </c>
      <c r="K9" s="164">
        <f>Input!K9</f>
        <v>0</v>
      </c>
      <c r="Q9" s="2" t="s">
        <v>17</v>
      </c>
      <c r="R9" s="2" t="s">
        <v>17</v>
      </c>
    </row>
    <row r="10" spans="1:18" x14ac:dyDescent="0.25">
      <c r="A10" s="8" t="str">
        <f>Input!A10</f>
        <v>ret</v>
      </c>
      <c r="B10" s="8" t="str">
        <f>Input!B10</f>
        <v>beta</v>
      </c>
      <c r="C10" s="8" t="str">
        <f>Input!C10</f>
        <v>Crop</v>
      </c>
      <c r="D10" s="8"/>
      <c r="E10" s="8" t="str">
        <f>Input!E10</f>
        <v>Labor</v>
      </c>
      <c r="F10" s="164">
        <f>Input!F10</f>
        <v>0</v>
      </c>
      <c r="G10" s="164">
        <f>Input!G10</f>
        <v>0</v>
      </c>
      <c r="H10" s="164">
        <f>Input!H10</f>
        <v>0</v>
      </c>
      <c r="I10" s="164">
        <f>Input!I10</f>
        <v>0</v>
      </c>
      <c r="J10" s="164">
        <f>Input!J10</f>
        <v>0</v>
      </c>
      <c r="K10" s="164">
        <f>Input!K10</f>
        <v>0</v>
      </c>
      <c r="Q10" s="2" t="s">
        <v>18</v>
      </c>
      <c r="R10" s="2" t="s">
        <v>18</v>
      </c>
    </row>
    <row r="11" spans="1:18" x14ac:dyDescent="0.25">
      <c r="A11" s="8" t="str">
        <f>Input!A11</f>
        <v>other</v>
      </c>
      <c r="B11" s="8" t="str">
        <f>Input!B11</f>
        <v>beta</v>
      </c>
      <c r="C11" s="8" t="str">
        <f>Input!C11</f>
        <v>Crop</v>
      </c>
      <c r="D11" s="8"/>
      <c r="E11" s="8" t="str">
        <f>Input!E11</f>
        <v>Capital</v>
      </c>
      <c r="F11" s="164">
        <f>Input!F11</f>
        <v>0</v>
      </c>
      <c r="G11" s="164">
        <f>Input!G11</f>
        <v>0</v>
      </c>
      <c r="H11" s="164">
        <f>Input!H11</f>
        <v>0</v>
      </c>
      <c r="I11" s="164">
        <f>Input!I11</f>
        <v>0</v>
      </c>
      <c r="J11" s="164">
        <f>Input!J11</f>
        <v>0</v>
      </c>
      <c r="K11" s="164">
        <f>Input!K11</f>
        <v>0</v>
      </c>
      <c r="Q11" s="2" t="s">
        <v>51</v>
      </c>
      <c r="R11" s="2" t="s">
        <v>51</v>
      </c>
    </row>
    <row r="12" spans="1:18" x14ac:dyDescent="0.25">
      <c r="A12" s="8" t="str">
        <f>Input!A12</f>
        <v>OUTSIDE</v>
      </c>
      <c r="B12" s="8" t="str">
        <f>Input!B12</f>
        <v>se</v>
      </c>
      <c r="C12" s="8" t="str">
        <f>Input!C12</f>
        <v>Crop</v>
      </c>
      <c r="D12" s="8"/>
      <c r="E12" s="8" t="str">
        <f>Input!E12</f>
        <v>Input</v>
      </c>
      <c r="F12" s="164">
        <f>Input!F12</f>
        <v>0</v>
      </c>
      <c r="G12" s="164">
        <f>Input!G12</f>
        <v>0</v>
      </c>
      <c r="H12" s="164">
        <f>Input!H12</f>
        <v>0</v>
      </c>
      <c r="I12" s="164">
        <f>Input!I12</f>
        <v>0</v>
      </c>
      <c r="J12" s="164">
        <f>Input!J12</f>
        <v>0</v>
      </c>
      <c r="K12" s="164">
        <f>Input!K12</f>
        <v>0</v>
      </c>
      <c r="Q12" s="2" t="s">
        <v>54</v>
      </c>
      <c r="R12" s="2" t="s">
        <v>54</v>
      </c>
    </row>
    <row r="13" spans="1:18" x14ac:dyDescent="0.25">
      <c r="A13" s="8" t="str">
        <f>Input!A13</f>
        <v>A1</v>
      </c>
      <c r="B13" s="8" t="str">
        <f>Input!B13</f>
        <v>se</v>
      </c>
      <c r="C13" s="8" t="str">
        <f>Input!C13</f>
        <v>Crop</v>
      </c>
      <c r="D13" s="8"/>
      <c r="E13" s="8" t="str">
        <f>Input!E13</f>
        <v>Land</v>
      </c>
      <c r="F13" s="164">
        <f>Input!F13</f>
        <v>0</v>
      </c>
      <c r="G13" s="164">
        <f>Input!G13</f>
        <v>0</v>
      </c>
      <c r="H13" s="164">
        <f>Input!H13</f>
        <v>0</v>
      </c>
      <c r="I13" s="164">
        <f>Input!I13</f>
        <v>0</v>
      </c>
      <c r="J13" s="164">
        <f>Input!J13</f>
        <v>0</v>
      </c>
      <c r="K13" s="164">
        <f>Input!K13</f>
        <v>0</v>
      </c>
      <c r="Q13" s="2" t="s">
        <v>156</v>
      </c>
      <c r="R13" s="2" t="s">
        <v>158</v>
      </c>
    </row>
    <row r="14" spans="1:18" x14ac:dyDescent="0.25">
      <c r="A14" s="8" t="str">
        <f>Input!A14</f>
        <v>A2</v>
      </c>
      <c r="B14" s="8" t="str">
        <f>Input!B14</f>
        <v>se</v>
      </c>
      <c r="C14" s="8" t="str">
        <f>Input!C14</f>
        <v>Crop</v>
      </c>
      <c r="D14" s="8"/>
      <c r="E14" s="8" t="str">
        <f>Input!E14</f>
        <v>Labor</v>
      </c>
      <c r="F14" s="164">
        <f>Input!F14</f>
        <v>0</v>
      </c>
      <c r="G14" s="164">
        <f>Input!G14</f>
        <v>0</v>
      </c>
      <c r="H14" s="164">
        <f>Input!H14</f>
        <v>0</v>
      </c>
      <c r="I14" s="164">
        <f>Input!I14</f>
        <v>0</v>
      </c>
      <c r="J14" s="164">
        <f>Input!J14</f>
        <v>0</v>
      </c>
      <c r="K14" s="164">
        <f>Input!K14</f>
        <v>0</v>
      </c>
      <c r="Q14" s="2" t="s">
        <v>157</v>
      </c>
      <c r="R14" s="2" t="s">
        <v>159</v>
      </c>
    </row>
    <row r="15" spans="1:18" x14ac:dyDescent="0.25">
      <c r="A15" s="8" t="str">
        <f>Input!A15</f>
        <v>A3</v>
      </c>
      <c r="B15" s="8" t="str">
        <f>Input!B15</f>
        <v>se</v>
      </c>
      <c r="C15" s="8" t="str">
        <f>Input!C15</f>
        <v>Crop</v>
      </c>
      <c r="D15" s="8"/>
      <c r="E15" s="8" t="str">
        <f>Input!E15</f>
        <v>Capital</v>
      </c>
      <c r="F15" s="164">
        <f>Input!F15</f>
        <v>0</v>
      </c>
      <c r="G15" s="164">
        <f>Input!G15</f>
        <v>0</v>
      </c>
      <c r="H15" s="164">
        <f>Input!H15</f>
        <v>0</v>
      </c>
      <c r="I15" s="164">
        <f>Input!I15</f>
        <v>0</v>
      </c>
      <c r="J15" s="164">
        <f>Input!J15</f>
        <v>0</v>
      </c>
      <c r="K15" s="164">
        <f>Input!K15</f>
        <v>0</v>
      </c>
      <c r="Q15" s="2" t="s">
        <v>160</v>
      </c>
      <c r="R15" s="2" t="s">
        <v>161</v>
      </c>
    </row>
    <row r="16" spans="1:18" x14ac:dyDescent="0.25">
      <c r="A16" s="8" t="str">
        <f>Input!A16</f>
        <v>B1</v>
      </c>
      <c r="B16" s="8" t="str">
        <f>Input!B16</f>
        <v>acobb</v>
      </c>
      <c r="C16" s="8" t="str">
        <f>Input!C16</f>
        <v>Crop</v>
      </c>
      <c r="D16" s="8"/>
      <c r="E16" s="8"/>
      <c r="F16" s="164">
        <f>Input!F16</f>
        <v>0</v>
      </c>
      <c r="G16" s="164">
        <f>Input!G16</f>
        <v>0</v>
      </c>
      <c r="H16" s="164">
        <f>Input!H16</f>
        <v>0</v>
      </c>
      <c r="I16" s="164">
        <f>Input!I16</f>
        <v>0</v>
      </c>
      <c r="J16" s="164">
        <f>Input!J16</f>
        <v>0</v>
      </c>
      <c r="K16" s="164">
        <f>Input!K16</f>
        <v>0</v>
      </c>
      <c r="Q16" s="2" t="s">
        <v>84</v>
      </c>
      <c r="R16" s="2" t="s">
        <v>84</v>
      </c>
    </row>
    <row r="17" spans="1:18" ht="15.75" thickBot="1" x14ac:dyDescent="0.3">
      <c r="A17" s="8" t="str">
        <f>Input!A17</f>
        <v>B2</v>
      </c>
      <c r="B17" s="8" t="str">
        <f>Input!B17</f>
        <v>acobbse</v>
      </c>
      <c r="C17" s="8" t="str">
        <f>Input!C17</f>
        <v>Crop</v>
      </c>
      <c r="D17" s="8"/>
      <c r="E17" s="8"/>
      <c r="F17" s="164">
        <f>Input!F17</f>
        <v>0</v>
      </c>
      <c r="G17" s="164">
        <f>Input!G17</f>
        <v>0</v>
      </c>
      <c r="H17" s="164">
        <f>Input!H17</f>
        <v>0</v>
      </c>
      <c r="I17" s="164">
        <f>Input!I17</f>
        <v>0</v>
      </c>
      <c r="J17" s="164">
        <f>Input!J17</f>
        <v>0</v>
      </c>
      <c r="K17" s="164">
        <f>Input!K17</f>
        <v>0</v>
      </c>
    </row>
    <row r="18" spans="1:18" x14ac:dyDescent="0.25">
      <c r="A18" s="8" t="str">
        <f>Input!A18</f>
        <v>B3</v>
      </c>
      <c r="B18" s="8" t="str">
        <f>Input!B18</f>
        <v>alpha</v>
      </c>
      <c r="C18" s="8" t="str">
        <f>Input!C18</f>
        <v>Crop</v>
      </c>
      <c r="D18" s="8"/>
      <c r="E18" s="8"/>
      <c r="F18" s="165">
        <f>Input!F18</f>
        <v>0</v>
      </c>
      <c r="G18" s="166">
        <f>Input!G18</f>
        <v>0</v>
      </c>
      <c r="H18" s="166">
        <f>Input!H18</f>
        <v>0</v>
      </c>
      <c r="I18" s="166">
        <f>Input!I18</f>
        <v>0</v>
      </c>
      <c r="J18" s="166">
        <f>Input!J18</f>
        <v>0</v>
      </c>
      <c r="K18" s="167">
        <f>Input!K18</f>
        <v>0</v>
      </c>
    </row>
    <row r="19" spans="1:18" ht="15.75" thickBot="1" x14ac:dyDescent="0.3">
      <c r="A19" s="8" t="str">
        <f>Input!A19</f>
        <v>empty</v>
      </c>
      <c r="B19" s="8" t="str">
        <f>Input!B19</f>
        <v>alphase</v>
      </c>
      <c r="C19" s="8" t="str">
        <f>Input!C19</f>
        <v>Crop</v>
      </c>
      <c r="D19" s="8"/>
      <c r="E19" s="8"/>
      <c r="F19" s="168">
        <f>Input!F19</f>
        <v>0</v>
      </c>
      <c r="G19" s="169">
        <f>Input!G19</f>
        <v>0</v>
      </c>
      <c r="H19" s="169">
        <f>Input!H19</f>
        <v>0</v>
      </c>
      <c r="I19" s="169">
        <f>Input!I19</f>
        <v>0</v>
      </c>
      <c r="J19" s="169">
        <f>Input!J19</f>
        <v>0</v>
      </c>
      <c r="K19" s="170">
        <f>Input!K19</f>
        <v>0</v>
      </c>
    </row>
    <row r="20" spans="1:18" ht="15.75" thickBot="1" x14ac:dyDescent="0.3">
      <c r="A20" s="8"/>
      <c r="B20" s="8" t="str">
        <f>Input!B20</f>
        <v>cmin</v>
      </c>
      <c r="C20" s="8" t="str">
        <f>Input!C20</f>
        <v>Crop</v>
      </c>
      <c r="D20" s="8"/>
      <c r="E20" s="8"/>
      <c r="F20" s="151">
        <f>Input!F20</f>
        <v>0</v>
      </c>
      <c r="G20" s="152">
        <f>Input!G20</f>
        <v>0</v>
      </c>
      <c r="H20" s="151">
        <f>Input!H20</f>
        <v>0</v>
      </c>
      <c r="I20" s="152">
        <f>Input!I20</f>
        <v>0</v>
      </c>
      <c r="J20" s="153">
        <f>Input!J20</f>
        <v>0</v>
      </c>
      <c r="K20" s="153">
        <f>Input!K20</f>
        <v>0</v>
      </c>
    </row>
    <row r="21" spans="1:18" ht="15" customHeight="1" x14ac:dyDescent="0.25">
      <c r="A21" s="8"/>
      <c r="B21" s="8" t="str">
        <f>Input!B21</f>
        <v>INTD</v>
      </c>
      <c r="C21" s="8" t="str">
        <f>Input!C21</f>
        <v>ret</v>
      </c>
      <c r="D21" s="8" t="str">
        <f>Input!D21</f>
        <v>ret</v>
      </c>
      <c r="E21" s="8"/>
      <c r="F21" s="140">
        <f>Input!F21/$M$1</f>
        <v>0</v>
      </c>
      <c r="G21" s="141">
        <f>Input!G21/$M$1</f>
        <v>0</v>
      </c>
      <c r="H21" s="141">
        <f>Input!H21/$M$1</f>
        <v>0</v>
      </c>
      <c r="I21" s="141">
        <f>Input!I21/$M$1</f>
        <v>0</v>
      </c>
      <c r="J21" s="141">
        <f>Input!J21/$M$1</f>
        <v>0</v>
      </c>
      <c r="K21" s="142">
        <f>Input!K21/$M$1</f>
        <v>0</v>
      </c>
      <c r="M21" s="162" t="s">
        <v>167</v>
      </c>
      <c r="N21" s="162"/>
      <c r="O21" s="162"/>
      <c r="P21" s="162"/>
      <c r="Q21" s="162"/>
      <c r="R21" s="162"/>
    </row>
    <row r="22" spans="1:18" x14ac:dyDescent="0.25">
      <c r="A22" s="8"/>
      <c r="B22" s="8" t="str">
        <f>Input!B22</f>
        <v>INTD</v>
      </c>
      <c r="C22" s="8" t="str">
        <f>Input!C22</f>
        <v>ret</v>
      </c>
      <c r="D22" s="8" t="str">
        <f>Input!D22</f>
        <v>other</v>
      </c>
      <c r="E22" s="8"/>
      <c r="F22" s="143">
        <f>Input!F22/$M$1</f>
        <v>0</v>
      </c>
      <c r="G22" s="144">
        <f>Input!G22/$M$1</f>
        <v>0</v>
      </c>
      <c r="H22" s="144">
        <f>Input!H22/$M$1</f>
        <v>0</v>
      </c>
      <c r="I22" s="144">
        <f>Input!I22/$M$1</f>
        <v>0</v>
      </c>
      <c r="J22" s="144">
        <f>Input!J22/$M$1</f>
        <v>0</v>
      </c>
      <c r="K22" s="145">
        <f>Input!K22/$M$1</f>
        <v>0</v>
      </c>
      <c r="M22" s="162" t="s">
        <v>168</v>
      </c>
      <c r="N22" s="162"/>
      <c r="O22" s="162"/>
      <c r="P22" s="162"/>
      <c r="Q22" s="162"/>
      <c r="R22" s="162"/>
    </row>
    <row r="23" spans="1:18" x14ac:dyDescent="0.25">
      <c r="A23" s="8"/>
      <c r="B23" s="8" t="str">
        <f>Input!B23</f>
        <v>INTD</v>
      </c>
      <c r="C23" s="8" t="str">
        <f>Input!C23</f>
        <v>ret</v>
      </c>
      <c r="D23" s="8" t="str">
        <f>Input!D23</f>
        <v>crop</v>
      </c>
      <c r="E23" s="8"/>
      <c r="F23" s="143">
        <f>Input!F23/$M$1</f>
        <v>0</v>
      </c>
      <c r="G23" s="144">
        <f>Input!G23/$M$1</f>
        <v>0</v>
      </c>
      <c r="H23" s="144">
        <f>Input!H23/$M$1</f>
        <v>0</v>
      </c>
      <c r="I23" s="144">
        <f>Input!I23/$M$1</f>
        <v>0</v>
      </c>
      <c r="J23" s="144">
        <f>Input!J23/$M$1</f>
        <v>0</v>
      </c>
      <c r="K23" s="145">
        <f>Input!K23/$M$1</f>
        <v>0</v>
      </c>
    </row>
    <row r="24" spans="1:18" ht="15.75" thickBot="1" x14ac:dyDescent="0.3">
      <c r="A24" s="8"/>
      <c r="B24" s="8" t="str">
        <f>Input!B24</f>
        <v>INTD</v>
      </c>
      <c r="C24" s="8" t="str">
        <f>Input!C24</f>
        <v>ret</v>
      </c>
      <c r="D24" s="8" t="str">
        <f>Input!D24</f>
        <v>OUTSIDE</v>
      </c>
      <c r="E24" s="8"/>
      <c r="F24" s="143">
        <f>Input!F24/$M$1</f>
        <v>0</v>
      </c>
      <c r="G24" s="144">
        <f>Input!G24/$M$1</f>
        <v>0</v>
      </c>
      <c r="H24" s="144">
        <f>Input!H24/$M$1</f>
        <v>0</v>
      </c>
      <c r="I24" s="144">
        <f>Input!I24/$M$1</f>
        <v>0</v>
      </c>
      <c r="J24" s="144">
        <f>Input!J24/$M$1</f>
        <v>0</v>
      </c>
      <c r="K24" s="145">
        <f>Input!K24/$M$1</f>
        <v>0</v>
      </c>
    </row>
    <row r="25" spans="1:18" ht="15" customHeight="1" x14ac:dyDescent="0.25">
      <c r="A25" s="8"/>
      <c r="B25" s="8" t="str">
        <f>Input!B25</f>
        <v>FD</v>
      </c>
      <c r="C25" s="8" t="str">
        <f>Input!C25</f>
        <v>ret</v>
      </c>
      <c r="D25" s="8"/>
      <c r="E25" s="8" t="str">
        <f>Input!E25</f>
        <v>labor</v>
      </c>
      <c r="F25" s="69">
        <f>Input!F25/$M$1</f>
        <v>0</v>
      </c>
      <c r="G25" s="70">
        <f>Input!G25/$M$1</f>
        <v>0</v>
      </c>
      <c r="H25" s="70">
        <f>Input!H25/$M$1</f>
        <v>0</v>
      </c>
      <c r="I25" s="70">
        <f>Input!I25/$M$1</f>
        <v>0</v>
      </c>
      <c r="J25" s="70">
        <f>Input!J25/$M$1</f>
        <v>0</v>
      </c>
      <c r="K25" s="187">
        <f>Input!K25/$M$1</f>
        <v>0</v>
      </c>
    </row>
    <row r="26" spans="1:18" x14ac:dyDescent="0.25">
      <c r="A26" s="8"/>
      <c r="B26" s="8" t="str">
        <f>Input!B26</f>
        <v>FD</v>
      </c>
      <c r="C26" s="8" t="str">
        <f>Input!C26</f>
        <v>ret</v>
      </c>
      <c r="D26" s="8"/>
      <c r="E26" s="8" t="str">
        <f>Input!E26</f>
        <v>capital</v>
      </c>
      <c r="F26" s="71">
        <f>Input!F26/$M$1</f>
        <v>0</v>
      </c>
      <c r="G26" s="72">
        <f>Input!G26/$M$1</f>
        <v>0</v>
      </c>
      <c r="H26" s="72">
        <f>Input!H26/$M$1</f>
        <v>0</v>
      </c>
      <c r="I26" s="72">
        <f>Input!I26/$M$1</f>
        <v>0</v>
      </c>
      <c r="J26" s="72">
        <f>Input!J26/$M$1</f>
        <v>0</v>
      </c>
      <c r="K26" s="188">
        <f>Input!K26/$M$1</f>
        <v>0</v>
      </c>
    </row>
    <row r="27" spans="1:18" ht="15.75" thickBot="1" x14ac:dyDescent="0.3">
      <c r="A27" s="8"/>
      <c r="B27" s="8" t="str">
        <f>Input!B27</f>
        <v>FD</v>
      </c>
      <c r="C27" s="8" t="str">
        <f>Input!C27</f>
        <v>ret</v>
      </c>
      <c r="D27" s="8"/>
      <c r="E27" s="8" t="str">
        <f>Input!E27</f>
        <v>Input</v>
      </c>
      <c r="F27" s="73">
        <f>Input!F27/$M$1</f>
        <v>0</v>
      </c>
      <c r="G27" s="74">
        <f>Input!G27/$M$1</f>
        <v>0</v>
      </c>
      <c r="H27" s="74">
        <f>Input!H27/$M$1</f>
        <v>0</v>
      </c>
      <c r="I27" s="74">
        <f>Input!I27/$M$1</f>
        <v>0</v>
      </c>
      <c r="J27" s="74">
        <f>Input!J27/$M$1</f>
        <v>0</v>
      </c>
      <c r="K27" s="189">
        <f>Input!K27/$M$1</f>
        <v>0</v>
      </c>
    </row>
    <row r="28" spans="1:18" x14ac:dyDescent="0.25">
      <c r="A28" s="8"/>
      <c r="B28" s="8" t="str">
        <f>Input!B28</f>
        <v>beta</v>
      </c>
      <c r="C28" s="8" t="str">
        <f>Input!C28</f>
        <v>ret</v>
      </c>
      <c r="D28" s="8"/>
      <c r="E28" s="8" t="str">
        <f>Input!E28</f>
        <v>labor</v>
      </c>
      <c r="F28" s="164">
        <f>Input!F28</f>
        <v>0</v>
      </c>
      <c r="G28" s="164">
        <f>Input!G28</f>
        <v>0</v>
      </c>
      <c r="H28" s="164">
        <f>Input!H28</f>
        <v>0</v>
      </c>
      <c r="I28" s="164">
        <f>Input!I28</f>
        <v>0</v>
      </c>
      <c r="J28" s="164">
        <f>Input!J28</f>
        <v>0</v>
      </c>
      <c r="K28" s="164">
        <f>Input!K28</f>
        <v>0</v>
      </c>
    </row>
    <row r="29" spans="1:18" x14ac:dyDescent="0.25">
      <c r="A29" s="8"/>
      <c r="B29" s="8" t="str">
        <f>Input!B29</f>
        <v>beta</v>
      </c>
      <c r="C29" s="8" t="str">
        <f>Input!C29</f>
        <v>ret</v>
      </c>
      <c r="D29" s="8"/>
      <c r="E29" s="8" t="str">
        <f>Input!E29</f>
        <v>capital</v>
      </c>
      <c r="F29" s="164">
        <f>Input!F29</f>
        <v>0</v>
      </c>
      <c r="G29" s="164">
        <f>Input!G29</f>
        <v>0</v>
      </c>
      <c r="H29" s="164">
        <f>Input!H29</f>
        <v>0</v>
      </c>
      <c r="I29" s="164">
        <f>Input!I29</f>
        <v>0</v>
      </c>
      <c r="J29" s="164">
        <f>Input!J29</f>
        <v>0</v>
      </c>
      <c r="K29" s="164">
        <f>Input!K29</f>
        <v>0</v>
      </c>
    </row>
    <row r="30" spans="1:18" x14ac:dyDescent="0.25">
      <c r="A30" s="8"/>
      <c r="B30" s="8" t="str">
        <f>Input!B30</f>
        <v>beta</v>
      </c>
      <c r="C30" s="8" t="str">
        <f>Input!C30</f>
        <v>ret</v>
      </c>
      <c r="D30" s="8"/>
      <c r="E30" s="8" t="str">
        <f>Input!E30</f>
        <v>Input</v>
      </c>
      <c r="F30" s="164">
        <f>Input!F30</f>
        <v>0</v>
      </c>
      <c r="G30" s="164">
        <f>Input!G30</f>
        <v>0</v>
      </c>
      <c r="H30" s="164">
        <f>Input!H30</f>
        <v>0</v>
      </c>
      <c r="I30" s="164">
        <f>Input!I30</f>
        <v>0</v>
      </c>
      <c r="J30" s="164">
        <f>Input!J30</f>
        <v>0</v>
      </c>
      <c r="K30" s="164">
        <f>Input!K30</f>
        <v>0</v>
      </c>
    </row>
    <row r="31" spans="1:18" x14ac:dyDescent="0.25">
      <c r="A31" s="8"/>
      <c r="B31" s="8" t="str">
        <f>Input!B31</f>
        <v>se</v>
      </c>
      <c r="C31" s="8" t="str">
        <f>Input!C31</f>
        <v>ret</v>
      </c>
      <c r="D31" s="8"/>
      <c r="E31" s="8" t="str">
        <f>Input!E31</f>
        <v>labor</v>
      </c>
      <c r="F31" s="164">
        <f>Input!F31</f>
        <v>0</v>
      </c>
      <c r="G31" s="164">
        <f>Input!G31</f>
        <v>0</v>
      </c>
      <c r="H31" s="164">
        <f>Input!H31</f>
        <v>0</v>
      </c>
      <c r="I31" s="164">
        <f>Input!I31</f>
        <v>0</v>
      </c>
      <c r="J31" s="164">
        <f>Input!J31</f>
        <v>0</v>
      </c>
      <c r="K31" s="164">
        <f>Input!K31</f>
        <v>0</v>
      </c>
    </row>
    <row r="32" spans="1:18" x14ac:dyDescent="0.25">
      <c r="A32" s="8"/>
      <c r="B32" s="8" t="str">
        <f>Input!B32</f>
        <v>se</v>
      </c>
      <c r="C32" s="8" t="str">
        <f>Input!C32</f>
        <v>ret</v>
      </c>
      <c r="D32" s="8"/>
      <c r="E32" s="8" t="str">
        <f>Input!E32</f>
        <v>capital</v>
      </c>
      <c r="F32" s="164">
        <f>Input!F32</f>
        <v>0</v>
      </c>
      <c r="G32" s="164">
        <f>Input!G32</f>
        <v>0</v>
      </c>
      <c r="H32" s="164">
        <f>Input!H32</f>
        <v>0</v>
      </c>
      <c r="I32" s="164">
        <f>Input!I32</f>
        <v>0</v>
      </c>
      <c r="J32" s="164">
        <f>Input!J32</f>
        <v>0</v>
      </c>
      <c r="K32" s="164">
        <f>Input!K32</f>
        <v>0</v>
      </c>
    </row>
    <row r="33" spans="1:11" x14ac:dyDescent="0.25">
      <c r="A33" s="8"/>
      <c r="B33" s="8" t="str">
        <f>Input!B33</f>
        <v>se</v>
      </c>
      <c r="C33" s="8" t="str">
        <f>Input!C33</f>
        <v>ret</v>
      </c>
      <c r="D33" s="8"/>
      <c r="E33" s="8" t="str">
        <f>Input!E33</f>
        <v>Input</v>
      </c>
      <c r="F33" s="164">
        <f>Input!F33</f>
        <v>0</v>
      </c>
      <c r="G33" s="164">
        <f>Input!G33</f>
        <v>0</v>
      </c>
      <c r="H33" s="164">
        <f>Input!H33</f>
        <v>0</v>
      </c>
      <c r="I33" s="164">
        <f>Input!I33</f>
        <v>0</v>
      </c>
      <c r="J33" s="164">
        <f>Input!J33</f>
        <v>0</v>
      </c>
      <c r="K33" s="164">
        <f>Input!K33</f>
        <v>0</v>
      </c>
    </row>
    <row r="34" spans="1:11" x14ac:dyDescent="0.25">
      <c r="A34" s="8"/>
      <c r="B34" s="8" t="str">
        <f>Input!B34</f>
        <v>acobb</v>
      </c>
      <c r="C34" s="8" t="str">
        <f>Input!C34</f>
        <v>ret</v>
      </c>
      <c r="D34" s="8"/>
      <c r="E34" s="8"/>
      <c r="F34" s="171">
        <f>Input!F34</f>
        <v>0</v>
      </c>
      <c r="G34" s="171">
        <f>Input!G34</f>
        <v>0</v>
      </c>
      <c r="H34" s="171">
        <f>Input!H34</f>
        <v>0</v>
      </c>
      <c r="I34" s="171">
        <f>Input!I34</f>
        <v>0</v>
      </c>
      <c r="J34" s="171">
        <f>Input!J34</f>
        <v>0</v>
      </c>
      <c r="K34" s="171">
        <f>Input!K34</f>
        <v>0</v>
      </c>
    </row>
    <row r="35" spans="1:11" ht="15.75" thickBot="1" x14ac:dyDescent="0.3">
      <c r="A35" s="8"/>
      <c r="B35" s="8" t="str">
        <f>Input!B35</f>
        <v>acobbse</v>
      </c>
      <c r="C35" s="8" t="str">
        <f>Input!C35</f>
        <v>ret</v>
      </c>
      <c r="D35" s="8"/>
      <c r="E35" s="8"/>
      <c r="F35" s="171">
        <f>Input!F35</f>
        <v>0</v>
      </c>
      <c r="G35" s="171">
        <f>Input!G35</f>
        <v>0</v>
      </c>
      <c r="H35" s="171">
        <f>Input!H35</f>
        <v>0</v>
      </c>
      <c r="I35" s="171">
        <f>Input!I35</f>
        <v>0</v>
      </c>
      <c r="J35" s="171">
        <f>Input!J35</f>
        <v>0</v>
      </c>
      <c r="K35" s="171">
        <f>Input!K35</f>
        <v>0</v>
      </c>
    </row>
    <row r="36" spans="1:11" x14ac:dyDescent="0.25">
      <c r="A36" s="8"/>
      <c r="B36" s="8" t="str">
        <f>Input!B36</f>
        <v>alpha</v>
      </c>
      <c r="C36" s="8" t="str">
        <f>Input!C36</f>
        <v>ret</v>
      </c>
      <c r="D36" s="8"/>
      <c r="E36" s="8"/>
      <c r="F36" s="165">
        <f>Input!F36</f>
        <v>0</v>
      </c>
      <c r="G36" s="166">
        <f>Input!G36</f>
        <v>0</v>
      </c>
      <c r="H36" s="166">
        <f>Input!H36</f>
        <v>0</v>
      </c>
      <c r="I36" s="166">
        <f>Input!I36</f>
        <v>0</v>
      </c>
      <c r="J36" s="166">
        <f>Input!J36</f>
        <v>0</v>
      </c>
      <c r="K36" s="167">
        <f>Input!K36</f>
        <v>0</v>
      </c>
    </row>
    <row r="37" spans="1:11" ht="15.75" thickBot="1" x14ac:dyDescent="0.3">
      <c r="A37" s="8"/>
      <c r="B37" s="8" t="str">
        <f>Input!B37</f>
        <v>alphase</v>
      </c>
      <c r="C37" s="8" t="str">
        <f>Input!C37</f>
        <v>ret</v>
      </c>
      <c r="D37" s="8"/>
      <c r="E37" s="8"/>
      <c r="F37" s="168">
        <f>Input!F37</f>
        <v>0</v>
      </c>
      <c r="G37" s="169">
        <f>Input!G37</f>
        <v>0</v>
      </c>
      <c r="H37" s="169">
        <f>Input!H37</f>
        <v>0</v>
      </c>
      <c r="I37" s="169">
        <f>Input!I37</f>
        <v>0</v>
      </c>
      <c r="J37" s="169">
        <f>Input!J37</f>
        <v>0</v>
      </c>
      <c r="K37" s="170">
        <f>Input!K37</f>
        <v>0</v>
      </c>
    </row>
    <row r="38" spans="1:11" ht="15.75" thickBot="1" x14ac:dyDescent="0.3">
      <c r="A38" s="8"/>
      <c r="B38" s="8" t="str">
        <f>Input!B38</f>
        <v>cmin</v>
      </c>
      <c r="C38" s="8" t="str">
        <f>Input!C38</f>
        <v>ret</v>
      </c>
      <c r="D38" s="8"/>
      <c r="E38" s="8"/>
      <c r="F38" s="151">
        <f>Input!F38</f>
        <v>0</v>
      </c>
      <c r="G38" s="152">
        <f>Input!G38</f>
        <v>0</v>
      </c>
      <c r="H38" s="154">
        <f>Input!H38</f>
        <v>0</v>
      </c>
      <c r="I38" s="152">
        <f>Input!I38</f>
        <v>0</v>
      </c>
      <c r="J38" s="153">
        <f>Input!J38</f>
        <v>0</v>
      </c>
      <c r="K38" s="153">
        <f>Input!K38</f>
        <v>0</v>
      </c>
    </row>
    <row r="39" spans="1:11" ht="15" customHeight="1" x14ac:dyDescent="0.25">
      <c r="A39" s="8"/>
      <c r="B39" s="8" t="str">
        <f>Input!B39</f>
        <v>INTD</v>
      </c>
      <c r="C39" s="8" t="str">
        <f>Input!C39</f>
        <v>other</v>
      </c>
      <c r="D39" s="8" t="str">
        <f>Input!D39</f>
        <v>ret</v>
      </c>
      <c r="E39" s="8"/>
      <c r="F39" s="140">
        <f>Input!F39/$M$1</f>
        <v>0</v>
      </c>
      <c r="G39" s="141">
        <f>Input!G39/$M$1</f>
        <v>0</v>
      </c>
      <c r="H39" s="141">
        <f>Input!H39/$M$1</f>
        <v>0</v>
      </c>
      <c r="I39" s="141">
        <f>Input!I39/$M$1</f>
        <v>0</v>
      </c>
      <c r="J39" s="141">
        <f>Input!J39/$M$1</f>
        <v>0</v>
      </c>
      <c r="K39" s="142">
        <f>Input!K39/$M$1</f>
        <v>0</v>
      </c>
    </row>
    <row r="40" spans="1:11" x14ac:dyDescent="0.25">
      <c r="A40" s="8"/>
      <c r="B40" s="8" t="str">
        <f>Input!B40</f>
        <v>INTD</v>
      </c>
      <c r="C40" s="8" t="str">
        <f>Input!C40</f>
        <v>other</v>
      </c>
      <c r="D40" s="8" t="str">
        <f>Input!D40</f>
        <v>other</v>
      </c>
      <c r="E40" s="8"/>
      <c r="F40" s="143">
        <f>Input!F40/$M$1</f>
        <v>0</v>
      </c>
      <c r="G40" s="144">
        <f>Input!G40/$M$1</f>
        <v>0</v>
      </c>
      <c r="H40" s="144">
        <f>Input!H40/$M$1</f>
        <v>0</v>
      </c>
      <c r="I40" s="144">
        <f>Input!I40/$M$1</f>
        <v>0</v>
      </c>
      <c r="J40" s="144">
        <f>Input!J40/$M$1</f>
        <v>0</v>
      </c>
      <c r="K40" s="145">
        <f>Input!K40/$M$1</f>
        <v>0</v>
      </c>
    </row>
    <row r="41" spans="1:11" x14ac:dyDescent="0.25">
      <c r="A41" s="8"/>
      <c r="B41" s="8" t="str">
        <f>Input!B41</f>
        <v>INTD</v>
      </c>
      <c r="C41" s="8" t="str">
        <f>Input!C41</f>
        <v>other</v>
      </c>
      <c r="D41" s="8" t="str">
        <f>Input!D41</f>
        <v>crop</v>
      </c>
      <c r="E41" s="8"/>
      <c r="F41" s="143">
        <f>Input!F41/$M$1</f>
        <v>0</v>
      </c>
      <c r="G41" s="144">
        <f>Input!G41/$M$1</f>
        <v>0</v>
      </c>
      <c r="H41" s="144">
        <f>Input!H41/$M$1</f>
        <v>0</v>
      </c>
      <c r="I41" s="144">
        <f>Input!I41/$M$1</f>
        <v>0</v>
      </c>
      <c r="J41" s="144">
        <f>Input!J41/$M$1</f>
        <v>0</v>
      </c>
      <c r="K41" s="145">
        <f>Input!K41/$M$1</f>
        <v>0</v>
      </c>
    </row>
    <row r="42" spans="1:11" ht="15.75" thickBot="1" x14ac:dyDescent="0.3">
      <c r="A42" s="8"/>
      <c r="B42" s="8" t="str">
        <f>Input!B42</f>
        <v>INTD</v>
      </c>
      <c r="C42" s="8" t="str">
        <f>Input!C42</f>
        <v>other</v>
      </c>
      <c r="D42" s="8" t="str">
        <f>Input!D42</f>
        <v>OUTSIDE</v>
      </c>
      <c r="E42" s="8"/>
      <c r="F42" s="143">
        <f>Input!F42/$M$1</f>
        <v>0</v>
      </c>
      <c r="G42" s="144">
        <f>Input!G42/$M$1</f>
        <v>0</v>
      </c>
      <c r="H42" s="144">
        <f>Input!H42/$M$1</f>
        <v>0</v>
      </c>
      <c r="I42" s="144">
        <f>Input!I42/$M$1</f>
        <v>0</v>
      </c>
      <c r="J42" s="144">
        <f>Input!J42/$M$1</f>
        <v>0</v>
      </c>
      <c r="K42" s="145">
        <f>Input!K42/$M$1</f>
        <v>0</v>
      </c>
    </row>
    <row r="43" spans="1:11" ht="15" customHeight="1" x14ac:dyDescent="0.25">
      <c r="A43" s="8"/>
      <c r="B43" s="8" t="str">
        <f>Input!B43</f>
        <v>FD</v>
      </c>
      <c r="C43" s="8" t="str">
        <f>Input!C43</f>
        <v>other</v>
      </c>
      <c r="D43" s="8"/>
      <c r="E43" s="8" t="str">
        <f>Input!E43</f>
        <v>labor</v>
      </c>
      <c r="F43" s="140">
        <f>Input!F43/$M$1</f>
        <v>0</v>
      </c>
      <c r="G43" s="141">
        <f>Input!G43/$M$1</f>
        <v>0</v>
      </c>
      <c r="H43" s="141">
        <f>Input!H43/$M$1</f>
        <v>0</v>
      </c>
      <c r="I43" s="141">
        <f>Input!I43/$M$1</f>
        <v>0</v>
      </c>
      <c r="J43" s="141">
        <f>Input!J43/$M$1</f>
        <v>0</v>
      </c>
      <c r="K43" s="142">
        <f>Input!K43/$M$1</f>
        <v>0</v>
      </c>
    </row>
    <row r="44" spans="1:11" x14ac:dyDescent="0.25">
      <c r="A44" s="8"/>
      <c r="B44" s="8" t="str">
        <f>Input!B44</f>
        <v>FD</v>
      </c>
      <c r="C44" s="8" t="str">
        <f>Input!C44</f>
        <v>other</v>
      </c>
      <c r="D44" s="8"/>
      <c r="E44" s="8" t="str">
        <f>Input!E44</f>
        <v>capital</v>
      </c>
      <c r="F44" s="143">
        <f>Input!F44/$M$1</f>
        <v>0</v>
      </c>
      <c r="G44" s="144">
        <f>Input!G44/$M$1</f>
        <v>0</v>
      </c>
      <c r="H44" s="144">
        <f>Input!H44/$M$1</f>
        <v>0</v>
      </c>
      <c r="I44" s="144">
        <f>Input!I44/$M$1</f>
        <v>0</v>
      </c>
      <c r="J44" s="144">
        <f>Input!J44/$M$1</f>
        <v>0</v>
      </c>
      <c r="K44" s="145">
        <f>Input!K44/$M$1</f>
        <v>0</v>
      </c>
    </row>
    <row r="45" spans="1:11" ht="15.75" thickBot="1" x14ac:dyDescent="0.3">
      <c r="A45" s="8"/>
      <c r="B45" s="8" t="str">
        <f>Input!B45</f>
        <v>FD</v>
      </c>
      <c r="C45" s="8" t="str">
        <f>Input!C45</f>
        <v>other</v>
      </c>
      <c r="D45" s="8"/>
      <c r="E45" s="8" t="str">
        <f>Input!E45</f>
        <v>Input</v>
      </c>
      <c r="F45" s="146">
        <f>Input!F45/$M$1</f>
        <v>0</v>
      </c>
      <c r="G45" s="147">
        <f>Input!G45/$M$1</f>
        <v>0</v>
      </c>
      <c r="H45" s="147">
        <f>Input!H45/$M$1</f>
        <v>0</v>
      </c>
      <c r="I45" s="147">
        <f>Input!I45/$M$1</f>
        <v>0</v>
      </c>
      <c r="J45" s="147">
        <f>Input!J45/$M$1</f>
        <v>0</v>
      </c>
      <c r="K45" s="148">
        <f>Input!K45/$M$1</f>
        <v>0</v>
      </c>
    </row>
    <row r="46" spans="1:11" x14ac:dyDescent="0.25">
      <c r="A46" s="8"/>
      <c r="B46" s="8" t="str">
        <f>Input!B46</f>
        <v>beta</v>
      </c>
      <c r="C46" s="8" t="str">
        <f>Input!C46</f>
        <v>other</v>
      </c>
      <c r="D46" s="8"/>
      <c r="E46" s="8" t="str">
        <f>Input!E46</f>
        <v>labor</v>
      </c>
      <c r="F46" s="164">
        <f>Input!F46</f>
        <v>0</v>
      </c>
      <c r="G46" s="164">
        <f>Input!G46</f>
        <v>0</v>
      </c>
      <c r="H46" s="164">
        <f>Input!H46</f>
        <v>0</v>
      </c>
      <c r="I46" s="164">
        <f>Input!I46</f>
        <v>0</v>
      </c>
      <c r="J46" s="164">
        <f>Input!J46</f>
        <v>0</v>
      </c>
      <c r="K46" s="164">
        <f>Input!K46</f>
        <v>0</v>
      </c>
    </row>
    <row r="47" spans="1:11" x14ac:dyDescent="0.25">
      <c r="A47" s="8"/>
      <c r="B47" s="8" t="str">
        <f>Input!B47</f>
        <v>beta</v>
      </c>
      <c r="C47" s="8" t="str">
        <f>Input!C47</f>
        <v>other</v>
      </c>
      <c r="D47" s="8"/>
      <c r="E47" s="8" t="str">
        <f>Input!E47</f>
        <v>capital</v>
      </c>
      <c r="F47" s="164">
        <f>Input!F47</f>
        <v>0</v>
      </c>
      <c r="G47" s="164">
        <f>Input!G47</f>
        <v>0</v>
      </c>
      <c r="H47" s="164">
        <f>Input!H47</f>
        <v>0</v>
      </c>
      <c r="I47" s="164">
        <f>Input!I47</f>
        <v>0</v>
      </c>
      <c r="J47" s="164">
        <f>Input!J47</f>
        <v>0</v>
      </c>
      <c r="K47" s="164">
        <f>Input!K47</f>
        <v>0</v>
      </c>
    </row>
    <row r="48" spans="1:11" x14ac:dyDescent="0.25">
      <c r="A48" s="8"/>
      <c r="B48" s="8" t="str">
        <f>Input!B48</f>
        <v>beta</v>
      </c>
      <c r="C48" s="8" t="str">
        <f>Input!C48</f>
        <v>other</v>
      </c>
      <c r="D48" s="8"/>
      <c r="E48" s="8" t="str">
        <f>Input!E48</f>
        <v>Input</v>
      </c>
      <c r="F48" s="164">
        <f>Input!F48</f>
        <v>0</v>
      </c>
      <c r="G48" s="164">
        <f>Input!G48</f>
        <v>0</v>
      </c>
      <c r="H48" s="164">
        <f>Input!H48</f>
        <v>0</v>
      </c>
      <c r="I48" s="164">
        <f>Input!I48</f>
        <v>0</v>
      </c>
      <c r="J48" s="164">
        <f>Input!J48</f>
        <v>0</v>
      </c>
      <c r="K48" s="164">
        <f>Input!K48</f>
        <v>0</v>
      </c>
    </row>
    <row r="49" spans="1:11" x14ac:dyDescent="0.25">
      <c r="A49" s="8"/>
      <c r="B49" s="8" t="str">
        <f>Input!B49</f>
        <v>se</v>
      </c>
      <c r="C49" s="8" t="str">
        <f>Input!C49</f>
        <v>other</v>
      </c>
      <c r="D49" s="8"/>
      <c r="E49" s="8" t="str">
        <f>Input!E49</f>
        <v>labor</v>
      </c>
      <c r="F49" s="164">
        <f>Input!F49</f>
        <v>0</v>
      </c>
      <c r="G49" s="164">
        <f>Input!G49</f>
        <v>0</v>
      </c>
      <c r="H49" s="164">
        <f>Input!H49</f>
        <v>0</v>
      </c>
      <c r="I49" s="164">
        <f>Input!I49</f>
        <v>0</v>
      </c>
      <c r="J49" s="164">
        <f>Input!J49</f>
        <v>0</v>
      </c>
      <c r="K49" s="164">
        <f>Input!K49</f>
        <v>0</v>
      </c>
    </row>
    <row r="50" spans="1:11" x14ac:dyDescent="0.25">
      <c r="A50" s="8"/>
      <c r="B50" s="8" t="str">
        <f>Input!B50</f>
        <v>se</v>
      </c>
      <c r="C50" s="8" t="str">
        <f>Input!C50</f>
        <v>other</v>
      </c>
      <c r="D50" s="8"/>
      <c r="E50" s="8" t="str">
        <f>Input!E50</f>
        <v>capital</v>
      </c>
      <c r="F50" s="164">
        <f>Input!F50</f>
        <v>0</v>
      </c>
      <c r="G50" s="164">
        <f>Input!G50</f>
        <v>0</v>
      </c>
      <c r="H50" s="164">
        <f>Input!H50</f>
        <v>0</v>
      </c>
      <c r="I50" s="164">
        <f>Input!I50</f>
        <v>0</v>
      </c>
      <c r="J50" s="164">
        <f>Input!J50</f>
        <v>0</v>
      </c>
      <c r="K50" s="164">
        <f>Input!K50</f>
        <v>0</v>
      </c>
    </row>
    <row r="51" spans="1:11" x14ac:dyDescent="0.25">
      <c r="A51" s="8"/>
      <c r="B51" s="8" t="str">
        <f>Input!B51</f>
        <v>se</v>
      </c>
      <c r="C51" s="8" t="str">
        <f>Input!C51</f>
        <v>other</v>
      </c>
      <c r="D51" s="8"/>
      <c r="E51" s="8" t="str">
        <f>Input!E51</f>
        <v>Input</v>
      </c>
      <c r="F51" s="164">
        <f>Input!F51</f>
        <v>0</v>
      </c>
      <c r="G51" s="164">
        <f>Input!G51</f>
        <v>0</v>
      </c>
      <c r="H51" s="164">
        <f>Input!H51</f>
        <v>0</v>
      </c>
      <c r="I51" s="164">
        <f>Input!I51</f>
        <v>0</v>
      </c>
      <c r="J51" s="164">
        <f>Input!J51</f>
        <v>0</v>
      </c>
      <c r="K51" s="164">
        <f>Input!K51</f>
        <v>0</v>
      </c>
    </row>
    <row r="52" spans="1:11" x14ac:dyDescent="0.25">
      <c r="A52" s="8"/>
      <c r="B52" s="8" t="str">
        <f>Input!B52</f>
        <v>acobb</v>
      </c>
      <c r="C52" s="8" t="str">
        <f>Input!C52</f>
        <v>other</v>
      </c>
      <c r="D52" s="8"/>
      <c r="E52" s="8"/>
      <c r="F52" s="164">
        <f>Input!F52</f>
        <v>0</v>
      </c>
      <c r="G52" s="164">
        <f>Input!G52</f>
        <v>0</v>
      </c>
      <c r="H52" s="164">
        <f>Input!H52</f>
        <v>0</v>
      </c>
      <c r="I52" s="164">
        <f>Input!I52</f>
        <v>0</v>
      </c>
      <c r="J52" s="164">
        <f>Input!J52</f>
        <v>0</v>
      </c>
      <c r="K52" s="164">
        <f>Input!K52</f>
        <v>0</v>
      </c>
    </row>
    <row r="53" spans="1:11" ht="15.75" thickBot="1" x14ac:dyDescent="0.3">
      <c r="A53" s="8"/>
      <c r="B53" s="8" t="str">
        <f>Input!B53</f>
        <v>acobbse</v>
      </c>
      <c r="C53" s="8" t="str">
        <f>Input!C53</f>
        <v>other</v>
      </c>
      <c r="D53" s="8"/>
      <c r="E53" s="8"/>
      <c r="F53" s="164">
        <f>Input!F53</f>
        <v>0</v>
      </c>
      <c r="G53" s="164">
        <f>Input!G53</f>
        <v>0</v>
      </c>
      <c r="H53" s="164">
        <f>Input!H53</f>
        <v>0</v>
      </c>
      <c r="I53" s="164">
        <f>Input!I53</f>
        <v>0</v>
      </c>
      <c r="J53" s="164">
        <f>Input!J53</f>
        <v>0</v>
      </c>
      <c r="K53" s="164">
        <f>Input!K53</f>
        <v>0</v>
      </c>
    </row>
    <row r="54" spans="1:11" x14ac:dyDescent="0.25">
      <c r="A54" s="8"/>
      <c r="B54" s="8" t="str">
        <f>Input!B54</f>
        <v>alpha</v>
      </c>
      <c r="C54" s="8" t="str">
        <f>Input!C54</f>
        <v>other</v>
      </c>
      <c r="D54" s="8"/>
      <c r="E54" s="8"/>
      <c r="F54" s="165">
        <f>Input!F54</f>
        <v>0</v>
      </c>
      <c r="G54" s="166">
        <f>Input!G54</f>
        <v>0</v>
      </c>
      <c r="H54" s="166">
        <f>Input!H54</f>
        <v>0</v>
      </c>
      <c r="I54" s="166">
        <f>Input!I54</f>
        <v>0</v>
      </c>
      <c r="J54" s="166">
        <f>Input!J54</f>
        <v>0</v>
      </c>
      <c r="K54" s="167">
        <f>Input!K54</f>
        <v>0</v>
      </c>
    </row>
    <row r="55" spans="1:11" ht="15.75" customHeight="1" thickBot="1" x14ac:dyDescent="0.3">
      <c r="A55" s="8"/>
      <c r="B55" s="8" t="str">
        <f>Input!B55</f>
        <v>alphase</v>
      </c>
      <c r="C55" s="8" t="str">
        <f>Input!C55</f>
        <v>other</v>
      </c>
      <c r="D55" s="8"/>
      <c r="E55" s="8"/>
      <c r="F55" s="168">
        <f>Input!F55</f>
        <v>0</v>
      </c>
      <c r="G55" s="169">
        <f>Input!G55</f>
        <v>0</v>
      </c>
      <c r="H55" s="169">
        <f>Input!H55</f>
        <v>0</v>
      </c>
      <c r="I55" s="169">
        <f>Input!I55</f>
        <v>0</v>
      </c>
      <c r="J55" s="169">
        <f>Input!J55</f>
        <v>0</v>
      </c>
      <c r="K55" s="170">
        <f>Input!K55</f>
        <v>0</v>
      </c>
    </row>
    <row r="56" spans="1:11" ht="15.75" thickBot="1" x14ac:dyDescent="0.3">
      <c r="A56" s="8"/>
      <c r="B56" s="8" t="str">
        <f>Input!B56</f>
        <v>cmin</v>
      </c>
      <c r="C56" s="8" t="str">
        <f>Input!C56</f>
        <v>other</v>
      </c>
      <c r="D56" s="8"/>
      <c r="E56" s="8"/>
      <c r="F56" s="151">
        <f>Input!F56</f>
        <v>0</v>
      </c>
      <c r="G56" s="152">
        <f>Input!G56</f>
        <v>0</v>
      </c>
      <c r="H56" s="151">
        <f>Input!H56</f>
        <v>0</v>
      </c>
      <c r="I56" s="152">
        <f>Input!I56</f>
        <v>0</v>
      </c>
      <c r="J56" s="153">
        <f>Input!J56</f>
        <v>0</v>
      </c>
      <c r="K56" s="153">
        <f>Input!K56</f>
        <v>0</v>
      </c>
    </row>
    <row r="57" spans="1:11" ht="15" customHeight="1" x14ac:dyDescent="0.25">
      <c r="A57" s="8"/>
      <c r="B57" s="8" t="str">
        <f>Input!B57</f>
        <v>FD</v>
      </c>
      <c r="C57" s="8" t="str">
        <f>Input!C57</f>
        <v>live</v>
      </c>
      <c r="D57" s="8"/>
      <c r="E57" s="8" t="str">
        <f>Input!E57</f>
        <v>labor</v>
      </c>
      <c r="F57" s="140">
        <f>Input!F57/$M$1</f>
        <v>0</v>
      </c>
      <c r="G57" s="141">
        <f>Input!G57/$M$1</f>
        <v>0</v>
      </c>
      <c r="H57" s="141">
        <f>Input!H57/$M$1</f>
        <v>0</v>
      </c>
      <c r="I57" s="141">
        <f>Input!I57/$M$1</f>
        <v>0</v>
      </c>
      <c r="J57" s="141">
        <f>Input!J57/$M$1</f>
        <v>0</v>
      </c>
      <c r="K57" s="142">
        <f>Input!K57/$M$1</f>
        <v>0</v>
      </c>
    </row>
    <row r="58" spans="1:11" x14ac:dyDescent="0.25">
      <c r="A58" s="8"/>
      <c r="B58" s="8" t="str">
        <f>Input!B58</f>
        <v>FD</v>
      </c>
      <c r="C58" s="8" t="str">
        <f>Input!C58</f>
        <v>live</v>
      </c>
      <c r="D58" s="8"/>
      <c r="E58" s="8" t="str">
        <f>Input!E58</f>
        <v>land</v>
      </c>
      <c r="F58" s="143">
        <f>Input!F58/$M$1</f>
        <v>0</v>
      </c>
      <c r="G58" s="144">
        <f>Input!G58/$M$1</f>
        <v>0</v>
      </c>
      <c r="H58" s="144">
        <f>Input!H58/$M$1</f>
        <v>0</v>
      </c>
      <c r="I58" s="144">
        <f>Input!I58/$M$1</f>
        <v>0</v>
      </c>
      <c r="J58" s="144">
        <f>Input!J58/$M$1</f>
        <v>0</v>
      </c>
      <c r="K58" s="145">
        <f>Input!K58/$M$1</f>
        <v>0</v>
      </c>
    </row>
    <row r="59" spans="1:11" x14ac:dyDescent="0.25">
      <c r="A59" s="8"/>
      <c r="B59" s="8" t="str">
        <f>Input!B59</f>
        <v>FD</v>
      </c>
      <c r="C59" s="8" t="str">
        <f>Input!C59</f>
        <v>live</v>
      </c>
      <c r="D59" s="8"/>
      <c r="E59" s="8" t="str">
        <f>Input!E59</f>
        <v>K</v>
      </c>
      <c r="F59" s="143">
        <f>Input!F59/$M$1</f>
        <v>0</v>
      </c>
      <c r="G59" s="144">
        <f>Input!G59/$M$1</f>
        <v>0</v>
      </c>
      <c r="H59" s="144">
        <f>Input!H59/$M$1</f>
        <v>0</v>
      </c>
      <c r="I59" s="144">
        <f>Input!I59/$M$1</f>
        <v>0</v>
      </c>
      <c r="J59" s="144">
        <f>Input!J59/$M$1</f>
        <v>0</v>
      </c>
      <c r="K59" s="145">
        <f>Input!K59/$M$1</f>
        <v>0</v>
      </c>
    </row>
    <row r="60" spans="1:11" ht="15.75" thickBot="1" x14ac:dyDescent="0.3">
      <c r="A60" s="8"/>
      <c r="B60" s="8" t="str">
        <f>Input!B60</f>
        <v>FD</v>
      </c>
      <c r="C60" s="8" t="str">
        <f>Input!C60</f>
        <v>live</v>
      </c>
      <c r="D60" s="8"/>
      <c r="E60" s="8" t="str">
        <f>Input!E60</f>
        <v>Input</v>
      </c>
      <c r="F60" s="146">
        <f>Input!F60/$M$1</f>
        <v>0</v>
      </c>
      <c r="G60" s="147">
        <f>Input!G60/$M$1</f>
        <v>0</v>
      </c>
      <c r="H60" s="147">
        <f>Input!H60/$M$1</f>
        <v>0</v>
      </c>
      <c r="I60" s="147">
        <f>Input!I60/$M$1</f>
        <v>0</v>
      </c>
      <c r="J60" s="147">
        <f>Input!J60/$M$1</f>
        <v>0</v>
      </c>
      <c r="K60" s="148">
        <f>Input!K60/$M$1</f>
        <v>0</v>
      </c>
    </row>
    <row r="61" spans="1:11" ht="15.75" thickBot="1" x14ac:dyDescent="0.3">
      <c r="A61" s="8"/>
      <c r="B61" s="8" t="str">
        <f>Input!B61</f>
        <v>beta</v>
      </c>
      <c r="C61" s="8" t="str">
        <f>Input!C61</f>
        <v>live</v>
      </c>
      <c r="D61" s="8"/>
      <c r="E61" s="8" t="str">
        <f>Input!E61</f>
        <v>labor</v>
      </c>
      <c r="F61" s="168">
        <f>Input!F61</f>
        <v>0</v>
      </c>
      <c r="G61" s="164">
        <f>Input!G61</f>
        <v>0</v>
      </c>
      <c r="H61" s="164">
        <f>Input!H61</f>
        <v>0</v>
      </c>
      <c r="I61" s="164">
        <f>Input!I61</f>
        <v>0</v>
      </c>
      <c r="J61" s="164">
        <f>Input!J61</f>
        <v>0</v>
      </c>
      <c r="K61" s="164">
        <f>Input!K61</f>
        <v>0</v>
      </c>
    </row>
    <row r="62" spans="1:11" x14ac:dyDescent="0.25">
      <c r="A62" s="8"/>
      <c r="B62" s="8" t="str">
        <f>Input!B62</f>
        <v>beta</v>
      </c>
      <c r="C62" s="8" t="str">
        <f>Input!C62</f>
        <v>live</v>
      </c>
      <c r="D62" s="8"/>
      <c r="E62" s="8" t="str">
        <f>Input!E62</f>
        <v>land</v>
      </c>
      <c r="F62" s="164">
        <f>Input!F62</f>
        <v>0</v>
      </c>
      <c r="G62" s="164">
        <f>Input!G62</f>
        <v>0</v>
      </c>
      <c r="H62" s="164">
        <f>Input!H62</f>
        <v>0</v>
      </c>
      <c r="I62" s="164">
        <f>Input!I62</f>
        <v>0</v>
      </c>
      <c r="J62" s="164">
        <f>Input!J62</f>
        <v>0</v>
      </c>
      <c r="K62" s="164">
        <f>Input!K62</f>
        <v>0</v>
      </c>
    </row>
    <row r="63" spans="1:11" x14ac:dyDescent="0.25">
      <c r="A63" s="8"/>
      <c r="B63" s="8" t="str">
        <f>Input!B63</f>
        <v>beta</v>
      </c>
      <c r="C63" s="8" t="str">
        <f>Input!C63</f>
        <v>live</v>
      </c>
      <c r="D63" s="8"/>
      <c r="E63" s="8" t="str">
        <f>Input!E63</f>
        <v>K</v>
      </c>
      <c r="F63" s="164">
        <f>Input!F63</f>
        <v>0</v>
      </c>
      <c r="G63" s="164">
        <f>Input!G63</f>
        <v>0</v>
      </c>
      <c r="H63" s="164">
        <f>Input!H63</f>
        <v>0</v>
      </c>
      <c r="I63" s="164">
        <f>Input!I63</f>
        <v>0</v>
      </c>
      <c r="J63" s="164">
        <f>Input!J63</f>
        <v>0</v>
      </c>
      <c r="K63" s="164">
        <f>Input!K63</f>
        <v>0</v>
      </c>
    </row>
    <row r="64" spans="1:11" x14ac:dyDescent="0.25">
      <c r="A64" s="8"/>
      <c r="B64" s="8" t="str">
        <f>Input!B64</f>
        <v>beta</v>
      </c>
      <c r="C64" s="8" t="str">
        <f>Input!C64</f>
        <v>live</v>
      </c>
      <c r="D64" s="8"/>
      <c r="E64" s="8" t="str">
        <f>Input!E64</f>
        <v>Input</v>
      </c>
      <c r="F64" s="164">
        <f>Input!F64</f>
        <v>0</v>
      </c>
      <c r="G64" s="164">
        <f>Input!G64</f>
        <v>0</v>
      </c>
      <c r="H64" s="164">
        <f>Input!H64</f>
        <v>0</v>
      </c>
      <c r="I64" s="164">
        <f>Input!I64</f>
        <v>0</v>
      </c>
      <c r="J64" s="164">
        <f>Input!J64</f>
        <v>0</v>
      </c>
      <c r="K64" s="164">
        <f>Input!K64</f>
        <v>0</v>
      </c>
    </row>
    <row r="65" spans="1:11" x14ac:dyDescent="0.25">
      <c r="A65" s="8"/>
      <c r="B65" s="8" t="str">
        <f>Input!B65</f>
        <v>se</v>
      </c>
      <c r="C65" s="8" t="str">
        <f>Input!C65</f>
        <v>live</v>
      </c>
      <c r="D65" s="8"/>
      <c r="E65" s="8" t="str">
        <f>Input!E65</f>
        <v>labor</v>
      </c>
      <c r="F65" s="164">
        <f>Input!F65</f>
        <v>0</v>
      </c>
      <c r="G65" s="164">
        <f>Input!G65</f>
        <v>0</v>
      </c>
      <c r="H65" s="164">
        <f>Input!H65</f>
        <v>0</v>
      </c>
      <c r="I65" s="164">
        <f>Input!I65</f>
        <v>0</v>
      </c>
      <c r="J65" s="164">
        <f>Input!J65</f>
        <v>0</v>
      </c>
      <c r="K65" s="164">
        <f>Input!K65</f>
        <v>0</v>
      </c>
    </row>
    <row r="66" spans="1:11" x14ac:dyDescent="0.25">
      <c r="A66" s="8"/>
      <c r="B66" s="8" t="str">
        <f>Input!B66</f>
        <v>se</v>
      </c>
      <c r="C66" s="8" t="str">
        <f>Input!C66</f>
        <v>live</v>
      </c>
      <c r="D66" s="8"/>
      <c r="E66" s="8" t="str">
        <f>Input!E66</f>
        <v>land</v>
      </c>
      <c r="F66" s="164">
        <f>Input!F66</f>
        <v>0</v>
      </c>
      <c r="G66" s="164">
        <f>Input!G66</f>
        <v>0</v>
      </c>
      <c r="H66" s="164">
        <f>Input!H66</f>
        <v>0</v>
      </c>
      <c r="I66" s="164">
        <f>Input!I66</f>
        <v>0</v>
      </c>
      <c r="J66" s="164">
        <f>Input!J66</f>
        <v>0</v>
      </c>
      <c r="K66" s="164">
        <f>Input!K66</f>
        <v>0</v>
      </c>
    </row>
    <row r="67" spans="1:11" x14ac:dyDescent="0.25">
      <c r="A67" s="8"/>
      <c r="B67" s="8" t="str">
        <f>Input!B67</f>
        <v>se</v>
      </c>
      <c r="C67" s="8" t="str">
        <f>Input!C67</f>
        <v>live</v>
      </c>
      <c r="D67" s="8"/>
      <c r="E67" s="8" t="str">
        <f>Input!E67</f>
        <v>K</v>
      </c>
      <c r="F67" s="164">
        <f>Input!F67</f>
        <v>0</v>
      </c>
      <c r="G67" s="164">
        <f>Input!G67</f>
        <v>0</v>
      </c>
      <c r="H67" s="164">
        <f>Input!H67</f>
        <v>0</v>
      </c>
      <c r="I67" s="164">
        <f>Input!I67</f>
        <v>0</v>
      </c>
      <c r="J67" s="164">
        <f>Input!J67</f>
        <v>0</v>
      </c>
      <c r="K67" s="164">
        <f>Input!K67</f>
        <v>0</v>
      </c>
    </row>
    <row r="68" spans="1:11" x14ac:dyDescent="0.25">
      <c r="A68" s="8"/>
      <c r="B68" s="8" t="str">
        <f>Input!B68</f>
        <v>se</v>
      </c>
      <c r="C68" s="8" t="str">
        <f>Input!C68</f>
        <v>live</v>
      </c>
      <c r="D68" s="8"/>
      <c r="E68" s="8" t="str">
        <f>Input!E68</f>
        <v>Input</v>
      </c>
      <c r="F68" s="164">
        <f>Input!F68</f>
        <v>0</v>
      </c>
      <c r="G68" s="164">
        <f>Input!G68</f>
        <v>0</v>
      </c>
      <c r="H68" s="164">
        <f>Input!H68</f>
        <v>0</v>
      </c>
      <c r="I68" s="164">
        <f>Input!I68</f>
        <v>0</v>
      </c>
      <c r="J68" s="164">
        <f>Input!J68</f>
        <v>0</v>
      </c>
      <c r="K68" s="164">
        <f>Input!K68</f>
        <v>0</v>
      </c>
    </row>
    <row r="69" spans="1:11" x14ac:dyDescent="0.25">
      <c r="A69" s="8"/>
      <c r="B69" s="8" t="str">
        <f>Input!B69</f>
        <v>acobb</v>
      </c>
      <c r="C69" s="8" t="str">
        <f>Input!C69</f>
        <v>live</v>
      </c>
      <c r="D69" s="8"/>
      <c r="E69" s="8"/>
      <c r="F69" s="164">
        <f>Input!F69</f>
        <v>0</v>
      </c>
      <c r="G69" s="164">
        <f>Input!G69</f>
        <v>0</v>
      </c>
      <c r="H69" s="164">
        <f>Input!H69</f>
        <v>0</v>
      </c>
      <c r="I69" s="164">
        <f>Input!I69</f>
        <v>0</v>
      </c>
      <c r="J69" s="164">
        <f>Input!J69</f>
        <v>0</v>
      </c>
      <c r="K69" s="164">
        <f>Input!K69</f>
        <v>0</v>
      </c>
    </row>
    <row r="70" spans="1:11" ht="15.75" thickBot="1" x14ac:dyDescent="0.3">
      <c r="A70" s="8"/>
      <c r="B70" s="8" t="str">
        <f>Input!B70</f>
        <v>acobbse</v>
      </c>
      <c r="C70" s="8" t="str">
        <f>Input!C70</f>
        <v>live</v>
      </c>
      <c r="D70" s="8"/>
      <c r="E70" s="8"/>
      <c r="F70" s="164">
        <f>Input!F70</f>
        <v>0</v>
      </c>
      <c r="G70" s="164">
        <f>Input!G70</f>
        <v>0</v>
      </c>
      <c r="H70" s="164">
        <f>Input!H70</f>
        <v>0</v>
      </c>
      <c r="I70" s="164">
        <f>Input!I70</f>
        <v>0</v>
      </c>
      <c r="J70" s="164">
        <f>Input!J70</f>
        <v>0</v>
      </c>
      <c r="K70" s="164">
        <f>Input!K70</f>
        <v>0</v>
      </c>
    </row>
    <row r="71" spans="1:11" x14ac:dyDescent="0.25">
      <c r="A71" s="8"/>
      <c r="B71" s="8" t="str">
        <f>Input!B71</f>
        <v>alpha</v>
      </c>
      <c r="C71" s="8" t="str">
        <f>Input!C71</f>
        <v>live</v>
      </c>
      <c r="D71" s="8"/>
      <c r="E71" s="8"/>
      <c r="F71" s="165">
        <f>Input!F71</f>
        <v>0</v>
      </c>
      <c r="G71" s="166">
        <f>Input!G71</f>
        <v>0</v>
      </c>
      <c r="H71" s="166">
        <f>Input!H71</f>
        <v>0</v>
      </c>
      <c r="I71" s="166">
        <f>Input!I71</f>
        <v>0</v>
      </c>
      <c r="J71" s="166">
        <f>Input!J71</f>
        <v>0</v>
      </c>
      <c r="K71" s="167">
        <f>Input!K71</f>
        <v>0</v>
      </c>
    </row>
    <row r="72" spans="1:11" ht="15.75" thickBot="1" x14ac:dyDescent="0.3">
      <c r="A72" s="8"/>
      <c r="B72" s="8" t="str">
        <f>Input!B72</f>
        <v>alphase</v>
      </c>
      <c r="C72" s="8" t="str">
        <f>Input!C72</f>
        <v>live</v>
      </c>
      <c r="D72" s="8"/>
      <c r="E72" s="8"/>
      <c r="F72" s="168">
        <f>Input!F72</f>
        <v>0</v>
      </c>
      <c r="G72" s="169">
        <f>Input!G72</f>
        <v>0</v>
      </c>
      <c r="H72" s="169">
        <f>Input!H72</f>
        <v>0</v>
      </c>
      <c r="I72" s="169">
        <f>Input!I72</f>
        <v>0</v>
      </c>
      <c r="J72" s="169">
        <f>Input!J72</f>
        <v>0</v>
      </c>
      <c r="K72" s="170">
        <f>Input!K72</f>
        <v>0</v>
      </c>
    </row>
    <row r="73" spans="1:11" x14ac:dyDescent="0.25">
      <c r="A73" s="8"/>
      <c r="B73" s="8" t="str">
        <f>Input!B73</f>
        <v>cmin</v>
      </c>
      <c r="C73" s="8" t="str">
        <f>Input!C73</f>
        <v>live</v>
      </c>
      <c r="D73" s="8"/>
      <c r="E73" s="8"/>
      <c r="F73" s="151">
        <f>Input!F73</f>
        <v>0</v>
      </c>
      <c r="G73" s="152">
        <f>Input!G73</f>
        <v>0</v>
      </c>
      <c r="H73" s="151">
        <f>Input!H73</f>
        <v>0</v>
      </c>
      <c r="I73" s="152">
        <f>Input!I73</f>
        <v>0</v>
      </c>
      <c r="J73" s="153">
        <f>Input!J73</f>
        <v>0</v>
      </c>
      <c r="K73" s="153">
        <f>Input!K73</f>
        <v>0</v>
      </c>
    </row>
    <row r="74" spans="1:11" x14ac:dyDescent="0.25">
      <c r="A74" s="8"/>
      <c r="B74" s="8" t="str">
        <f>Input!B74</f>
        <v>cmin</v>
      </c>
      <c r="C74" s="8" t="str">
        <f>Input!C74</f>
        <v>outside</v>
      </c>
      <c r="D74" s="8"/>
      <c r="E74" s="8"/>
      <c r="F74" s="151">
        <f>Input!F74</f>
        <v>0</v>
      </c>
      <c r="G74" s="152">
        <f>Input!G74</f>
        <v>0</v>
      </c>
      <c r="H74" s="151">
        <f>Input!H74</f>
        <v>0</v>
      </c>
      <c r="I74" s="152">
        <f>Input!I74</f>
        <v>0</v>
      </c>
      <c r="J74" s="153">
        <f>Input!J74</f>
        <v>0</v>
      </c>
      <c r="K74" s="153">
        <f>Input!K74</f>
        <v>0</v>
      </c>
    </row>
    <row r="75" spans="1:11" x14ac:dyDescent="0.25">
      <c r="A75" s="8"/>
      <c r="B75" s="8" t="str">
        <f>Input!B75</f>
        <v>endow</v>
      </c>
      <c r="C75" s="8"/>
      <c r="D75" s="8"/>
      <c r="E75" s="8"/>
      <c r="F75" s="8">
        <f>Input!F75/$M$1</f>
        <v>0</v>
      </c>
      <c r="G75" s="8">
        <f>Input!G75/$M$1</f>
        <v>0</v>
      </c>
      <c r="H75" s="8">
        <f>Input!H75/$M$1</f>
        <v>0</v>
      </c>
      <c r="I75" s="8">
        <f>Input!I75/$M$1</f>
        <v>0</v>
      </c>
      <c r="J75" s="8">
        <f>Input!J75/$M$1</f>
        <v>0</v>
      </c>
      <c r="K75" s="8">
        <f>Input!K75/$M$1</f>
        <v>0</v>
      </c>
    </row>
    <row r="76" spans="1:11" x14ac:dyDescent="0.25">
      <c r="A76" s="8"/>
      <c r="B76" s="8" t="str">
        <f>Input!B76</f>
        <v>endow</v>
      </c>
      <c r="C76" s="8"/>
      <c r="D76" s="8"/>
      <c r="E76" s="8"/>
      <c r="F76" s="152">
        <f>Input!F76/$M$1</f>
        <v>0</v>
      </c>
      <c r="G76" s="152">
        <f>Input!G76/$M$1</f>
        <v>0</v>
      </c>
      <c r="H76" s="152">
        <f>Input!H76/$M$1</f>
        <v>0</v>
      </c>
      <c r="I76" s="152">
        <f>Input!I76/$M$1</f>
        <v>0</v>
      </c>
      <c r="J76" s="153">
        <f>Input!J76/$M$1</f>
        <v>0</v>
      </c>
      <c r="K76" s="153">
        <f>Input!K76/$M$1</f>
        <v>0</v>
      </c>
    </row>
    <row r="77" spans="1:11" x14ac:dyDescent="0.25">
      <c r="A77" s="8"/>
      <c r="B77" s="8" t="str">
        <f>Input!B77</f>
        <v>endow</v>
      </c>
      <c r="C77" s="8"/>
      <c r="D77" s="8"/>
      <c r="E77" s="8"/>
      <c r="F77" s="152">
        <f>Input!F77/$M$1</f>
        <v>0</v>
      </c>
      <c r="G77" s="152">
        <f>Input!G77/$M$1</f>
        <v>0</v>
      </c>
      <c r="H77" s="152">
        <f>Input!H77/$M$1</f>
        <v>0</v>
      </c>
      <c r="I77" s="152">
        <f>Input!I77/$M$1</f>
        <v>0</v>
      </c>
      <c r="J77" s="153">
        <f>Input!J77/$M$1</f>
        <v>0</v>
      </c>
      <c r="K77" s="153">
        <f>Input!K77/$M$1</f>
        <v>0</v>
      </c>
    </row>
    <row r="78" spans="1:11" x14ac:dyDescent="0.25">
      <c r="A78" s="8"/>
      <c r="B78" s="8" t="str">
        <f>Input!B78</f>
        <v>ZOIENDOW</v>
      </c>
      <c r="C78" s="8"/>
      <c r="D78" s="8"/>
      <c r="E78" s="8"/>
      <c r="F78" s="152">
        <f>Input!F78/$M$1</f>
        <v>0</v>
      </c>
      <c r="G78" s="152">
        <f>Input!G78/$M$1</f>
        <v>0</v>
      </c>
      <c r="H78" s="152">
        <f>Input!H78/$M$1</f>
        <v>0</v>
      </c>
      <c r="I78" s="152">
        <f>Input!I78/$M$1</f>
        <v>0</v>
      </c>
      <c r="J78" s="153">
        <f>Input!J78/$M$1</f>
        <v>0</v>
      </c>
      <c r="K78" s="153">
        <f>Input!K78/$M$1</f>
        <v>0</v>
      </c>
    </row>
    <row r="79" spans="1:11" x14ac:dyDescent="0.25">
      <c r="A79" s="8"/>
      <c r="B79" s="8" t="str">
        <f>Input!B79</f>
        <v>ROCENDOW</v>
      </c>
      <c r="C79" s="8"/>
      <c r="D79" s="8"/>
      <c r="E79" s="8"/>
      <c r="F79" s="152">
        <f>Input!F79/$M$1</f>
        <v>0</v>
      </c>
      <c r="G79" s="152">
        <f>Input!G79/$M$1</f>
        <v>0</v>
      </c>
      <c r="H79" s="152">
        <f>Input!H79/$M$1</f>
        <v>0</v>
      </c>
      <c r="I79" s="152">
        <f>Input!I79/$M$1</f>
        <v>0</v>
      </c>
      <c r="J79" s="153">
        <f>Input!J79/$M$1</f>
        <v>0</v>
      </c>
      <c r="K79" s="153">
        <f>Input!K79/$M$1</f>
        <v>0</v>
      </c>
    </row>
    <row r="80" spans="1:11" x14ac:dyDescent="0.25">
      <c r="A80" s="8"/>
      <c r="B80" s="8" t="str">
        <f>Input!B80</f>
        <v>ROWendow</v>
      </c>
      <c r="C80" s="8"/>
      <c r="D80" s="8"/>
      <c r="E80" s="8"/>
      <c r="F80" s="152">
        <f>Input!F80/$M$1</f>
        <v>0</v>
      </c>
      <c r="G80" s="152">
        <f>Input!G80/$M$1</f>
        <v>0</v>
      </c>
      <c r="H80" s="152">
        <f>Input!H80/$M$1</f>
        <v>0</v>
      </c>
      <c r="I80" s="152">
        <f>Input!I80/$M$1</f>
        <v>0</v>
      </c>
      <c r="J80" s="153">
        <f>Input!J80/$M$1</f>
        <v>0</v>
      </c>
      <c r="K80" s="153">
        <f>Input!K80/$M$1</f>
        <v>0</v>
      </c>
    </row>
    <row r="81" spans="1:11" ht="15" customHeight="1" x14ac:dyDescent="0.25">
      <c r="A81" s="8"/>
      <c r="B81" s="8" t="str">
        <f>Input!B81</f>
        <v>transfout</v>
      </c>
      <c r="C81" s="8"/>
      <c r="D81" s="8"/>
      <c r="E81" s="8"/>
      <c r="F81" s="124" t="e">
        <f>Input!F81</f>
        <v>#DIV/0!</v>
      </c>
      <c r="G81" s="124" t="e">
        <f>Input!G81</f>
        <v>#DIV/0!</v>
      </c>
      <c r="H81" s="124" t="e">
        <f>Input!H81</f>
        <v>#DIV/0!</v>
      </c>
      <c r="I81" s="124" t="e">
        <f>Input!I81</f>
        <v>#DIV/0!</v>
      </c>
      <c r="J81" s="124" t="e">
        <f>Input!J81</f>
        <v>#DIV/0!</v>
      </c>
      <c r="K81" s="124" t="e">
        <f>Input!K81</f>
        <v>#DIV/0!</v>
      </c>
    </row>
    <row r="82" spans="1:11" x14ac:dyDescent="0.25">
      <c r="A82" s="8"/>
      <c r="B82" s="8" t="str">
        <f>Input!B82</f>
        <v>transfoutse</v>
      </c>
      <c r="C82" s="8"/>
      <c r="D82" s="8"/>
      <c r="E82" s="8"/>
      <c r="F82" s="124">
        <f>Input!F82</f>
        <v>0</v>
      </c>
      <c r="G82" s="124">
        <f>Input!G82</f>
        <v>0</v>
      </c>
      <c r="H82" s="124">
        <f>Input!H82</f>
        <v>0</v>
      </c>
      <c r="I82" s="124">
        <f>Input!I82</f>
        <v>0</v>
      </c>
      <c r="J82" s="124">
        <f>Input!J82</f>
        <v>0</v>
      </c>
      <c r="K82" s="124">
        <f>Input!K82</f>
        <v>0</v>
      </c>
    </row>
    <row r="83" spans="1:11" x14ac:dyDescent="0.25">
      <c r="A83" s="8"/>
      <c r="B83" s="8" t="str">
        <f>Input!B83</f>
        <v>transfin</v>
      </c>
      <c r="C83" s="8"/>
      <c r="D83" s="8"/>
      <c r="E83" s="8"/>
      <c r="F83" s="124">
        <f>Input!F83</f>
        <v>0</v>
      </c>
      <c r="G83" s="124">
        <f>Input!G83</f>
        <v>0</v>
      </c>
      <c r="H83" s="124">
        <f>Input!H83</f>
        <v>0</v>
      </c>
      <c r="I83" s="124">
        <f>Input!I83</f>
        <v>0</v>
      </c>
      <c r="J83" s="124">
        <f>Input!J83</f>
        <v>0</v>
      </c>
      <c r="K83" s="124">
        <f>Input!K83</f>
        <v>0</v>
      </c>
    </row>
    <row r="84" spans="1:11" x14ac:dyDescent="0.25">
      <c r="A84" s="8"/>
      <c r="B84" s="8" t="str">
        <f>Input!B84</f>
        <v>transfinse</v>
      </c>
      <c r="C84" s="8"/>
      <c r="D84" s="8"/>
      <c r="E84" s="8"/>
      <c r="F84" s="124">
        <f>Input!F84</f>
        <v>0</v>
      </c>
      <c r="G84" s="124">
        <f>Input!G84</f>
        <v>0</v>
      </c>
      <c r="H84" s="124">
        <f>Input!H84</f>
        <v>0</v>
      </c>
      <c r="I84" s="124">
        <f>Input!I84</f>
        <v>0</v>
      </c>
      <c r="J84" s="125">
        <f>Input!J84</f>
        <v>0</v>
      </c>
      <c r="K84" s="125">
        <f>Input!K84</f>
        <v>0</v>
      </c>
    </row>
    <row r="85" spans="1:11" x14ac:dyDescent="0.25">
      <c r="A85" s="8"/>
      <c r="B85" s="8" t="str">
        <f>Input!B85</f>
        <v>savinformal</v>
      </c>
      <c r="C85" s="8"/>
      <c r="D85" s="8"/>
      <c r="E85" s="8"/>
      <c r="F85" s="124">
        <f>Input!F85</f>
        <v>0</v>
      </c>
      <c r="G85" s="124">
        <f>Input!G85</f>
        <v>0</v>
      </c>
      <c r="H85" s="124">
        <f>Input!H85</f>
        <v>0</v>
      </c>
      <c r="I85" s="124">
        <f>Input!I85</f>
        <v>0</v>
      </c>
      <c r="J85" s="124">
        <f>Input!J85</f>
        <v>0</v>
      </c>
      <c r="K85" s="124">
        <f>Input!K85</f>
        <v>0</v>
      </c>
    </row>
    <row r="86" spans="1:11" x14ac:dyDescent="0.25">
      <c r="A86" s="8"/>
      <c r="B86" s="8" t="str">
        <f>Input!B86</f>
        <v>savinformalse</v>
      </c>
      <c r="C86" s="8"/>
      <c r="D86" s="8"/>
      <c r="E86" s="8"/>
      <c r="F86" s="124">
        <f>Input!F86</f>
        <v>0</v>
      </c>
      <c r="G86" s="124">
        <f>Input!G86</f>
        <v>0</v>
      </c>
      <c r="H86" s="124">
        <f>Input!H86</f>
        <v>0</v>
      </c>
      <c r="I86" s="124">
        <f>Input!I86</f>
        <v>0</v>
      </c>
      <c r="J86" s="124">
        <f>Input!J86</f>
        <v>0</v>
      </c>
      <c r="K86" s="124">
        <f>Input!K86</f>
        <v>0</v>
      </c>
    </row>
    <row r="87" spans="1:11" x14ac:dyDescent="0.25">
      <c r="A87" s="8"/>
      <c r="B87" s="8" t="str">
        <f>Input!B87</f>
        <v>labexp</v>
      </c>
      <c r="C87" s="8"/>
      <c r="D87" s="8"/>
      <c r="E87" s="8"/>
      <c r="F87" s="152">
        <f>Input!F87</f>
        <v>0</v>
      </c>
      <c r="G87" s="152">
        <f>Input!G87</f>
        <v>0</v>
      </c>
      <c r="H87" s="152">
        <f>Input!H87</f>
        <v>0</v>
      </c>
      <c r="I87" s="152">
        <f>Input!I87</f>
        <v>0</v>
      </c>
      <c r="J87" s="153">
        <f>Input!J87</f>
        <v>0</v>
      </c>
      <c r="K87" s="153">
        <f>Input!K87</f>
        <v>0</v>
      </c>
    </row>
    <row r="88" spans="1:11" x14ac:dyDescent="0.25">
      <c r="A88" s="8"/>
      <c r="B88" s="8" t="str">
        <f>Input!B88</f>
        <v>labexpse</v>
      </c>
      <c r="C88" s="8"/>
      <c r="D88" s="8"/>
      <c r="E88" s="8"/>
      <c r="F88" s="152">
        <f>Input!F88</f>
        <v>0</v>
      </c>
      <c r="G88" s="152">
        <f>Input!G88</f>
        <v>0</v>
      </c>
      <c r="H88" s="152">
        <f>Input!H88</f>
        <v>0</v>
      </c>
      <c r="I88" s="152">
        <f>Input!I88</f>
        <v>0</v>
      </c>
      <c r="J88" s="153">
        <f>Input!J88</f>
        <v>0</v>
      </c>
      <c r="K88" s="153">
        <f>Input!K88</f>
        <v>0</v>
      </c>
    </row>
    <row r="89" spans="1:11" x14ac:dyDescent="0.25">
      <c r="A89" s="8"/>
      <c r="B89" s="8" t="str">
        <f>Input!B89</f>
        <v>EXPZOI</v>
      </c>
      <c r="C89" s="8"/>
      <c r="D89" s="8"/>
      <c r="E89" s="8"/>
      <c r="F89" s="152">
        <f>Input!F89</f>
        <v>0</v>
      </c>
      <c r="G89" s="152">
        <f>Input!G89</f>
        <v>0</v>
      </c>
      <c r="H89" s="152">
        <f>Input!H89</f>
        <v>0</v>
      </c>
      <c r="I89" s="152">
        <f>Input!I89</f>
        <v>0</v>
      </c>
      <c r="J89" s="153">
        <f>Input!J89</f>
        <v>0</v>
      </c>
      <c r="K89" s="153">
        <f>Input!K89</f>
        <v>0</v>
      </c>
    </row>
    <row r="90" spans="1:11" x14ac:dyDescent="0.25">
      <c r="A90" s="8"/>
      <c r="B90" s="8" t="str">
        <f>Input!B90</f>
        <v>EXPROLES</v>
      </c>
      <c r="C90" s="8"/>
      <c r="D90" s="8"/>
      <c r="E90" s="8"/>
      <c r="F90" s="30">
        <f>Input!F90</f>
        <v>0</v>
      </c>
      <c r="G90" s="30">
        <f>Input!G90</f>
        <v>0</v>
      </c>
      <c r="H90" s="30">
        <f>Input!H90</f>
        <v>0</v>
      </c>
      <c r="I90" s="30">
        <f>Input!I90</f>
        <v>0</v>
      </c>
      <c r="J90" s="30">
        <f>Input!J90</f>
        <v>0</v>
      </c>
      <c r="K90" s="30">
        <f>Input!K90</f>
        <v>0</v>
      </c>
    </row>
    <row r="91" spans="1:11" x14ac:dyDescent="0.25">
      <c r="A91" s="8"/>
      <c r="B91" s="8" t="str">
        <f>Input!B91</f>
        <v>NONSCtransfers</v>
      </c>
      <c r="C91" s="8"/>
      <c r="D91" s="8"/>
      <c r="E91" s="8"/>
      <c r="F91" s="152">
        <f>Input!F91</f>
        <v>0</v>
      </c>
      <c r="G91" s="152">
        <f>Input!G91</f>
        <v>0</v>
      </c>
      <c r="H91" s="152">
        <f>Input!H91</f>
        <v>0</v>
      </c>
      <c r="I91" s="152">
        <f>Input!I91</f>
        <v>0</v>
      </c>
      <c r="J91" s="153">
        <f>Input!J91</f>
        <v>0</v>
      </c>
      <c r="K91" s="153">
        <f>Input!K91</f>
        <v>0</v>
      </c>
    </row>
    <row r="92" spans="1:11" x14ac:dyDescent="0.25">
      <c r="A92" s="8"/>
      <c r="B92" s="8" t="str">
        <f>Input!B92</f>
        <v>remits</v>
      </c>
      <c r="C92" s="8"/>
      <c r="D92" s="8"/>
      <c r="E92" s="8"/>
      <c r="F92" s="152">
        <f>Input!F92</f>
        <v>0</v>
      </c>
      <c r="G92" s="152">
        <f>Input!G92</f>
        <v>0</v>
      </c>
      <c r="H92" s="152">
        <f>Input!H92</f>
        <v>0</v>
      </c>
      <c r="I92" s="152">
        <f>Input!I92</f>
        <v>0</v>
      </c>
      <c r="J92" s="153">
        <f>Input!J92</f>
        <v>0</v>
      </c>
      <c r="K92" s="153">
        <f>Input!K92</f>
        <v>0</v>
      </c>
    </row>
    <row r="93" spans="1:11" x14ac:dyDescent="0.25">
      <c r="A93" s="8"/>
      <c r="B93" s="8" t="str">
        <f>Input!B93</f>
        <v>NumberHH</v>
      </c>
      <c r="C93" s="8"/>
      <c r="D93" s="8"/>
      <c r="E93" s="8"/>
      <c r="F93" s="90">
        <f>Input!F93</f>
        <v>0</v>
      </c>
      <c r="G93" s="90">
        <f>Input!G93</f>
        <v>0</v>
      </c>
      <c r="H93" s="90">
        <f>Input!H93</f>
        <v>0</v>
      </c>
      <c r="I93" s="90">
        <f>Input!I93</f>
        <v>0</v>
      </c>
      <c r="J93" s="174">
        <f>Input!J93</f>
        <v>0</v>
      </c>
      <c r="K93" s="174">
        <f>Input!K93</f>
        <v>0</v>
      </c>
    </row>
    <row r="94" spans="1:11" x14ac:dyDescent="0.25">
      <c r="A94" s="8"/>
      <c r="B94" s="8" t="str">
        <f>Input!B94</f>
        <v>HHsize</v>
      </c>
      <c r="C94" s="8"/>
      <c r="D94" s="8"/>
      <c r="E94" s="8"/>
      <c r="F94" s="175">
        <f>Input!F94</f>
        <v>0</v>
      </c>
      <c r="G94" s="175">
        <f>Input!G94</f>
        <v>0</v>
      </c>
      <c r="H94" s="175">
        <f>Input!H94</f>
        <v>0</v>
      </c>
      <c r="I94" s="175">
        <f>Input!I94</f>
        <v>0</v>
      </c>
      <c r="J94" s="176">
        <f>Input!J94</f>
        <v>0</v>
      </c>
      <c r="K94" s="176">
        <f>Input!K94</f>
        <v>0</v>
      </c>
    </row>
    <row r="95" spans="1:11" x14ac:dyDescent="0.25">
      <c r="A95" s="8"/>
      <c r="B95" s="8" t="str">
        <f>Input!B95</f>
        <v>HHinc</v>
      </c>
      <c r="C95" s="8"/>
      <c r="D95" s="8"/>
      <c r="E95" s="8"/>
      <c r="F95" s="144">
        <f>Input!F95/$M$1</f>
        <v>0</v>
      </c>
      <c r="G95" s="144">
        <f>Input!G95/$M$1</f>
        <v>0</v>
      </c>
      <c r="H95" s="144">
        <f>Input!H95/$M$1</f>
        <v>0</v>
      </c>
      <c r="I95" s="144">
        <f>Input!I95/$M$1</f>
        <v>0</v>
      </c>
      <c r="J95" s="144">
        <f>Input!J95/$M$1</f>
        <v>0</v>
      </c>
      <c r="K95" s="144">
        <f>Input!K95/$M$1</f>
        <v>0</v>
      </c>
    </row>
    <row r="96" spans="1:11" x14ac:dyDescent="0.25">
      <c r="A96" s="8"/>
      <c r="B96" s="8" t="str">
        <f>Input!B96</f>
        <v>HHexp</v>
      </c>
      <c r="C96" s="8"/>
      <c r="D96" s="8"/>
      <c r="E96" s="8"/>
      <c r="F96" s="155">
        <f>Input!F96</f>
        <v>0</v>
      </c>
      <c r="G96" s="155">
        <f>Input!G96</f>
        <v>0</v>
      </c>
      <c r="H96" s="155">
        <f>Input!H96</f>
        <v>0</v>
      </c>
      <c r="I96" s="155">
        <f>Input!I96</f>
        <v>0</v>
      </c>
      <c r="J96" s="156">
        <f>Input!J96</f>
        <v>0</v>
      </c>
      <c r="K96" s="156">
        <f>Input!K96</f>
        <v>0</v>
      </c>
    </row>
    <row r="97" spans="1:11" ht="15" customHeight="1" x14ac:dyDescent="0.25">
      <c r="A97" s="8"/>
      <c r="B97" s="8" t="str">
        <f>Input!B97</f>
        <v>revsh_zoi</v>
      </c>
      <c r="C97" s="8" t="str">
        <f>Input!C97</f>
        <v>ret</v>
      </c>
      <c r="D97" s="8"/>
      <c r="E97" s="8"/>
      <c r="F97" s="178">
        <f>Input!F97</f>
        <v>0</v>
      </c>
      <c r="G97" s="178">
        <f>Input!G97</f>
        <v>0</v>
      </c>
      <c r="H97" s="178">
        <f>Input!H97</f>
        <v>0</v>
      </c>
      <c r="I97" s="178">
        <f>Input!I97</f>
        <v>0</v>
      </c>
      <c r="J97" s="178">
        <f>Input!J97</f>
        <v>0</v>
      </c>
      <c r="K97" s="178">
        <f>Input!K97</f>
        <v>0</v>
      </c>
    </row>
    <row r="98" spans="1:11" x14ac:dyDescent="0.25">
      <c r="A98" s="8"/>
      <c r="B98" s="8" t="str">
        <f>Input!B98</f>
        <v>revsh_row</v>
      </c>
      <c r="C98" s="8" t="str">
        <f>Input!C98</f>
        <v>ret</v>
      </c>
      <c r="D98" s="8"/>
      <c r="E98" s="8"/>
      <c r="F98" s="178">
        <f>Input!F98</f>
        <v>0</v>
      </c>
      <c r="G98" s="178">
        <f>Input!G98</f>
        <v>0</v>
      </c>
      <c r="H98" s="178">
        <f>Input!H98</f>
        <v>0</v>
      </c>
      <c r="I98" s="178">
        <f>Input!I98</f>
        <v>0</v>
      </c>
      <c r="J98" s="178">
        <f>Input!J98</f>
        <v>0</v>
      </c>
      <c r="K98" s="178">
        <f>Input!K98</f>
        <v>0</v>
      </c>
    </row>
    <row r="99" spans="1:11" x14ac:dyDescent="0.25">
      <c r="A99" s="8"/>
      <c r="B99" s="8" t="str">
        <f>Input!B99</f>
        <v>revsh_zoi</v>
      </c>
      <c r="C99" s="8" t="str">
        <f>Input!C99</f>
        <v>other</v>
      </c>
      <c r="D99" s="8"/>
      <c r="E99" s="8"/>
      <c r="F99" s="178">
        <f>Input!F99</f>
        <v>0</v>
      </c>
      <c r="G99" s="178">
        <f>Input!G99</f>
        <v>0</v>
      </c>
      <c r="H99" s="178">
        <f>Input!H99</f>
        <v>0</v>
      </c>
      <c r="I99" s="178">
        <f>Input!I99</f>
        <v>0</v>
      </c>
      <c r="J99" s="178">
        <f>Input!J99</f>
        <v>0</v>
      </c>
      <c r="K99" s="178">
        <f>Input!K99</f>
        <v>0</v>
      </c>
    </row>
    <row r="100" spans="1:11" x14ac:dyDescent="0.25">
      <c r="A100" s="8"/>
      <c r="B100" s="8" t="str">
        <f>Input!B100</f>
        <v>revsh_row</v>
      </c>
      <c r="C100" s="8" t="str">
        <f>Input!C100</f>
        <v>other</v>
      </c>
      <c r="D100" s="8"/>
      <c r="E100" s="8"/>
      <c r="F100" s="178">
        <f>Input!F100</f>
        <v>0</v>
      </c>
      <c r="G100" s="178">
        <f>Input!G100</f>
        <v>0</v>
      </c>
      <c r="H100" s="178">
        <f>Input!H100</f>
        <v>0</v>
      </c>
      <c r="I100" s="178">
        <f>Input!I100</f>
        <v>0</v>
      </c>
      <c r="J100" s="178">
        <f>Input!J100</f>
        <v>0</v>
      </c>
      <c r="K100" s="178">
        <f>Input!K100</f>
        <v>0</v>
      </c>
    </row>
    <row r="101" spans="1:11" x14ac:dyDescent="0.25">
      <c r="A101" s="8"/>
      <c r="B101" s="8" t="str">
        <f>Input!B101</f>
        <v>revsh_vil</v>
      </c>
      <c r="C101" s="8" t="str">
        <f>Input!C101</f>
        <v>other</v>
      </c>
      <c r="D101" s="8"/>
      <c r="E101" s="8"/>
      <c r="F101">
        <f>Input!F101</f>
        <v>0</v>
      </c>
      <c r="G101">
        <f>Input!G101</f>
        <v>0</v>
      </c>
      <c r="H101">
        <f>Input!H101</f>
        <v>0</v>
      </c>
      <c r="I101">
        <f>Input!I101</f>
        <v>0</v>
      </c>
      <c r="J101">
        <f>Input!J101</f>
        <v>0</v>
      </c>
      <c r="K101">
        <f>Input!K101</f>
        <v>0</v>
      </c>
    </row>
    <row r="102" spans="1:11" ht="15.75" thickBot="1" x14ac:dyDescent="0.3">
      <c r="A102" s="8"/>
      <c r="B102" s="8" t="str">
        <f>Input!B102</f>
        <v>revsh_rol</v>
      </c>
      <c r="C102" s="8" t="str">
        <f>Input!C102</f>
        <v>other</v>
      </c>
      <c r="D102" s="8"/>
      <c r="E102" s="8"/>
      <c r="F102">
        <f>Input!F102</f>
        <v>0</v>
      </c>
      <c r="G102">
        <f>Input!G102</f>
        <v>0</v>
      </c>
      <c r="H102">
        <f>Input!H102</f>
        <v>0</v>
      </c>
      <c r="I102">
        <f>Input!I102</f>
        <v>0</v>
      </c>
      <c r="J102">
        <f>Input!J102</f>
        <v>0</v>
      </c>
      <c r="K102">
        <f>Input!K102</f>
        <v>0</v>
      </c>
    </row>
    <row r="103" spans="1:11" ht="15" customHeight="1" x14ac:dyDescent="0.25">
      <c r="A103" s="8"/>
      <c r="B103" s="8" t="str">
        <f>Input!B103</f>
        <v>VA2IDsh</v>
      </c>
      <c r="C103" s="8" t="str">
        <f>Input!C103</f>
        <v>ret</v>
      </c>
      <c r="D103" s="8" t="str">
        <f>Input!D103</f>
        <v>ret</v>
      </c>
      <c r="E103" s="8"/>
      <c r="F103" s="179">
        <f>Input!F103</f>
        <v>0</v>
      </c>
      <c r="G103" s="180">
        <f>Input!G103</f>
        <v>0</v>
      </c>
      <c r="H103" s="180">
        <f>Input!H103</f>
        <v>0</v>
      </c>
      <c r="I103" s="180">
        <f>Input!I103</f>
        <v>0</v>
      </c>
      <c r="J103" s="180">
        <f>Input!J103</f>
        <v>0</v>
      </c>
      <c r="K103" s="181">
        <f>Input!K103</f>
        <v>0</v>
      </c>
    </row>
    <row r="104" spans="1:11" x14ac:dyDescent="0.25">
      <c r="A104" s="8"/>
      <c r="B104" s="8" t="str">
        <f>Input!B104</f>
        <v>VA2IDsh</v>
      </c>
      <c r="C104" s="8" t="str">
        <f>Input!C104</f>
        <v>ret</v>
      </c>
      <c r="D104" s="8" t="str">
        <f>Input!D104</f>
        <v>other</v>
      </c>
      <c r="E104" s="8"/>
      <c r="F104" s="182">
        <f>Input!F104</f>
        <v>0</v>
      </c>
      <c r="G104" s="177">
        <f>Input!G104</f>
        <v>0</v>
      </c>
      <c r="H104" s="177">
        <f>Input!H104</f>
        <v>0</v>
      </c>
      <c r="I104" s="177">
        <f>Input!I104</f>
        <v>0</v>
      </c>
      <c r="J104" s="177">
        <f>Input!J104</f>
        <v>0</v>
      </c>
      <c r="K104" s="183">
        <f>Input!K104</f>
        <v>0</v>
      </c>
    </row>
    <row r="105" spans="1:11" x14ac:dyDescent="0.25">
      <c r="A105" s="8"/>
      <c r="B105" s="8" t="str">
        <f>Input!B105</f>
        <v>VA2IDsh</v>
      </c>
      <c r="C105" s="8" t="str">
        <f>Input!C105</f>
        <v>ret</v>
      </c>
      <c r="D105" s="8" t="str">
        <f>Input!D105</f>
        <v>crop</v>
      </c>
      <c r="E105" s="8"/>
      <c r="F105" s="182">
        <f>Input!F105</f>
        <v>0</v>
      </c>
      <c r="G105" s="177">
        <f>Input!G105</f>
        <v>0</v>
      </c>
      <c r="H105" s="177">
        <f>Input!H105</f>
        <v>0</v>
      </c>
      <c r="I105" s="177">
        <f>Input!I105</f>
        <v>0</v>
      </c>
      <c r="J105" s="177">
        <f>Input!J105</f>
        <v>0</v>
      </c>
      <c r="K105" s="183">
        <f>Input!K105</f>
        <v>0</v>
      </c>
    </row>
    <row r="106" spans="1:11" x14ac:dyDescent="0.25">
      <c r="A106" s="8"/>
      <c r="B106" s="8" t="str">
        <f>Input!B106</f>
        <v>VA2IDsh</v>
      </c>
      <c r="C106" s="8" t="str">
        <f>Input!C106</f>
        <v>ret</v>
      </c>
      <c r="D106" s="8" t="str">
        <f>Input!D106</f>
        <v>OUTSIDE</v>
      </c>
      <c r="E106" s="8"/>
      <c r="F106" s="182">
        <f>Input!F106</f>
        <v>0</v>
      </c>
      <c r="G106" s="177">
        <f>Input!G106</f>
        <v>0</v>
      </c>
      <c r="H106" s="177">
        <f>Input!H106</f>
        <v>0</v>
      </c>
      <c r="I106" s="177">
        <f>Input!I106</f>
        <v>0</v>
      </c>
      <c r="J106" s="177">
        <f>Input!J106</f>
        <v>0</v>
      </c>
      <c r="K106" s="183">
        <f>Input!K106</f>
        <v>0</v>
      </c>
    </row>
    <row r="107" spans="1:11" x14ac:dyDescent="0.25">
      <c r="A107" s="8"/>
      <c r="B107" s="8" t="str">
        <f>Input!B107</f>
        <v>VA2IDsh</v>
      </c>
      <c r="C107" s="8" t="str">
        <f>Input!C107</f>
        <v>other</v>
      </c>
      <c r="D107" s="8" t="str">
        <f>Input!D107</f>
        <v>ret</v>
      </c>
      <c r="E107" s="8"/>
      <c r="F107" s="182">
        <f>Input!F107</f>
        <v>0</v>
      </c>
      <c r="G107" s="177">
        <f>Input!G107</f>
        <v>0</v>
      </c>
      <c r="H107" s="177">
        <f>Input!H107</f>
        <v>0</v>
      </c>
      <c r="I107" s="177">
        <f>Input!I107</f>
        <v>0</v>
      </c>
      <c r="J107" s="177">
        <f>Input!J107</f>
        <v>0</v>
      </c>
      <c r="K107" s="183">
        <f>Input!K107</f>
        <v>0</v>
      </c>
    </row>
    <row r="108" spans="1:11" x14ac:dyDescent="0.25">
      <c r="A108" s="8"/>
      <c r="B108" s="8" t="str">
        <f>Input!B108</f>
        <v>VA2IDsh</v>
      </c>
      <c r="C108" s="8" t="str">
        <f>Input!C108</f>
        <v>other</v>
      </c>
      <c r="D108" s="8" t="str">
        <f>Input!D108</f>
        <v>other</v>
      </c>
      <c r="E108" s="8"/>
      <c r="F108" s="182">
        <f>Input!F108</f>
        <v>0</v>
      </c>
      <c r="G108" s="177">
        <f>Input!G108</f>
        <v>0</v>
      </c>
      <c r="H108" s="177">
        <f>Input!H108</f>
        <v>0</v>
      </c>
      <c r="I108" s="177">
        <f>Input!I108</f>
        <v>0</v>
      </c>
      <c r="J108" s="177">
        <f>Input!J108</f>
        <v>0</v>
      </c>
      <c r="K108" s="183">
        <f>Input!K108</f>
        <v>0</v>
      </c>
    </row>
    <row r="109" spans="1:11" x14ac:dyDescent="0.25">
      <c r="A109" s="8"/>
      <c r="B109" s="8" t="str">
        <f>Input!B109</f>
        <v>VA2IDsh</v>
      </c>
      <c r="C109" s="8" t="str">
        <f>Input!C109</f>
        <v>other</v>
      </c>
      <c r="D109" s="8" t="str">
        <f>Input!D109</f>
        <v>crop</v>
      </c>
      <c r="E109" s="8"/>
      <c r="F109" s="182">
        <f>Input!F109</f>
        <v>0</v>
      </c>
      <c r="G109" s="177">
        <f>Input!G109</f>
        <v>0</v>
      </c>
      <c r="H109" s="177">
        <f>Input!H109</f>
        <v>0</v>
      </c>
      <c r="I109" s="177">
        <f>Input!I109</f>
        <v>0</v>
      </c>
      <c r="J109" s="177">
        <f>Input!J109</f>
        <v>0</v>
      </c>
      <c r="K109" s="183">
        <f>Input!K109</f>
        <v>0</v>
      </c>
    </row>
    <row r="110" spans="1:11" ht="15.75" thickBot="1" x14ac:dyDescent="0.3">
      <c r="A110" s="8"/>
      <c r="B110" s="8" t="str">
        <f>Input!B110</f>
        <v>VA2IDsh</v>
      </c>
      <c r="C110" s="8" t="str">
        <f>Input!C110</f>
        <v>other</v>
      </c>
      <c r="D110" s="8" t="str">
        <f>Input!D110</f>
        <v>OUTSIDE</v>
      </c>
      <c r="E110" s="8"/>
      <c r="F110" s="184">
        <f>Input!F110</f>
        <v>0</v>
      </c>
      <c r="G110" s="185">
        <f>Input!G110</f>
        <v>0</v>
      </c>
      <c r="H110" s="185">
        <f>Input!H110</f>
        <v>0</v>
      </c>
      <c r="I110" s="185">
        <f>Input!I110</f>
        <v>0</v>
      </c>
      <c r="J110" s="185">
        <f>Input!J110</f>
        <v>0</v>
      </c>
      <c r="K110" s="186">
        <f>Input!K110</f>
        <v>0</v>
      </c>
    </row>
    <row r="111" spans="1:11" x14ac:dyDescent="0.25">
      <c r="A111" s="8"/>
      <c r="B111" s="8" t="str">
        <f>Input!B111</f>
        <v>PropHH</v>
      </c>
      <c r="C111" s="8" t="str">
        <f>Input!C111</f>
        <v>Crop</v>
      </c>
      <c r="D111" s="8"/>
      <c r="E111" s="8"/>
    </row>
    <row r="112" spans="1:11" x14ac:dyDescent="0.25">
      <c r="A112" s="8"/>
      <c r="B112" s="8" t="str">
        <f>Input!B112</f>
        <v>PropHH</v>
      </c>
      <c r="C112" s="8" t="str">
        <f>Input!C112</f>
        <v>ret</v>
      </c>
      <c r="D112" s="8"/>
      <c r="E112" s="8"/>
    </row>
    <row r="113" spans="1:5" x14ac:dyDescent="0.25">
      <c r="A113" s="8"/>
      <c r="B113" s="8" t="str">
        <f>Input!B113</f>
        <v>PropHH</v>
      </c>
      <c r="C113" s="8" t="str">
        <f>Input!C113</f>
        <v>other</v>
      </c>
      <c r="D113" s="8"/>
      <c r="E113" s="8"/>
    </row>
  </sheetData>
  <mergeCells count="5">
    <mergeCell ref="F1:I1"/>
    <mergeCell ref="J1:K1"/>
    <mergeCell ref="F2:G2"/>
    <mergeCell ref="H2:I2"/>
    <mergeCell ref="M2:P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F6" sqref="F6"/>
    </sheetView>
  </sheetViews>
  <sheetFormatPr defaultRowHeight="15" x14ac:dyDescent="0.25"/>
  <cols>
    <col min="3" max="8" width="13.28515625" customWidth="1"/>
  </cols>
  <sheetData>
    <row r="1" spans="2:8" x14ac:dyDescent="0.25">
      <c r="C1" s="237" t="s">
        <v>213</v>
      </c>
      <c r="D1" s="237"/>
      <c r="E1" s="237"/>
      <c r="F1" s="237"/>
    </row>
    <row r="2" spans="2:8" x14ac:dyDescent="0.25">
      <c r="C2" t="s">
        <v>197</v>
      </c>
      <c r="D2" t="s">
        <v>199</v>
      </c>
    </row>
    <row r="3" spans="2:8" x14ac:dyDescent="0.25">
      <c r="B3" t="s">
        <v>214</v>
      </c>
      <c r="C3" s="238">
        <v>20994.603755950928</v>
      </c>
      <c r="D3" s="238">
        <v>61609.917491912842</v>
      </c>
    </row>
    <row r="7" spans="2:8" x14ac:dyDescent="0.25">
      <c r="C7" s="237" t="s">
        <v>212</v>
      </c>
      <c r="D7" s="237"/>
      <c r="E7" s="237"/>
      <c r="F7" s="237"/>
    </row>
    <row r="8" spans="2:8" x14ac:dyDescent="0.25">
      <c r="C8" t="s">
        <v>197</v>
      </c>
      <c r="D8" t="s">
        <v>197</v>
      </c>
      <c r="E8" t="s">
        <v>197</v>
      </c>
      <c r="F8" t="s">
        <v>199</v>
      </c>
      <c r="G8" t="s">
        <v>199</v>
      </c>
      <c r="H8" t="s">
        <v>199</v>
      </c>
    </row>
    <row r="9" spans="2:8" x14ac:dyDescent="0.25">
      <c r="C9" t="s">
        <v>10</v>
      </c>
      <c r="D9" t="s">
        <v>11</v>
      </c>
      <c r="E9" t="s">
        <v>198</v>
      </c>
      <c r="F9" t="s">
        <v>10</v>
      </c>
      <c r="G9" t="s">
        <v>11</v>
      </c>
      <c r="H9" t="s">
        <v>198</v>
      </c>
    </row>
    <row r="10" spans="2:8" x14ac:dyDescent="0.25">
      <c r="B10" t="s">
        <v>200</v>
      </c>
      <c r="C10" s="232">
        <v>9.3833760785694026E-2</v>
      </c>
      <c r="D10" s="232">
        <v>7.1856867244095707E-2</v>
      </c>
      <c r="E10" s="231">
        <v>0.19554496147998077</v>
      </c>
      <c r="F10" s="233">
        <v>0.13424410756191071</v>
      </c>
      <c r="G10" s="233">
        <v>0.1141821752038234</v>
      </c>
      <c r="H10" s="231">
        <v>0.24722428494274207</v>
      </c>
    </row>
    <row r="11" spans="2:8" x14ac:dyDescent="0.25">
      <c r="B11" t="s">
        <v>201</v>
      </c>
      <c r="C11" s="232">
        <v>0.47889167678351297</v>
      </c>
      <c r="D11" s="232">
        <v>5.5112282645096954E-2</v>
      </c>
      <c r="E11" s="231">
        <v>5.254649295298783E-13</v>
      </c>
      <c r="F11" s="233">
        <v>0.27044208434582551</v>
      </c>
      <c r="G11" s="233">
        <v>8.5461973648246051E-2</v>
      </c>
      <c r="H11" s="231">
        <v>3.1030321743451862E-3</v>
      </c>
    </row>
    <row r="12" spans="2:8" x14ac:dyDescent="0.25">
      <c r="B12" t="s">
        <v>202</v>
      </c>
      <c r="C12" s="232">
        <v>1.7287341950583346E-2</v>
      </c>
      <c r="D12" s="232">
        <v>4.4576688459373549E-2</v>
      </c>
      <c r="E12" s="231">
        <v>0.69923978020752198</v>
      </c>
      <c r="F12" s="233">
        <v>7.7140958733354192E-2</v>
      </c>
      <c r="G12" s="233">
        <v>0.10227471789339765</v>
      </c>
      <c r="H12" s="231">
        <v>0.45547144346382828</v>
      </c>
    </row>
    <row r="13" spans="2:8" x14ac:dyDescent="0.25">
      <c r="B13" t="s">
        <v>211</v>
      </c>
      <c r="C13" s="232">
        <v>0.40998722048021063</v>
      </c>
      <c r="D13" s="232">
        <v>5.8684969644739834E-2</v>
      </c>
      <c r="E13" s="231">
        <v>9.3210044788081668E-10</v>
      </c>
      <c r="F13" s="233">
        <v>0.51817284935890662</v>
      </c>
      <c r="G13" s="233">
        <v>8.4764499759859904E-2</v>
      </c>
      <c r="H13">
        <v>4.4136867910553074E-7</v>
      </c>
    </row>
    <row r="14" spans="2:8" x14ac:dyDescent="0.25">
      <c r="B14" t="s">
        <v>196</v>
      </c>
      <c r="C14" s="232">
        <v>2.1411559282179748</v>
      </c>
      <c r="D14" s="232">
        <v>0.12779024981246512</v>
      </c>
      <c r="E14" s="231">
        <v>3.106531439980494E-27</v>
      </c>
      <c r="F14" s="233">
        <v>1.9431455923076939</v>
      </c>
      <c r="G14" s="233">
        <v>0.1594443864437553</v>
      </c>
      <c r="H14" s="231">
        <v>1.610160848673028E-14</v>
      </c>
    </row>
    <row r="15" spans="2:8" x14ac:dyDescent="0.25">
      <c r="B15" t="s">
        <v>196</v>
      </c>
      <c r="C15">
        <v>2.1769753978679081</v>
      </c>
      <c r="D15">
        <v>0.11831685626228974</v>
      </c>
      <c r="E15">
        <v>1.5865276778279659E-29</v>
      </c>
      <c r="F15">
        <v>1.9732489077055702</v>
      </c>
      <c r="G15">
        <v>0.16316803071874686</v>
      </c>
      <c r="H15">
        <v>3.0707887654430226E-14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workbookViewId="0">
      <selection activeCell="B5" sqref="B5"/>
    </sheetView>
  </sheetViews>
  <sheetFormatPr defaultColWidth="9.140625" defaultRowHeight="15" x14ac:dyDescent="0.25"/>
  <cols>
    <col min="1" max="1" width="20" style="11" customWidth="1"/>
    <col min="2" max="2" width="10" style="11" customWidth="1"/>
    <col min="3" max="3" width="16" style="11" customWidth="1"/>
    <col min="4" max="4" width="15.28515625" style="11" customWidth="1"/>
    <col min="5" max="5" width="14.5703125" style="11" customWidth="1"/>
    <col min="6" max="6" width="14.85546875" style="11" customWidth="1"/>
    <col min="7" max="7" width="14.28515625" style="11" customWidth="1"/>
    <col min="8" max="8" width="9.140625" style="11" customWidth="1"/>
    <col min="9" max="9" width="10" style="11" customWidth="1"/>
    <col min="10" max="10" width="7.85546875" style="11" customWidth="1"/>
    <col min="11" max="11" width="11.5703125" style="11" customWidth="1"/>
    <col min="12" max="12" width="6.85546875" style="11" customWidth="1"/>
    <col min="13" max="13" width="10.7109375" style="11" customWidth="1"/>
    <col min="14" max="14" width="10" style="11" customWidth="1"/>
    <col min="15" max="15" width="7.85546875" style="11" customWidth="1"/>
    <col min="16" max="16" width="12.5703125" style="11" customWidth="1"/>
    <col min="17" max="17" width="9.140625" style="11" customWidth="1"/>
    <col min="18" max="18" width="11" style="11" customWidth="1"/>
    <col min="19" max="19" width="9.42578125" style="11" customWidth="1"/>
    <col min="20" max="20" width="10" style="11" customWidth="1"/>
    <col min="21" max="21" width="12.5703125" style="11" customWidth="1"/>
    <col min="22" max="22" width="8.7109375" style="11" customWidth="1"/>
    <col min="23" max="25" width="9.140625" style="11"/>
    <col min="26" max="26" width="15.28515625" style="11" customWidth="1"/>
    <col min="27" max="16384" width="9.140625" style="11"/>
  </cols>
  <sheetData>
    <row r="1" spans="2:13" x14ac:dyDescent="0.25">
      <c r="B1" s="237" t="s">
        <v>213</v>
      </c>
      <c r="C1" s="237"/>
      <c r="D1" s="237"/>
      <c r="E1" s="237"/>
      <c r="F1" s="237"/>
    </row>
    <row r="2" spans="2:13" x14ac:dyDescent="0.25">
      <c r="C2" t="s">
        <v>197</v>
      </c>
      <c r="D2" t="s">
        <v>199</v>
      </c>
      <c r="E2" t="s">
        <v>216</v>
      </c>
      <c r="F2" t="s">
        <v>217</v>
      </c>
      <c r="G2" t="s">
        <v>218</v>
      </c>
      <c r="H2" t="s">
        <v>219</v>
      </c>
    </row>
    <row r="3" spans="2:13" x14ac:dyDescent="0.25">
      <c r="B3" t="s">
        <v>215</v>
      </c>
      <c r="C3" s="238">
        <v>0</v>
      </c>
      <c r="D3" s="238">
        <v>0</v>
      </c>
      <c r="E3" s="238">
        <v>397.23975270986557</v>
      </c>
      <c r="F3" s="238">
        <v>0</v>
      </c>
      <c r="G3" s="238">
        <v>997.74024230241776</v>
      </c>
      <c r="H3" s="238">
        <v>0</v>
      </c>
    </row>
    <row r="7" spans="2:13" x14ac:dyDescent="0.25">
      <c r="B7" s="237" t="s">
        <v>212</v>
      </c>
      <c r="C7" s="237"/>
      <c r="D7" s="237"/>
      <c r="E7" s="237"/>
      <c r="F7" s="237"/>
    </row>
    <row r="8" spans="2:13" x14ac:dyDescent="0.25">
      <c r="B8"/>
      <c r="C8" t="s">
        <v>216</v>
      </c>
      <c r="D8" t="s">
        <v>216</v>
      </c>
      <c r="E8" t="s">
        <v>216</v>
      </c>
      <c r="F8" t="s">
        <v>216</v>
      </c>
      <c r="G8" t="s">
        <v>216</v>
      </c>
      <c r="H8" t="s">
        <v>216</v>
      </c>
      <c r="K8" s="240"/>
    </row>
    <row r="9" spans="2:13" x14ac:dyDescent="0.25">
      <c r="B9"/>
      <c r="C9" t="s">
        <v>10</v>
      </c>
      <c r="D9" t="s">
        <v>11</v>
      </c>
      <c r="E9" t="s">
        <v>198</v>
      </c>
      <c r="F9" t="s">
        <v>198</v>
      </c>
      <c r="G9" t="s">
        <v>198</v>
      </c>
      <c r="H9" t="s">
        <v>198</v>
      </c>
      <c r="K9" s="240"/>
    </row>
    <row r="10" spans="2:13" x14ac:dyDescent="0.25">
      <c r="B10" t="s">
        <v>200</v>
      </c>
      <c r="C10" s="232">
        <v>9.2643213611260017E-2</v>
      </c>
      <c r="D10" s="232">
        <v>3.7292685924097596E-2</v>
      </c>
      <c r="E10" s="239">
        <v>1.5277755867949258E-2</v>
      </c>
      <c r="F10" s="239">
        <v>0.16223868718423781</v>
      </c>
      <c r="G10" s="239">
        <v>3.342549904533245E-2</v>
      </c>
      <c r="H10" s="239">
        <v>3.4880069978683915E-6</v>
      </c>
      <c r="K10" s="214"/>
      <c r="L10"/>
      <c r="M10" s="224"/>
    </row>
    <row r="11" spans="2:13" x14ac:dyDescent="0.25">
      <c r="B11" t="s">
        <v>201</v>
      </c>
      <c r="C11" s="232">
        <v>0.27830693183202726</v>
      </c>
      <c r="D11" s="232">
        <v>0.10799127710581252</v>
      </c>
      <c r="E11" s="239">
        <v>1.1982006985981565E-2</v>
      </c>
      <c r="F11" s="239">
        <v>0.15896398846955861</v>
      </c>
      <c r="G11" s="239">
        <v>6.0608741297454388E-2</v>
      </c>
      <c r="H11" s="239">
        <v>9.7885277883933298E-3</v>
      </c>
      <c r="K11" s="214"/>
      <c r="L11"/>
      <c r="M11" s="224"/>
    </row>
    <row r="12" spans="2:13" x14ac:dyDescent="0.25">
      <c r="B12" t="s">
        <v>202</v>
      </c>
      <c r="C12" s="232">
        <v>0.25137307817180243</v>
      </c>
      <c r="D12" s="232">
        <v>6.1948403679740326E-2</v>
      </c>
      <c r="E12" s="239">
        <v>1.2286577495858938E-4</v>
      </c>
      <c r="F12" s="239">
        <v>0.30713199952520576</v>
      </c>
      <c r="G12" s="239">
        <v>7.1440792857828922E-2</v>
      </c>
      <c r="H12" s="239">
        <v>3.3853604881326548E-5</v>
      </c>
      <c r="K12" s="214"/>
      <c r="L12"/>
      <c r="M12" s="224"/>
    </row>
    <row r="13" spans="2:13" x14ac:dyDescent="0.25">
      <c r="B13" t="s">
        <v>203</v>
      </c>
      <c r="C13" s="232">
        <v>0.37767677638492714</v>
      </c>
      <c r="D13" s="232">
        <v>9.1084992860736583E-2</v>
      </c>
      <c r="E13" s="239">
        <v>9.0019905705556296E-5</v>
      </c>
      <c r="F13" s="239">
        <v>0.37166532482099512</v>
      </c>
      <c r="G13" s="239">
        <v>7.938956879359764E-2</v>
      </c>
      <c r="H13" s="239">
        <v>7.1971768350241695E-6</v>
      </c>
      <c r="K13" s="214"/>
      <c r="L13"/>
      <c r="M13" s="224"/>
    </row>
    <row r="14" spans="2:13" x14ac:dyDescent="0.25">
      <c r="B14" t="s">
        <v>196</v>
      </c>
      <c r="C14" s="232">
        <v>4.7389959018133823</v>
      </c>
      <c r="D14" s="232">
        <v>0.98700664207863353</v>
      </c>
      <c r="E14" s="239">
        <v>8.1567856067853436E-6</v>
      </c>
      <c r="F14" s="239">
        <v>3.5848711072709989</v>
      </c>
      <c r="G14" s="239">
        <v>0.5757752710821068</v>
      </c>
      <c r="H14" s="239">
        <v>6.4271411949749743E-9</v>
      </c>
      <c r="K14" s="214"/>
      <c r="L14"/>
    </row>
    <row r="15" spans="2:13" x14ac:dyDescent="0.25">
      <c r="K15" s="240"/>
    </row>
    <row r="19" spans="1:31" ht="17.25" customHeight="1" x14ac:dyDescent="0.25"/>
    <row r="20" spans="1:31" ht="18.75" customHeight="1" thickBot="1" x14ac:dyDescent="0.3">
      <c r="A20" s="12" t="s">
        <v>25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31" s="35" customFormat="1" ht="18.75" customHeight="1" x14ac:dyDescent="0.25">
      <c r="A21" s="34"/>
      <c r="B21" s="496" t="s">
        <v>118</v>
      </c>
      <c r="C21" s="497"/>
      <c r="D21" s="497"/>
      <c r="E21" s="497"/>
      <c r="F21" s="498"/>
      <c r="G21" s="496" t="s">
        <v>119</v>
      </c>
      <c r="H21" s="497"/>
      <c r="I21" s="497"/>
      <c r="J21" s="497"/>
      <c r="K21" s="498"/>
      <c r="L21" s="496" t="s">
        <v>120</v>
      </c>
      <c r="M21" s="497"/>
      <c r="N21" s="497"/>
      <c r="O21" s="497"/>
      <c r="P21" s="498"/>
      <c r="Q21" s="496" t="s">
        <v>121</v>
      </c>
      <c r="R21" s="497"/>
      <c r="S21" s="497"/>
      <c r="T21" s="497"/>
      <c r="U21" s="498"/>
      <c r="V21" s="496" t="s">
        <v>122</v>
      </c>
      <c r="W21" s="497"/>
      <c r="X21" s="497"/>
      <c r="Y21" s="497"/>
      <c r="Z21" s="498"/>
      <c r="AA21" s="496" t="s">
        <v>123</v>
      </c>
      <c r="AB21" s="497"/>
      <c r="AC21" s="497"/>
      <c r="AD21" s="497"/>
      <c r="AE21" s="498"/>
    </row>
    <row r="22" spans="1:31" s="42" customFormat="1" ht="18.75" customHeight="1" x14ac:dyDescent="0.25">
      <c r="A22" s="43" t="s">
        <v>0</v>
      </c>
      <c r="B22" s="44" t="s">
        <v>26</v>
      </c>
      <c r="C22" s="45" t="s">
        <v>27</v>
      </c>
      <c r="D22" s="45" t="s">
        <v>28</v>
      </c>
      <c r="E22" s="45" t="s">
        <v>29</v>
      </c>
      <c r="F22" s="36" t="s">
        <v>30</v>
      </c>
      <c r="G22" s="44" t="s">
        <v>26</v>
      </c>
      <c r="H22" s="45" t="s">
        <v>27</v>
      </c>
      <c r="I22" s="45" t="s">
        <v>28</v>
      </c>
      <c r="J22" s="45" t="s">
        <v>29</v>
      </c>
      <c r="K22" s="36" t="s">
        <v>30</v>
      </c>
      <c r="L22" s="44" t="s">
        <v>26</v>
      </c>
      <c r="M22" s="45" t="s">
        <v>27</v>
      </c>
      <c r="N22" s="45" t="s">
        <v>28</v>
      </c>
      <c r="O22" s="45" t="s">
        <v>29</v>
      </c>
      <c r="P22" s="36" t="s">
        <v>30</v>
      </c>
      <c r="Q22" s="44" t="s">
        <v>26</v>
      </c>
      <c r="R22" s="45" t="s">
        <v>27</v>
      </c>
      <c r="S22" s="45" t="s">
        <v>28</v>
      </c>
      <c r="T22" s="45" t="s">
        <v>29</v>
      </c>
      <c r="U22" s="36" t="s">
        <v>30</v>
      </c>
      <c r="V22" s="44" t="s">
        <v>26</v>
      </c>
      <c r="W22" s="45" t="s">
        <v>27</v>
      </c>
      <c r="X22" s="45" t="s">
        <v>28</v>
      </c>
      <c r="Y22" s="45" t="s">
        <v>29</v>
      </c>
      <c r="Z22" s="36" t="s">
        <v>32</v>
      </c>
      <c r="AA22" s="44" t="s">
        <v>26</v>
      </c>
      <c r="AB22" s="45" t="s">
        <v>27</v>
      </c>
      <c r="AC22" s="45" t="s">
        <v>28</v>
      </c>
      <c r="AD22" s="45" t="s">
        <v>29</v>
      </c>
      <c r="AE22" s="36" t="s">
        <v>30</v>
      </c>
    </row>
    <row r="23" spans="1:31" s="42" customFormat="1" ht="18.75" customHeight="1" thickBot="1" x14ac:dyDescent="0.3">
      <c r="A23" s="37" t="s">
        <v>31</v>
      </c>
      <c r="B23" s="38"/>
      <c r="C23" s="39"/>
      <c r="D23" s="39"/>
      <c r="E23" s="39"/>
      <c r="F23" s="40"/>
      <c r="G23" s="39"/>
      <c r="H23" s="39"/>
      <c r="I23" s="39"/>
      <c r="J23" s="39"/>
      <c r="K23" s="39"/>
      <c r="L23" s="38"/>
      <c r="M23" s="39"/>
      <c r="N23" s="39"/>
      <c r="O23" s="39"/>
      <c r="P23" s="40"/>
      <c r="Q23" s="39"/>
      <c r="R23" s="39"/>
      <c r="S23" s="39"/>
      <c r="T23" s="39"/>
      <c r="U23" s="39"/>
      <c r="V23" s="38"/>
      <c r="W23" s="39"/>
      <c r="X23" s="39"/>
      <c r="Y23" s="39"/>
      <c r="Z23" s="41"/>
      <c r="AA23" s="38"/>
      <c r="AB23" s="39"/>
      <c r="AC23" s="39"/>
      <c r="AD23" s="39"/>
      <c r="AE23" s="40"/>
    </row>
    <row r="24" spans="1:31" ht="18.75" customHeight="1" x14ac:dyDescent="0.25"/>
    <row r="25" spans="1:31" ht="18.75" customHeight="1" x14ac:dyDescent="0.25"/>
    <row r="26" spans="1:31" ht="18.75" customHeight="1" x14ac:dyDescent="0.25"/>
    <row r="27" spans="1:31" ht="18.75" customHeight="1" x14ac:dyDescent="0.25"/>
    <row r="28" spans="1:31" ht="18.75" customHeight="1" x14ac:dyDescent="0.25"/>
    <row r="29" spans="1:31" ht="18.75" customHeight="1" x14ac:dyDescent="0.25"/>
    <row r="30" spans="1:31" ht="18.75" customHeight="1" x14ac:dyDescent="0.25"/>
    <row r="31" spans="1:31" ht="18.75" customHeight="1" x14ac:dyDescent="0.25"/>
  </sheetData>
  <mergeCells count="6">
    <mergeCell ref="AA21:AE21"/>
    <mergeCell ref="V21:Z21"/>
    <mergeCell ref="B21:F21"/>
    <mergeCell ref="L21:P21"/>
    <mergeCell ref="G21:K21"/>
    <mergeCell ref="Q21:U2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topLeftCell="A7" workbookViewId="0">
      <selection activeCell="C28" sqref="C28"/>
    </sheetView>
  </sheetViews>
  <sheetFormatPr defaultRowHeight="15" x14ac:dyDescent="0.25"/>
  <cols>
    <col min="1" max="1" width="19" customWidth="1"/>
    <col min="2" max="2" width="15.85546875" customWidth="1"/>
    <col min="3" max="3" width="19.28515625" customWidth="1"/>
    <col min="4" max="4" width="16.7109375" customWidth="1"/>
  </cols>
  <sheetData>
    <row r="2" spans="1:11" x14ac:dyDescent="0.25">
      <c r="C2" t="s">
        <v>218</v>
      </c>
      <c r="D2" t="s">
        <v>219</v>
      </c>
      <c r="E2" t="s">
        <v>216</v>
      </c>
      <c r="F2" t="s">
        <v>199</v>
      </c>
      <c r="G2" t="s">
        <v>197</v>
      </c>
      <c r="H2" t="s">
        <v>217</v>
      </c>
    </row>
    <row r="3" spans="1:11" x14ac:dyDescent="0.25">
      <c r="B3" t="s">
        <v>262</v>
      </c>
      <c r="C3" s="241">
        <v>426.89999389648438</v>
      </c>
      <c r="D3" s="241">
        <v>6</v>
      </c>
      <c r="E3" s="241">
        <v>267</v>
      </c>
      <c r="F3" s="241">
        <v>1032.199951171875</v>
      </c>
      <c r="G3" s="241">
        <v>276.76654052734375</v>
      </c>
      <c r="H3" s="241">
        <v>285.79000854492188</v>
      </c>
    </row>
    <row r="4" spans="1:11" x14ac:dyDescent="0.25">
      <c r="B4" t="s">
        <v>208</v>
      </c>
      <c r="C4">
        <v>448</v>
      </c>
      <c r="D4">
        <v>426</v>
      </c>
      <c r="E4">
        <v>152.46000671386719</v>
      </c>
      <c r="F4">
        <v>588.8499755859375</v>
      </c>
      <c r="G4">
        <v>853.26654052734375</v>
      </c>
      <c r="H4">
        <v>278.489990234375</v>
      </c>
    </row>
    <row r="5" spans="1:11" x14ac:dyDescent="0.25">
      <c r="B5" t="s">
        <v>263</v>
      </c>
      <c r="C5">
        <v>11361.66015625</v>
      </c>
      <c r="D5">
        <v>911.635986328125</v>
      </c>
      <c r="E5">
        <v>1602.260009765625</v>
      </c>
      <c r="F5">
        <v>4521.72998046875</v>
      </c>
      <c r="G5">
        <v>7168.7666015625</v>
      </c>
      <c r="H5">
        <v>1858.489990234375</v>
      </c>
    </row>
    <row r="8" spans="1:11" ht="30" x14ac:dyDescent="0.25">
      <c r="A8" t="s">
        <v>222</v>
      </c>
      <c r="C8" s="35" t="s">
        <v>206</v>
      </c>
      <c r="D8" s="35" t="s">
        <v>206</v>
      </c>
      <c r="E8" s="35" t="s">
        <v>206</v>
      </c>
      <c r="F8" s="35" t="s">
        <v>208</v>
      </c>
      <c r="G8" s="35" t="s">
        <v>208</v>
      </c>
      <c r="H8" s="35" t="s">
        <v>208</v>
      </c>
      <c r="I8" s="35" t="s">
        <v>209</v>
      </c>
      <c r="J8" s="35" t="s">
        <v>209</v>
      </c>
      <c r="K8" s="35" t="s">
        <v>209</v>
      </c>
    </row>
    <row r="9" spans="1:11" x14ac:dyDescent="0.25">
      <c r="C9" t="s">
        <v>207</v>
      </c>
      <c r="D9" t="s">
        <v>11</v>
      </c>
      <c r="E9" t="s">
        <v>198</v>
      </c>
      <c r="F9" t="s">
        <v>207</v>
      </c>
      <c r="G9" t="s">
        <v>11</v>
      </c>
      <c r="H9" t="s">
        <v>198</v>
      </c>
      <c r="I9" t="s">
        <v>207</v>
      </c>
      <c r="J9" t="s">
        <v>11</v>
      </c>
      <c r="K9" t="s">
        <v>198</v>
      </c>
    </row>
    <row r="10" spans="1:11" x14ac:dyDescent="0.25">
      <c r="A10" t="s">
        <v>220</v>
      </c>
      <c r="B10" t="s">
        <v>204</v>
      </c>
      <c r="C10" s="232">
        <v>0.41996457183493163</v>
      </c>
      <c r="D10" s="232">
        <v>0.4455317604991556</v>
      </c>
      <c r="E10" s="231">
        <v>0.44537916668645683</v>
      </c>
      <c r="F10" s="233">
        <v>0.41139039453927051</v>
      </c>
      <c r="G10" s="233">
        <v>0.26973411122814583</v>
      </c>
      <c r="H10" s="231">
        <v>0.22462831820269957</v>
      </c>
      <c r="I10" s="232">
        <v>0.41457017440794203</v>
      </c>
      <c r="J10" s="232">
        <v>0.20939799735988696</v>
      </c>
      <c r="K10" s="231">
        <v>6.6375721112827385E-2</v>
      </c>
    </row>
    <row r="11" spans="1:11" x14ac:dyDescent="0.25">
      <c r="B11" t="s">
        <v>196</v>
      </c>
      <c r="C11" s="214">
        <v>3.1134075856895715</v>
      </c>
      <c r="D11" s="214">
        <v>0.81933700390892095</v>
      </c>
      <c r="E11" s="234">
        <v>6.2801789420989101E-2</v>
      </c>
      <c r="F11" s="235">
        <v>3.5289531599374384</v>
      </c>
      <c r="G11" s="235">
        <v>0.72779529261145504</v>
      </c>
      <c r="H11" s="234">
        <v>1.6740167648320745E-2</v>
      </c>
      <c r="I11" s="214">
        <v>3.5346311552490759</v>
      </c>
      <c r="J11" s="214">
        <v>0.35872622652278674</v>
      </c>
      <c r="K11" s="234">
        <v>6.0673880015572905E-8</v>
      </c>
    </row>
    <row r="12" spans="1:11" x14ac:dyDescent="0.25">
      <c r="A12" t="s">
        <v>221</v>
      </c>
      <c r="B12" t="s">
        <v>205</v>
      </c>
      <c r="C12" s="236">
        <f>1-C10</f>
        <v>0.58003542816506837</v>
      </c>
      <c r="D12" s="214"/>
      <c r="E12" s="234"/>
      <c r="F12" s="236">
        <f>1-F10</f>
        <v>0.58860960546072949</v>
      </c>
      <c r="G12" s="235"/>
      <c r="H12" s="234"/>
      <c r="I12" s="236">
        <f>1-I10</f>
        <v>0.58542982559205803</v>
      </c>
      <c r="J12" s="214"/>
      <c r="K12" s="231"/>
    </row>
    <row r="20" spans="2:4" ht="30" x14ac:dyDescent="0.25">
      <c r="C20" s="35" t="s">
        <v>265</v>
      </c>
      <c r="D20" s="35" t="s">
        <v>210</v>
      </c>
    </row>
    <row r="21" spans="2:4" x14ac:dyDescent="0.25">
      <c r="B21" t="s">
        <v>206</v>
      </c>
      <c r="C21">
        <v>0.32299281574253524</v>
      </c>
      <c r="D21">
        <v>0.51713244742479325</v>
      </c>
    </row>
    <row r="22" spans="2:4" x14ac:dyDescent="0.25">
      <c r="B22" t="s">
        <v>208</v>
      </c>
      <c r="C22">
        <v>0.40540328464946168</v>
      </c>
      <c r="D22">
        <v>0.38126708309476026</v>
      </c>
    </row>
    <row r="23" spans="2:4" x14ac:dyDescent="0.25">
      <c r="B23" t="s">
        <v>209</v>
      </c>
      <c r="C23">
        <v>1.0447962491600602</v>
      </c>
      <c r="D23">
        <v>0.55383863325815852</v>
      </c>
    </row>
    <row r="25" spans="2:4" ht="45" x14ac:dyDescent="0.25">
      <c r="C25" s="42" t="s">
        <v>266</v>
      </c>
      <c r="D25" s="35" t="s">
        <v>267</v>
      </c>
    </row>
    <row r="26" spans="2:4" x14ac:dyDescent="0.25">
      <c r="B26" t="s">
        <v>206</v>
      </c>
      <c r="C26" s="157">
        <f>C21*(1-D21)</f>
        <v>0.15596275043697269</v>
      </c>
      <c r="D26">
        <f>C21*D21</f>
        <v>0.16703006530556255</v>
      </c>
    </row>
    <row r="27" spans="2:4" x14ac:dyDescent="0.25">
      <c r="B27" t="s">
        <v>208</v>
      </c>
      <c r="C27" s="157">
        <f t="shared" ref="C27:C28" si="0">C22*(1-D22)</f>
        <v>0.25083635683412664</v>
      </c>
      <c r="D27">
        <f t="shared" ref="D27:D28" si="1">C22*D22</f>
        <v>0.15456692781533504</v>
      </c>
    </row>
    <row r="28" spans="2:4" x14ac:dyDescent="0.25">
      <c r="B28" t="s">
        <v>209</v>
      </c>
      <c r="C28" s="157">
        <f t="shared" si="0"/>
        <v>0.46614772249200198</v>
      </c>
      <c r="D28">
        <f t="shared" si="1"/>
        <v>0.57864852666805822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Index</vt:lpstr>
      <vt:lpstr>Index_div_rmj</vt:lpstr>
      <vt:lpstr>Index_div_adj</vt:lpstr>
      <vt:lpstr>Input_new</vt:lpstr>
      <vt:lpstr>Input</vt:lpstr>
      <vt:lpstr>Input_divided</vt:lpstr>
      <vt:lpstr>Fish</vt:lpstr>
      <vt:lpstr>Crop</vt:lpstr>
      <vt:lpstr>ProdSerRet</vt:lpstr>
      <vt:lpstr>Cons</vt:lpstr>
      <vt:lpstr>Live</vt:lpstr>
      <vt:lpstr>Alt</vt:lpstr>
      <vt:lpstr>ret</vt:lpstr>
      <vt:lpstr>ser</vt:lpstr>
      <vt:lpstr>shares</vt:lpstr>
      <vt:lpstr>wages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Life can be simple</dc:creator>
  <cp:lastModifiedBy>Filipski, Mateusz (IFPRI)</cp:lastModifiedBy>
  <dcterms:created xsi:type="dcterms:W3CDTF">2015-09-23T21:50:44Z</dcterms:created>
  <dcterms:modified xsi:type="dcterms:W3CDTF">2016-11-18T21:41:15Z</dcterms:modified>
</cp:coreProperties>
</file>