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56DB8C49-DC7E-4272-97C3-D05BF422C43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dex_NP" sheetId="1" r:id="rId1"/>
    <sheet name="Index_NP_div" sheetId="11" r:id="rId2"/>
    <sheet name="AllAccounts" sheetId="9" r:id="rId3"/>
    <sheet name="Input_NP" sheetId="4" r:id="rId4"/>
    <sheet name="Input_NP_div" sheetId="10" r:id="rId5"/>
    <sheet name="Input_NP_div_ol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4" l="1"/>
  <c r="L23" i="4"/>
  <c r="L22" i="4"/>
  <c r="L21" i="4"/>
  <c r="Q24" i="4"/>
  <c r="Q23" i="4"/>
  <c r="Q22" i="4"/>
  <c r="Q21" i="4"/>
  <c r="M22" i="4"/>
  <c r="N22" i="4" s="1"/>
  <c r="M21" i="4"/>
  <c r="N21" i="4" s="1"/>
  <c r="V7" i="4" l="1"/>
  <c r="P7" i="4" l="1"/>
  <c r="O7" i="4" l="1"/>
  <c r="Q7" i="4" l="1"/>
  <c r="R7" i="4" l="1"/>
  <c r="Q8" i="4"/>
  <c r="I96" i="4"/>
  <c r="H96" i="4"/>
  <c r="G96" i="4"/>
  <c r="F96" i="4"/>
  <c r="F96" i="10" s="1"/>
  <c r="F26" i="10" l="1"/>
  <c r="G26" i="10"/>
  <c r="H26" i="10"/>
  <c r="I26" i="10"/>
  <c r="F27" i="10"/>
  <c r="G27" i="10"/>
  <c r="H27" i="10"/>
  <c r="I27" i="10"/>
  <c r="F28" i="10"/>
  <c r="G28" i="10"/>
  <c r="H28" i="10"/>
  <c r="I28" i="10"/>
  <c r="F29" i="10"/>
  <c r="G29" i="10"/>
  <c r="H29" i="10"/>
  <c r="I29" i="10"/>
  <c r="F7" i="10" l="1"/>
  <c r="K96" i="10"/>
  <c r="J96" i="10"/>
  <c r="I96" i="10"/>
  <c r="H96" i="10"/>
  <c r="G96" i="10"/>
  <c r="K81" i="10"/>
  <c r="J81" i="10"/>
  <c r="I81" i="10"/>
  <c r="H81" i="10"/>
  <c r="G81" i="10"/>
  <c r="F81" i="10"/>
  <c r="K66" i="10"/>
  <c r="J66" i="10"/>
  <c r="I66" i="10"/>
  <c r="H66" i="10"/>
  <c r="G66" i="10"/>
  <c r="F66" i="10"/>
  <c r="K49" i="10"/>
  <c r="J49" i="10"/>
  <c r="I49" i="10"/>
  <c r="H49" i="10"/>
  <c r="G49" i="10"/>
  <c r="F49" i="10"/>
  <c r="K32" i="10"/>
  <c r="J32" i="10"/>
  <c r="I32" i="10"/>
  <c r="H32" i="10"/>
  <c r="G32" i="10"/>
  <c r="F32" i="10"/>
  <c r="K7" i="10"/>
  <c r="J7" i="10"/>
  <c r="I7" i="10"/>
  <c r="H7" i="10"/>
  <c r="G7" i="10"/>
  <c r="G8" i="10"/>
  <c r="H8" i="10"/>
  <c r="I8" i="10"/>
  <c r="J8" i="10"/>
  <c r="K8" i="10"/>
  <c r="G9" i="10"/>
  <c r="H9" i="10"/>
  <c r="I9" i="10"/>
  <c r="J9" i="10"/>
  <c r="K9" i="10"/>
  <c r="G10" i="10"/>
  <c r="H10" i="10"/>
  <c r="I10" i="10"/>
  <c r="J10" i="10"/>
  <c r="K10" i="10"/>
  <c r="G11" i="10"/>
  <c r="H11" i="10"/>
  <c r="I11" i="10"/>
  <c r="J11" i="10"/>
  <c r="K11" i="10"/>
  <c r="G12" i="10"/>
  <c r="H12" i="10"/>
  <c r="I12" i="10"/>
  <c r="J12" i="10"/>
  <c r="K12" i="10"/>
  <c r="G13" i="10"/>
  <c r="H13" i="10"/>
  <c r="I13" i="10"/>
  <c r="J13" i="10"/>
  <c r="K13" i="10"/>
  <c r="G14" i="10"/>
  <c r="H14" i="10"/>
  <c r="I14" i="10"/>
  <c r="J14" i="10"/>
  <c r="K14" i="10"/>
  <c r="G15" i="10"/>
  <c r="H15" i="10"/>
  <c r="I15" i="10"/>
  <c r="J15" i="10"/>
  <c r="K15" i="10"/>
  <c r="G16" i="10"/>
  <c r="H16" i="10"/>
  <c r="I16" i="10"/>
  <c r="J16" i="10"/>
  <c r="K16" i="10"/>
  <c r="G17" i="10"/>
  <c r="H17" i="10"/>
  <c r="I17" i="10"/>
  <c r="J17" i="10"/>
  <c r="K17" i="10"/>
  <c r="G18" i="10"/>
  <c r="H18" i="10"/>
  <c r="I18" i="10"/>
  <c r="J18" i="10"/>
  <c r="K18" i="10"/>
  <c r="G19" i="10"/>
  <c r="H19" i="10"/>
  <c r="I19" i="10"/>
  <c r="J19" i="10"/>
  <c r="K19" i="10"/>
  <c r="G20" i="10"/>
  <c r="H20" i="10"/>
  <c r="I20" i="10"/>
  <c r="J20" i="10"/>
  <c r="K20" i="10"/>
  <c r="G21" i="10"/>
  <c r="H21" i="10"/>
  <c r="I21" i="10"/>
  <c r="J21" i="10"/>
  <c r="K21" i="10"/>
  <c r="G22" i="10"/>
  <c r="H22" i="10"/>
  <c r="I22" i="10"/>
  <c r="J22" i="10"/>
  <c r="K22" i="10"/>
  <c r="G23" i="10"/>
  <c r="H23" i="10"/>
  <c r="I23" i="10"/>
  <c r="J23" i="10"/>
  <c r="K23" i="10"/>
  <c r="G24" i="10"/>
  <c r="H24" i="10"/>
  <c r="I24" i="10"/>
  <c r="J24" i="10"/>
  <c r="K24" i="10"/>
  <c r="G25" i="10"/>
  <c r="H25" i="10"/>
  <c r="I25" i="10"/>
  <c r="J25" i="10"/>
  <c r="K25" i="10"/>
  <c r="J26" i="10"/>
  <c r="K26" i="10"/>
  <c r="J27" i="10"/>
  <c r="K27" i="10"/>
  <c r="J28" i="10"/>
  <c r="K28" i="10"/>
  <c r="J29" i="10"/>
  <c r="K29" i="10"/>
  <c r="G30" i="10"/>
  <c r="H30" i="10"/>
  <c r="I30" i="10"/>
  <c r="J30" i="10"/>
  <c r="K30" i="10"/>
  <c r="G31" i="10"/>
  <c r="H31" i="10"/>
  <c r="I31" i="10"/>
  <c r="J31" i="10"/>
  <c r="K31" i="10"/>
  <c r="G33" i="10"/>
  <c r="H33" i="10"/>
  <c r="I33" i="10"/>
  <c r="J33" i="10"/>
  <c r="K33" i="10"/>
  <c r="G34" i="10"/>
  <c r="H34" i="10"/>
  <c r="I34" i="10"/>
  <c r="J34" i="10"/>
  <c r="K34" i="10"/>
  <c r="G35" i="10"/>
  <c r="H35" i="10"/>
  <c r="I35" i="10"/>
  <c r="J35" i="10"/>
  <c r="K35" i="10"/>
  <c r="G36" i="10"/>
  <c r="H36" i="10"/>
  <c r="I36" i="10"/>
  <c r="J36" i="10"/>
  <c r="K36" i="10"/>
  <c r="G37" i="10"/>
  <c r="H37" i="10"/>
  <c r="I37" i="10"/>
  <c r="J37" i="10"/>
  <c r="K37" i="10"/>
  <c r="G38" i="10"/>
  <c r="H38" i="10"/>
  <c r="I38" i="10"/>
  <c r="J38" i="10"/>
  <c r="K38" i="10"/>
  <c r="G39" i="10"/>
  <c r="H39" i="10"/>
  <c r="I39" i="10"/>
  <c r="J39" i="10"/>
  <c r="K39" i="10"/>
  <c r="G40" i="10"/>
  <c r="H40" i="10"/>
  <c r="I40" i="10"/>
  <c r="J40" i="10"/>
  <c r="K40" i="10"/>
  <c r="G41" i="10"/>
  <c r="H41" i="10"/>
  <c r="I41" i="10"/>
  <c r="J41" i="10"/>
  <c r="K41" i="10"/>
  <c r="G42" i="10"/>
  <c r="H42" i="10"/>
  <c r="I42" i="10"/>
  <c r="J42" i="10"/>
  <c r="K42" i="10"/>
  <c r="G43" i="10"/>
  <c r="H43" i="10"/>
  <c r="I43" i="10"/>
  <c r="J43" i="10"/>
  <c r="K43" i="10"/>
  <c r="G44" i="10"/>
  <c r="H44" i="10"/>
  <c r="I44" i="10"/>
  <c r="J44" i="10"/>
  <c r="K44" i="10"/>
  <c r="G45" i="10"/>
  <c r="H45" i="10"/>
  <c r="I45" i="10"/>
  <c r="J45" i="10"/>
  <c r="K45" i="10"/>
  <c r="G46" i="10"/>
  <c r="H46" i="10"/>
  <c r="I46" i="10"/>
  <c r="J46" i="10"/>
  <c r="K46" i="10"/>
  <c r="G47" i="10"/>
  <c r="H47" i="10"/>
  <c r="I47" i="10"/>
  <c r="J47" i="10"/>
  <c r="K47" i="10"/>
  <c r="G48" i="10"/>
  <c r="H48" i="10"/>
  <c r="I48" i="10"/>
  <c r="J48" i="10"/>
  <c r="K48" i="10"/>
  <c r="G50" i="10"/>
  <c r="H50" i="10"/>
  <c r="I50" i="10"/>
  <c r="J50" i="10"/>
  <c r="K50" i="10"/>
  <c r="G51" i="10"/>
  <c r="H51" i="10"/>
  <c r="I51" i="10"/>
  <c r="J51" i="10"/>
  <c r="K51" i="10"/>
  <c r="G52" i="10"/>
  <c r="H52" i="10"/>
  <c r="I52" i="10"/>
  <c r="J52" i="10"/>
  <c r="K52" i="10"/>
  <c r="G53" i="10"/>
  <c r="H53" i="10"/>
  <c r="I53" i="10"/>
  <c r="J53" i="10"/>
  <c r="K53" i="10"/>
  <c r="G54" i="10"/>
  <c r="H54" i="10"/>
  <c r="I54" i="10"/>
  <c r="J54" i="10"/>
  <c r="K54" i="10"/>
  <c r="G55" i="10"/>
  <c r="H55" i="10"/>
  <c r="I55" i="10"/>
  <c r="J55" i="10"/>
  <c r="K55" i="10"/>
  <c r="G56" i="10"/>
  <c r="H56" i="10"/>
  <c r="I56" i="10"/>
  <c r="J56" i="10"/>
  <c r="K56" i="10"/>
  <c r="G57" i="10"/>
  <c r="H57" i="10"/>
  <c r="I57" i="10"/>
  <c r="J57" i="10"/>
  <c r="K57" i="10"/>
  <c r="G58" i="10"/>
  <c r="H58" i="10"/>
  <c r="I58" i="10"/>
  <c r="J58" i="10"/>
  <c r="K58" i="10"/>
  <c r="G59" i="10"/>
  <c r="H59" i="10"/>
  <c r="I59" i="10"/>
  <c r="J59" i="10"/>
  <c r="K59" i="10"/>
  <c r="G60" i="10"/>
  <c r="H60" i="10"/>
  <c r="I60" i="10"/>
  <c r="J60" i="10"/>
  <c r="K60" i="10"/>
  <c r="G61" i="10"/>
  <c r="H61" i="10"/>
  <c r="I61" i="10"/>
  <c r="J61" i="10"/>
  <c r="K61" i="10"/>
  <c r="G62" i="10"/>
  <c r="H62" i="10"/>
  <c r="I62" i="10"/>
  <c r="J62" i="10"/>
  <c r="K62" i="10"/>
  <c r="G63" i="10"/>
  <c r="H63" i="10"/>
  <c r="I63" i="10"/>
  <c r="J63" i="10"/>
  <c r="K63" i="10"/>
  <c r="G64" i="10"/>
  <c r="H64" i="10"/>
  <c r="I64" i="10"/>
  <c r="J64" i="10"/>
  <c r="K64" i="10"/>
  <c r="G65" i="10"/>
  <c r="H65" i="10"/>
  <c r="I65" i="10"/>
  <c r="J65" i="10"/>
  <c r="K65" i="10"/>
  <c r="G67" i="10"/>
  <c r="H67" i="10"/>
  <c r="I67" i="10"/>
  <c r="J67" i="10"/>
  <c r="K67" i="10"/>
  <c r="G68" i="10"/>
  <c r="H68" i="10"/>
  <c r="I68" i="10"/>
  <c r="J68" i="10"/>
  <c r="K68" i="10"/>
  <c r="G69" i="10"/>
  <c r="H69" i="10"/>
  <c r="I69" i="10"/>
  <c r="J69" i="10"/>
  <c r="K69" i="10"/>
  <c r="G70" i="10"/>
  <c r="H70" i="10"/>
  <c r="I70" i="10"/>
  <c r="J70" i="10"/>
  <c r="K70" i="10"/>
  <c r="G71" i="10"/>
  <c r="H71" i="10"/>
  <c r="I71" i="10"/>
  <c r="J71" i="10"/>
  <c r="K71" i="10"/>
  <c r="G72" i="10"/>
  <c r="H72" i="10"/>
  <c r="I72" i="10"/>
  <c r="J72" i="10"/>
  <c r="K72" i="10"/>
  <c r="G73" i="10"/>
  <c r="H73" i="10"/>
  <c r="I73" i="10"/>
  <c r="J73" i="10"/>
  <c r="K73" i="10"/>
  <c r="G74" i="10"/>
  <c r="H74" i="10"/>
  <c r="I74" i="10"/>
  <c r="J74" i="10"/>
  <c r="K74" i="10"/>
  <c r="G75" i="10"/>
  <c r="H75" i="10"/>
  <c r="I75" i="10"/>
  <c r="J75" i="10"/>
  <c r="K75" i="10"/>
  <c r="G76" i="10"/>
  <c r="H76" i="10"/>
  <c r="I76" i="10"/>
  <c r="J76" i="10"/>
  <c r="K76" i="10"/>
  <c r="G77" i="10"/>
  <c r="H77" i="10"/>
  <c r="I77" i="10"/>
  <c r="J77" i="10"/>
  <c r="K77" i="10"/>
  <c r="G78" i="10"/>
  <c r="H78" i="10"/>
  <c r="I78" i="10"/>
  <c r="J78" i="10"/>
  <c r="K78" i="10"/>
  <c r="G79" i="10"/>
  <c r="H79" i="10"/>
  <c r="I79" i="10"/>
  <c r="J79" i="10"/>
  <c r="K79" i="10"/>
  <c r="G80" i="10"/>
  <c r="H80" i="10"/>
  <c r="I80" i="10"/>
  <c r="J80" i="10"/>
  <c r="K80" i="10"/>
  <c r="G82" i="10"/>
  <c r="H82" i="10"/>
  <c r="I82" i="10"/>
  <c r="J82" i="10"/>
  <c r="K82" i="10"/>
  <c r="G83" i="10"/>
  <c r="H83" i="10"/>
  <c r="I83" i="10"/>
  <c r="J83" i="10"/>
  <c r="K83" i="10"/>
  <c r="G84" i="10"/>
  <c r="H84" i="10"/>
  <c r="I84" i="10"/>
  <c r="J84" i="10"/>
  <c r="K84" i="10"/>
  <c r="G85" i="10"/>
  <c r="H85" i="10"/>
  <c r="I85" i="10"/>
  <c r="J85" i="10"/>
  <c r="K85" i="10"/>
  <c r="G86" i="10"/>
  <c r="H86" i="10"/>
  <c r="I86" i="10"/>
  <c r="J86" i="10"/>
  <c r="K86" i="10"/>
  <c r="G87" i="10"/>
  <c r="H87" i="10"/>
  <c r="I87" i="10"/>
  <c r="J87" i="10"/>
  <c r="K87" i="10"/>
  <c r="G88" i="10"/>
  <c r="H88" i="10"/>
  <c r="I88" i="10"/>
  <c r="J88" i="10"/>
  <c r="K88" i="10"/>
  <c r="G89" i="10"/>
  <c r="H89" i="10"/>
  <c r="I89" i="10"/>
  <c r="J89" i="10"/>
  <c r="K89" i="10"/>
  <c r="G90" i="10"/>
  <c r="H90" i="10"/>
  <c r="I90" i="10"/>
  <c r="J90" i="10"/>
  <c r="K90" i="10"/>
  <c r="G91" i="10"/>
  <c r="H91" i="10"/>
  <c r="I91" i="10"/>
  <c r="J91" i="10"/>
  <c r="K91" i="10"/>
  <c r="G92" i="10"/>
  <c r="H92" i="10"/>
  <c r="I92" i="10"/>
  <c r="J92" i="10"/>
  <c r="K92" i="10"/>
  <c r="G93" i="10"/>
  <c r="H93" i="10"/>
  <c r="I93" i="10"/>
  <c r="J93" i="10"/>
  <c r="K93" i="10"/>
  <c r="G94" i="10"/>
  <c r="H94" i="10"/>
  <c r="I94" i="10"/>
  <c r="J94" i="10"/>
  <c r="K94" i="10"/>
  <c r="G95" i="10"/>
  <c r="H95" i="10"/>
  <c r="I95" i="10"/>
  <c r="J95" i="10"/>
  <c r="K95" i="10"/>
  <c r="G97" i="10"/>
  <c r="H97" i="10"/>
  <c r="I97" i="10"/>
  <c r="J97" i="10"/>
  <c r="K97" i="10"/>
  <c r="G98" i="10"/>
  <c r="H98" i="10"/>
  <c r="I98" i="10"/>
  <c r="J98" i="10"/>
  <c r="K98" i="10"/>
  <c r="G99" i="10"/>
  <c r="H99" i="10"/>
  <c r="I99" i="10"/>
  <c r="J99" i="10"/>
  <c r="K99" i="10"/>
  <c r="G100" i="10"/>
  <c r="H100" i="10"/>
  <c r="I100" i="10"/>
  <c r="J100" i="10"/>
  <c r="K100" i="10"/>
  <c r="G101" i="10"/>
  <c r="H101" i="10"/>
  <c r="I101" i="10"/>
  <c r="J101" i="10"/>
  <c r="K101" i="10"/>
  <c r="G102" i="10"/>
  <c r="H102" i="10"/>
  <c r="I102" i="10"/>
  <c r="J102" i="10"/>
  <c r="K102" i="10"/>
  <c r="G103" i="10"/>
  <c r="H103" i="10"/>
  <c r="I103" i="10"/>
  <c r="J103" i="10"/>
  <c r="K103" i="10"/>
  <c r="G104" i="10"/>
  <c r="H104" i="10"/>
  <c r="I104" i="10"/>
  <c r="J104" i="10"/>
  <c r="K104" i="10"/>
  <c r="G105" i="10"/>
  <c r="H105" i="10"/>
  <c r="I105" i="10"/>
  <c r="J105" i="10"/>
  <c r="K105" i="10"/>
  <c r="G106" i="10"/>
  <c r="H106" i="10"/>
  <c r="I106" i="10"/>
  <c r="J106" i="10"/>
  <c r="K106" i="10"/>
  <c r="G107" i="10"/>
  <c r="H107" i="10"/>
  <c r="I107" i="10"/>
  <c r="J107" i="10"/>
  <c r="K107" i="10"/>
  <c r="G108" i="10"/>
  <c r="H108" i="10"/>
  <c r="I108" i="10"/>
  <c r="J108" i="10"/>
  <c r="K108" i="10"/>
  <c r="G109" i="10"/>
  <c r="H109" i="10"/>
  <c r="I109" i="10"/>
  <c r="J109" i="10"/>
  <c r="K109" i="10"/>
  <c r="G110" i="10"/>
  <c r="H110" i="10"/>
  <c r="I110" i="10"/>
  <c r="J110" i="10"/>
  <c r="K110" i="10"/>
  <c r="G111" i="10"/>
  <c r="H111" i="10"/>
  <c r="I111" i="10"/>
  <c r="J111" i="10"/>
  <c r="K111" i="10"/>
  <c r="G112" i="10"/>
  <c r="H112" i="10"/>
  <c r="I112" i="10"/>
  <c r="J112" i="10"/>
  <c r="K112" i="10"/>
  <c r="G113" i="10"/>
  <c r="H113" i="10"/>
  <c r="I113" i="10"/>
  <c r="J113" i="10"/>
  <c r="K113" i="10"/>
  <c r="G114" i="10"/>
  <c r="H114" i="10"/>
  <c r="I114" i="10"/>
  <c r="J114" i="10"/>
  <c r="K114" i="10"/>
  <c r="G115" i="10"/>
  <c r="H115" i="10"/>
  <c r="I115" i="10"/>
  <c r="J115" i="10"/>
  <c r="K115" i="10"/>
  <c r="G116" i="10"/>
  <c r="H116" i="10"/>
  <c r="I116" i="10"/>
  <c r="J116" i="10"/>
  <c r="K116" i="10"/>
  <c r="G117" i="10"/>
  <c r="H117" i="10"/>
  <c r="I117" i="10"/>
  <c r="J117" i="10"/>
  <c r="K117" i="10"/>
  <c r="G118" i="10"/>
  <c r="H118" i="10"/>
  <c r="I118" i="10"/>
  <c r="J118" i="10"/>
  <c r="K118" i="10"/>
  <c r="G119" i="10"/>
  <c r="H119" i="10"/>
  <c r="I119" i="10"/>
  <c r="J119" i="10"/>
  <c r="K119" i="10"/>
  <c r="G120" i="10"/>
  <c r="H120" i="10"/>
  <c r="I120" i="10"/>
  <c r="J120" i="10"/>
  <c r="K120" i="10"/>
  <c r="G121" i="10"/>
  <c r="H121" i="10"/>
  <c r="I121" i="10"/>
  <c r="J121" i="10"/>
  <c r="K121" i="10"/>
  <c r="G122" i="10"/>
  <c r="H122" i="10"/>
  <c r="I122" i="10"/>
  <c r="J122" i="10"/>
  <c r="K122" i="10"/>
  <c r="G123" i="10"/>
  <c r="H123" i="10"/>
  <c r="I123" i="10"/>
  <c r="J123" i="10"/>
  <c r="K123" i="10"/>
  <c r="S4" i="4"/>
  <c r="T4" i="4" s="1"/>
  <c r="S8" i="10" l="1"/>
  <c r="R8" i="10"/>
  <c r="K7" i="12"/>
  <c r="K123" i="12"/>
  <c r="J123" i="12"/>
  <c r="I123" i="12"/>
  <c r="H123" i="12"/>
  <c r="G123" i="12"/>
  <c r="F123" i="12"/>
  <c r="K122" i="12"/>
  <c r="J122" i="12"/>
  <c r="I122" i="12"/>
  <c r="H122" i="12"/>
  <c r="G122" i="12"/>
  <c r="F122" i="12"/>
  <c r="K121" i="12"/>
  <c r="J121" i="12"/>
  <c r="I121" i="12"/>
  <c r="H121" i="12"/>
  <c r="G121" i="12"/>
  <c r="F121" i="12"/>
  <c r="K120" i="12"/>
  <c r="J120" i="12"/>
  <c r="I120" i="12"/>
  <c r="H120" i="12"/>
  <c r="G120" i="12"/>
  <c r="F120" i="12"/>
  <c r="K119" i="12"/>
  <c r="J119" i="12"/>
  <c r="I119" i="12"/>
  <c r="H119" i="12"/>
  <c r="G119" i="12"/>
  <c r="F119" i="12"/>
  <c r="K118" i="12"/>
  <c r="J118" i="12"/>
  <c r="I118" i="12"/>
  <c r="H118" i="12"/>
  <c r="G118" i="12"/>
  <c r="F118" i="12"/>
  <c r="K117" i="12"/>
  <c r="J117" i="12"/>
  <c r="I117" i="12"/>
  <c r="H117" i="12"/>
  <c r="G117" i="12"/>
  <c r="F117" i="12"/>
  <c r="K116" i="12"/>
  <c r="J116" i="12"/>
  <c r="I116" i="12"/>
  <c r="H116" i="12"/>
  <c r="G116" i="12"/>
  <c r="F116" i="12"/>
  <c r="K115" i="12"/>
  <c r="J115" i="12"/>
  <c r="I115" i="12"/>
  <c r="H115" i="12"/>
  <c r="G115" i="12"/>
  <c r="F115" i="12"/>
  <c r="K114" i="12"/>
  <c r="J114" i="12"/>
  <c r="I114" i="12"/>
  <c r="H114" i="12"/>
  <c r="G114" i="12"/>
  <c r="F114" i="12"/>
  <c r="K113" i="12"/>
  <c r="J113" i="12"/>
  <c r="I113" i="12"/>
  <c r="H113" i="12"/>
  <c r="G113" i="12"/>
  <c r="F113" i="12"/>
  <c r="K112" i="12"/>
  <c r="J112" i="12"/>
  <c r="I112" i="12"/>
  <c r="H112" i="12"/>
  <c r="G112" i="12"/>
  <c r="F112" i="12"/>
  <c r="K111" i="12"/>
  <c r="J111" i="12"/>
  <c r="I111" i="12"/>
  <c r="H111" i="12"/>
  <c r="G111" i="12"/>
  <c r="F111" i="12"/>
  <c r="K110" i="12"/>
  <c r="J110" i="12"/>
  <c r="I110" i="12"/>
  <c r="H110" i="12"/>
  <c r="G110" i="12"/>
  <c r="F110" i="12"/>
  <c r="K109" i="12"/>
  <c r="J109" i="12"/>
  <c r="I109" i="12"/>
  <c r="H109" i="12"/>
  <c r="G109" i="12"/>
  <c r="F109" i="12"/>
  <c r="K108" i="12"/>
  <c r="J108" i="12"/>
  <c r="I108" i="12"/>
  <c r="H108" i="12"/>
  <c r="G108" i="12"/>
  <c r="F108" i="12"/>
  <c r="K107" i="12"/>
  <c r="J107" i="12"/>
  <c r="I107" i="12"/>
  <c r="H107" i="12"/>
  <c r="G107" i="12"/>
  <c r="F107" i="12"/>
  <c r="K106" i="12"/>
  <c r="J106" i="12"/>
  <c r="I106" i="12"/>
  <c r="H106" i="12"/>
  <c r="G106" i="12"/>
  <c r="F106" i="12"/>
  <c r="K105" i="12"/>
  <c r="J105" i="12"/>
  <c r="I105" i="12"/>
  <c r="H105" i="12"/>
  <c r="G105" i="12"/>
  <c r="F105" i="12"/>
  <c r="K104" i="12"/>
  <c r="J104" i="12"/>
  <c r="I104" i="12"/>
  <c r="H104" i="12"/>
  <c r="G104" i="12"/>
  <c r="F104" i="12"/>
  <c r="K103" i="12"/>
  <c r="J103" i="12"/>
  <c r="I103" i="12"/>
  <c r="H103" i="12"/>
  <c r="G103" i="12"/>
  <c r="F103" i="12"/>
  <c r="N102" i="12"/>
  <c r="K102" i="12"/>
  <c r="J102" i="12"/>
  <c r="I102" i="12"/>
  <c r="H102" i="12"/>
  <c r="G102" i="12"/>
  <c r="F102" i="12"/>
  <c r="K101" i="12"/>
  <c r="J101" i="12"/>
  <c r="I101" i="12"/>
  <c r="H101" i="12"/>
  <c r="G101" i="12"/>
  <c r="F101" i="12"/>
  <c r="N100" i="12"/>
  <c r="K100" i="12"/>
  <c r="J100" i="12"/>
  <c r="I100" i="12"/>
  <c r="H100" i="12"/>
  <c r="G100" i="12"/>
  <c r="F100" i="12"/>
  <c r="N99" i="12"/>
  <c r="K99" i="12"/>
  <c r="J99" i="12"/>
  <c r="I99" i="12"/>
  <c r="H99" i="12"/>
  <c r="G99" i="12"/>
  <c r="F99" i="12"/>
  <c r="K98" i="12"/>
  <c r="J98" i="12"/>
  <c r="I98" i="12"/>
  <c r="H98" i="12"/>
  <c r="G98" i="12"/>
  <c r="F98" i="12"/>
  <c r="K97" i="12"/>
  <c r="J97" i="12"/>
  <c r="I97" i="12"/>
  <c r="H97" i="12"/>
  <c r="G97" i="12"/>
  <c r="F97" i="12"/>
  <c r="K96" i="12"/>
  <c r="J96" i="12"/>
  <c r="K95" i="12"/>
  <c r="J95" i="12"/>
  <c r="I95" i="12"/>
  <c r="H95" i="12"/>
  <c r="G95" i="12"/>
  <c r="F95" i="12"/>
  <c r="K94" i="12"/>
  <c r="J94" i="12"/>
  <c r="I94" i="12"/>
  <c r="H94" i="12"/>
  <c r="G94" i="12"/>
  <c r="F94" i="12"/>
  <c r="K93" i="12"/>
  <c r="J93" i="12"/>
  <c r="I93" i="12"/>
  <c r="H93" i="12"/>
  <c r="G93" i="12"/>
  <c r="F93" i="12"/>
  <c r="K92" i="12"/>
  <c r="J92" i="12"/>
  <c r="I92" i="12"/>
  <c r="H92" i="12"/>
  <c r="G92" i="12"/>
  <c r="F92" i="12"/>
  <c r="K91" i="12"/>
  <c r="J91" i="12"/>
  <c r="I91" i="12"/>
  <c r="H91" i="12"/>
  <c r="G91" i="12"/>
  <c r="F91" i="12"/>
  <c r="K90" i="12"/>
  <c r="J90" i="12"/>
  <c r="I90" i="12"/>
  <c r="H90" i="12"/>
  <c r="G90" i="12"/>
  <c r="F90" i="12"/>
  <c r="K89" i="12"/>
  <c r="J89" i="12"/>
  <c r="I89" i="12"/>
  <c r="H89" i="12"/>
  <c r="G89" i="12"/>
  <c r="F89" i="12"/>
  <c r="K88" i="12"/>
  <c r="J88" i="12"/>
  <c r="I88" i="12"/>
  <c r="H88" i="12"/>
  <c r="G88" i="12"/>
  <c r="F88" i="12"/>
  <c r="K87" i="12"/>
  <c r="J87" i="12"/>
  <c r="I87" i="12"/>
  <c r="H87" i="12"/>
  <c r="G87" i="12"/>
  <c r="F87" i="12"/>
  <c r="K86" i="12"/>
  <c r="J86" i="12"/>
  <c r="I86" i="12"/>
  <c r="H86" i="12"/>
  <c r="G86" i="12"/>
  <c r="F86" i="12"/>
  <c r="K85" i="12"/>
  <c r="J85" i="12"/>
  <c r="I85" i="12"/>
  <c r="H85" i="12"/>
  <c r="G85" i="12"/>
  <c r="F85" i="12"/>
  <c r="K84" i="12"/>
  <c r="J84" i="12"/>
  <c r="I84" i="12"/>
  <c r="H84" i="12"/>
  <c r="G84" i="12"/>
  <c r="F84" i="12"/>
  <c r="K83" i="12"/>
  <c r="J83" i="12"/>
  <c r="I83" i="12"/>
  <c r="H83" i="12"/>
  <c r="G83" i="12"/>
  <c r="F83" i="12"/>
  <c r="K82" i="12"/>
  <c r="J82" i="12"/>
  <c r="I82" i="12"/>
  <c r="H82" i="12"/>
  <c r="G82" i="12"/>
  <c r="F82" i="12"/>
  <c r="K81" i="12"/>
  <c r="J81" i="12"/>
  <c r="I81" i="12"/>
  <c r="H81" i="12"/>
  <c r="G81" i="12"/>
  <c r="F81" i="12"/>
  <c r="K80" i="12"/>
  <c r="J80" i="12"/>
  <c r="I80" i="12"/>
  <c r="H80" i="12"/>
  <c r="G80" i="12"/>
  <c r="F80" i="12"/>
  <c r="K79" i="12"/>
  <c r="J79" i="12"/>
  <c r="I79" i="12"/>
  <c r="H79" i="12"/>
  <c r="G79" i="12"/>
  <c r="F79" i="12"/>
  <c r="K78" i="12"/>
  <c r="J78" i="12"/>
  <c r="I78" i="12"/>
  <c r="H78" i="12"/>
  <c r="G78" i="12"/>
  <c r="F78" i="12"/>
  <c r="K77" i="12"/>
  <c r="J77" i="12"/>
  <c r="I77" i="12"/>
  <c r="H77" i="12"/>
  <c r="G77" i="12"/>
  <c r="F77" i="12"/>
  <c r="K76" i="12"/>
  <c r="J76" i="12"/>
  <c r="I76" i="12"/>
  <c r="H76" i="12"/>
  <c r="G76" i="12"/>
  <c r="F76" i="12"/>
  <c r="K75" i="12"/>
  <c r="J75" i="12"/>
  <c r="I75" i="12"/>
  <c r="H75" i="12"/>
  <c r="G75" i="12"/>
  <c r="F75" i="12"/>
  <c r="K74" i="12"/>
  <c r="J74" i="12"/>
  <c r="I74" i="12"/>
  <c r="H74" i="12"/>
  <c r="G74" i="12"/>
  <c r="F74" i="12"/>
  <c r="K73" i="12"/>
  <c r="J73" i="12"/>
  <c r="I73" i="12"/>
  <c r="H73" i="12"/>
  <c r="G73" i="12"/>
  <c r="F73" i="12"/>
  <c r="K72" i="12"/>
  <c r="J72" i="12"/>
  <c r="I72" i="12"/>
  <c r="H72" i="12"/>
  <c r="G72" i="12"/>
  <c r="F72" i="12"/>
  <c r="K71" i="12"/>
  <c r="J71" i="12"/>
  <c r="I71" i="12"/>
  <c r="H71" i="12"/>
  <c r="G71" i="12"/>
  <c r="F71" i="12"/>
  <c r="K70" i="12"/>
  <c r="J70" i="12"/>
  <c r="I70" i="12"/>
  <c r="H70" i="12"/>
  <c r="G70" i="12"/>
  <c r="F70" i="12"/>
  <c r="K69" i="12"/>
  <c r="J69" i="12"/>
  <c r="I69" i="12"/>
  <c r="H69" i="12"/>
  <c r="G69" i="12"/>
  <c r="F69" i="12"/>
  <c r="K68" i="12"/>
  <c r="J68" i="12"/>
  <c r="I68" i="12"/>
  <c r="H68" i="12"/>
  <c r="G68" i="12"/>
  <c r="F68" i="12"/>
  <c r="K67" i="12"/>
  <c r="J67" i="12"/>
  <c r="I67" i="12"/>
  <c r="H67" i="12"/>
  <c r="G67" i="12"/>
  <c r="F67" i="12"/>
  <c r="K66" i="12"/>
  <c r="J66" i="12"/>
  <c r="I66" i="12"/>
  <c r="H66" i="12"/>
  <c r="G66" i="12"/>
  <c r="F66" i="12"/>
  <c r="K65" i="12"/>
  <c r="J65" i="12"/>
  <c r="I65" i="12"/>
  <c r="H65" i="12"/>
  <c r="G65" i="12"/>
  <c r="F65" i="12"/>
  <c r="K64" i="12"/>
  <c r="J64" i="12"/>
  <c r="I64" i="12"/>
  <c r="H64" i="12"/>
  <c r="G64" i="12"/>
  <c r="F64" i="12"/>
  <c r="K63" i="12"/>
  <c r="J63" i="12"/>
  <c r="I63" i="12"/>
  <c r="H63" i="12"/>
  <c r="G63" i="12"/>
  <c r="F63" i="12"/>
  <c r="K62" i="12"/>
  <c r="J62" i="12"/>
  <c r="I62" i="12"/>
  <c r="H62" i="12"/>
  <c r="G62" i="12"/>
  <c r="F62" i="12"/>
  <c r="K61" i="12"/>
  <c r="J61" i="12"/>
  <c r="I61" i="12"/>
  <c r="H61" i="12"/>
  <c r="G61" i="12"/>
  <c r="F61" i="12"/>
  <c r="K60" i="12"/>
  <c r="J60" i="12"/>
  <c r="I60" i="12"/>
  <c r="H60" i="12"/>
  <c r="G60" i="12"/>
  <c r="F60" i="12"/>
  <c r="K59" i="12"/>
  <c r="J59" i="12"/>
  <c r="I59" i="12"/>
  <c r="H59" i="12"/>
  <c r="G59" i="12"/>
  <c r="F59" i="12"/>
  <c r="K58" i="12"/>
  <c r="J58" i="12"/>
  <c r="I58" i="12"/>
  <c r="H58" i="12"/>
  <c r="G58" i="12"/>
  <c r="F58" i="12"/>
  <c r="K57" i="12"/>
  <c r="J57" i="12"/>
  <c r="I57" i="12"/>
  <c r="H57" i="12"/>
  <c r="G57" i="12"/>
  <c r="F57" i="12"/>
  <c r="K56" i="12"/>
  <c r="J56" i="12"/>
  <c r="I56" i="12"/>
  <c r="H56" i="12"/>
  <c r="G56" i="12"/>
  <c r="F56" i="12"/>
  <c r="K55" i="12"/>
  <c r="J55" i="12"/>
  <c r="I55" i="12"/>
  <c r="H55" i="12"/>
  <c r="G55" i="12"/>
  <c r="F55" i="12"/>
  <c r="K54" i="12"/>
  <c r="J54" i="12"/>
  <c r="I54" i="12"/>
  <c r="H54" i="12"/>
  <c r="G54" i="12"/>
  <c r="F54" i="12"/>
  <c r="K53" i="12"/>
  <c r="J53" i="12"/>
  <c r="I53" i="12"/>
  <c r="H53" i="12"/>
  <c r="G53" i="12"/>
  <c r="F53" i="12"/>
  <c r="K52" i="12"/>
  <c r="J52" i="12"/>
  <c r="I52" i="12"/>
  <c r="H52" i="12"/>
  <c r="G52" i="12"/>
  <c r="F52" i="12"/>
  <c r="K51" i="12"/>
  <c r="J51" i="12"/>
  <c r="I51" i="12"/>
  <c r="H51" i="12"/>
  <c r="G51" i="12"/>
  <c r="F51" i="12"/>
  <c r="K50" i="12"/>
  <c r="J50" i="12"/>
  <c r="I50" i="12"/>
  <c r="H50" i="12"/>
  <c r="G50" i="12"/>
  <c r="F50" i="12"/>
  <c r="K49" i="12"/>
  <c r="J49" i="12"/>
  <c r="I49" i="12"/>
  <c r="H49" i="12"/>
  <c r="G49" i="12"/>
  <c r="F49" i="12"/>
  <c r="K48" i="12"/>
  <c r="J48" i="12"/>
  <c r="I48" i="12"/>
  <c r="H48" i="12"/>
  <c r="G48" i="12"/>
  <c r="F48" i="12"/>
  <c r="K47" i="12"/>
  <c r="J47" i="12"/>
  <c r="I47" i="12"/>
  <c r="H47" i="12"/>
  <c r="G47" i="12"/>
  <c r="F47" i="12"/>
  <c r="K46" i="12"/>
  <c r="J46" i="12"/>
  <c r="I46" i="12"/>
  <c r="H46" i="12"/>
  <c r="G46" i="12"/>
  <c r="F46" i="12"/>
  <c r="K45" i="12"/>
  <c r="J45" i="12"/>
  <c r="I45" i="12"/>
  <c r="H45" i="12"/>
  <c r="G45" i="12"/>
  <c r="F45" i="12"/>
  <c r="K44" i="12"/>
  <c r="J44" i="12"/>
  <c r="I44" i="12"/>
  <c r="H44" i="12"/>
  <c r="G44" i="12"/>
  <c r="F44" i="12"/>
  <c r="K43" i="12"/>
  <c r="J43" i="12"/>
  <c r="I43" i="12"/>
  <c r="H43" i="12"/>
  <c r="G43" i="12"/>
  <c r="F43" i="12"/>
  <c r="K42" i="12"/>
  <c r="J42" i="12"/>
  <c r="I42" i="12"/>
  <c r="H42" i="12"/>
  <c r="G42" i="12"/>
  <c r="F42" i="12"/>
  <c r="K41" i="12"/>
  <c r="J41" i="12"/>
  <c r="I41" i="12"/>
  <c r="H41" i="12"/>
  <c r="G41" i="12"/>
  <c r="F41" i="12"/>
  <c r="K40" i="12"/>
  <c r="J40" i="12"/>
  <c r="I40" i="12"/>
  <c r="H40" i="12"/>
  <c r="G40" i="12"/>
  <c r="F40" i="12"/>
  <c r="K39" i="12"/>
  <c r="J39" i="12"/>
  <c r="I39" i="12"/>
  <c r="H39" i="12"/>
  <c r="G39" i="12"/>
  <c r="F39" i="12"/>
  <c r="K38" i="12"/>
  <c r="J38" i="12"/>
  <c r="I38" i="12"/>
  <c r="H38" i="12"/>
  <c r="G38" i="12"/>
  <c r="F38" i="12"/>
  <c r="K37" i="12"/>
  <c r="J37" i="12"/>
  <c r="I37" i="12"/>
  <c r="H37" i="12"/>
  <c r="G37" i="12"/>
  <c r="F37" i="12"/>
  <c r="K36" i="12"/>
  <c r="J36" i="12"/>
  <c r="I36" i="12"/>
  <c r="H36" i="12"/>
  <c r="G36" i="12"/>
  <c r="F36" i="12"/>
  <c r="K35" i="12"/>
  <c r="J35" i="12"/>
  <c r="I35" i="12"/>
  <c r="H35" i="12"/>
  <c r="G35" i="12"/>
  <c r="F35" i="12"/>
  <c r="K34" i="12"/>
  <c r="J34" i="12"/>
  <c r="I34" i="12"/>
  <c r="H34" i="12"/>
  <c r="G34" i="12"/>
  <c r="F34" i="12"/>
  <c r="K33" i="12"/>
  <c r="J33" i="12"/>
  <c r="I33" i="12"/>
  <c r="H33" i="12"/>
  <c r="G33" i="12"/>
  <c r="F33" i="12"/>
  <c r="K32" i="12"/>
  <c r="J32" i="12"/>
  <c r="I32" i="12"/>
  <c r="H32" i="12"/>
  <c r="G32" i="12"/>
  <c r="F32" i="12"/>
  <c r="K31" i="12"/>
  <c r="J31" i="12"/>
  <c r="I31" i="12"/>
  <c r="H31" i="12"/>
  <c r="G31" i="12"/>
  <c r="F31" i="12"/>
  <c r="K30" i="12"/>
  <c r="J30" i="12"/>
  <c r="I30" i="12"/>
  <c r="H30" i="12"/>
  <c r="G30" i="12"/>
  <c r="F30" i="12"/>
  <c r="K29" i="12"/>
  <c r="J29" i="12"/>
  <c r="I29" i="12"/>
  <c r="H29" i="12"/>
  <c r="G29" i="12"/>
  <c r="F29" i="12"/>
  <c r="K28" i="12"/>
  <c r="J28" i="12"/>
  <c r="I28" i="12"/>
  <c r="H28" i="12"/>
  <c r="G28" i="12"/>
  <c r="F28" i="12"/>
  <c r="K27" i="12"/>
  <c r="J27" i="12"/>
  <c r="I27" i="12"/>
  <c r="H27" i="12"/>
  <c r="G27" i="12"/>
  <c r="F27" i="12"/>
  <c r="K26" i="12"/>
  <c r="J26" i="12"/>
  <c r="I26" i="12"/>
  <c r="H26" i="12"/>
  <c r="G26" i="12"/>
  <c r="F26" i="12"/>
  <c r="K25" i="12"/>
  <c r="J25" i="12"/>
  <c r="I25" i="12"/>
  <c r="H25" i="12"/>
  <c r="G25" i="12"/>
  <c r="F25" i="12"/>
  <c r="K24" i="12"/>
  <c r="J24" i="12"/>
  <c r="I24" i="12"/>
  <c r="H24" i="12"/>
  <c r="G24" i="12"/>
  <c r="F24" i="12"/>
  <c r="K23" i="12"/>
  <c r="J23" i="12"/>
  <c r="I23" i="12"/>
  <c r="H23" i="12"/>
  <c r="G23" i="12"/>
  <c r="F23" i="12"/>
  <c r="K22" i="12"/>
  <c r="J22" i="12"/>
  <c r="I22" i="12"/>
  <c r="H22" i="12"/>
  <c r="G22" i="12"/>
  <c r="F22" i="12"/>
  <c r="K21" i="12"/>
  <c r="J21" i="12"/>
  <c r="I21" i="12"/>
  <c r="H21" i="12"/>
  <c r="G21" i="12"/>
  <c r="F21" i="12"/>
  <c r="K20" i="12"/>
  <c r="J20" i="12"/>
  <c r="I20" i="12"/>
  <c r="H20" i="12"/>
  <c r="G20" i="12"/>
  <c r="F20" i="12"/>
  <c r="K19" i="12"/>
  <c r="J19" i="12"/>
  <c r="I19" i="12"/>
  <c r="H19" i="12"/>
  <c r="G19" i="12"/>
  <c r="F19" i="12"/>
  <c r="O18" i="12"/>
  <c r="K18" i="12"/>
  <c r="J18" i="12"/>
  <c r="I18" i="12"/>
  <c r="H18" i="12"/>
  <c r="G18" i="12"/>
  <c r="F18" i="12"/>
  <c r="K17" i="12"/>
  <c r="J17" i="12"/>
  <c r="I17" i="12"/>
  <c r="H17" i="12"/>
  <c r="G17" i="12"/>
  <c r="F17" i="12"/>
  <c r="K16" i="12"/>
  <c r="J16" i="12"/>
  <c r="I16" i="12"/>
  <c r="H16" i="12"/>
  <c r="G16" i="12"/>
  <c r="F16" i="12"/>
  <c r="T15" i="12"/>
  <c r="T19" i="12" s="1"/>
  <c r="S15" i="12"/>
  <c r="K15" i="12"/>
  <c r="J15" i="12"/>
  <c r="I15" i="12"/>
  <c r="H15" i="12"/>
  <c r="G15" i="12"/>
  <c r="F15" i="12"/>
  <c r="K14" i="12"/>
  <c r="J14" i="12"/>
  <c r="I14" i="12"/>
  <c r="H14" i="12"/>
  <c r="G14" i="12"/>
  <c r="F14" i="12"/>
  <c r="K13" i="12"/>
  <c r="J13" i="12"/>
  <c r="I13" i="12"/>
  <c r="H13" i="12"/>
  <c r="G13" i="12"/>
  <c r="F13" i="12"/>
  <c r="K12" i="12"/>
  <c r="J12" i="12"/>
  <c r="I12" i="12"/>
  <c r="H12" i="12"/>
  <c r="G12" i="12"/>
  <c r="F12" i="12"/>
  <c r="K11" i="12"/>
  <c r="J11" i="12"/>
  <c r="I11" i="12"/>
  <c r="H11" i="12"/>
  <c r="G11" i="12"/>
  <c r="F11" i="12"/>
  <c r="K10" i="12"/>
  <c r="J10" i="12"/>
  <c r="I10" i="12"/>
  <c r="H10" i="12"/>
  <c r="G10" i="12"/>
  <c r="F10" i="12"/>
  <c r="K9" i="12"/>
  <c r="J9" i="12"/>
  <c r="I9" i="12"/>
  <c r="H9" i="12"/>
  <c r="G9" i="12"/>
  <c r="F9" i="12"/>
  <c r="K8" i="12"/>
  <c r="J8" i="12"/>
  <c r="I8" i="12"/>
  <c r="H8" i="12"/>
  <c r="G8" i="12"/>
  <c r="F8" i="12"/>
  <c r="J7" i="12"/>
  <c r="I7" i="12"/>
  <c r="H7" i="12"/>
  <c r="G7" i="12"/>
  <c r="F7" i="12"/>
  <c r="K6" i="12"/>
  <c r="J6" i="12"/>
  <c r="I6" i="12"/>
  <c r="H6" i="12"/>
  <c r="G6" i="12"/>
  <c r="F6" i="12"/>
  <c r="K5" i="12"/>
  <c r="J5" i="12"/>
  <c r="I5" i="12"/>
  <c r="H5" i="12"/>
  <c r="G5" i="12"/>
  <c r="F5" i="12"/>
  <c r="K4" i="12"/>
  <c r="J4" i="12"/>
  <c r="I4" i="12"/>
  <c r="H4" i="12"/>
  <c r="G4" i="12"/>
  <c r="F4" i="12"/>
  <c r="K3" i="12"/>
  <c r="J3" i="12"/>
  <c r="I3" i="12"/>
  <c r="H3" i="12"/>
  <c r="G3" i="12"/>
  <c r="F3" i="12"/>
  <c r="U19" i="12" l="1"/>
  <c r="R19" i="12"/>
  <c r="S19" i="12" s="1"/>
  <c r="G3" i="10" l="1"/>
  <c r="H3" i="10"/>
  <c r="I3" i="10"/>
  <c r="J3" i="10"/>
  <c r="K3" i="10"/>
  <c r="G4" i="10"/>
  <c r="H4" i="10"/>
  <c r="I4" i="10"/>
  <c r="J4" i="10"/>
  <c r="K4" i="10"/>
  <c r="G5" i="10"/>
  <c r="H5" i="10"/>
  <c r="I5" i="10"/>
  <c r="J5" i="10"/>
  <c r="K5" i="10"/>
  <c r="G6" i="10"/>
  <c r="H6" i="10"/>
  <c r="I6" i="10"/>
  <c r="J6" i="10"/>
  <c r="K6" i="10"/>
  <c r="F4" i="10"/>
  <c r="F5" i="10"/>
  <c r="F6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30" i="10"/>
  <c r="F31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3" i="10"/>
  <c r="N102" i="10" l="1"/>
  <c r="N100" i="10"/>
  <c r="N99" i="10"/>
  <c r="O18" i="10"/>
  <c r="T15" i="10"/>
  <c r="S15" i="10"/>
  <c r="I96" i="12" l="1"/>
  <c r="F96" i="12"/>
  <c r="H96" i="12"/>
  <c r="G96" i="12"/>
  <c r="T19" i="10"/>
  <c r="U19" i="10" s="1"/>
  <c r="R19" i="10"/>
  <c r="S19" i="10" s="1"/>
  <c r="T15" i="4"/>
  <c r="S15" i="4"/>
  <c r="O18" i="4"/>
  <c r="R19" i="4" l="1"/>
  <c r="S19" i="4" s="1"/>
  <c r="T19" i="4"/>
  <c r="U19" i="4" s="1"/>
  <c r="N100" i="4"/>
  <c r="N102" i="4"/>
  <c r="N99" i="4"/>
</calcChain>
</file>

<file path=xl/sharedStrings.xml><?xml version="1.0" encoding="utf-8"?>
<sst xmlns="http://schemas.openxmlformats.org/spreadsheetml/2006/main" count="1134" uniqueCount="137">
  <si>
    <t>All accounts</t>
  </si>
  <si>
    <t>land</t>
  </si>
  <si>
    <t>labor</t>
  </si>
  <si>
    <t>capital</t>
  </si>
  <si>
    <t>input</t>
  </si>
  <si>
    <t>crop</t>
  </si>
  <si>
    <t>live</t>
  </si>
  <si>
    <t>ser</t>
  </si>
  <si>
    <t>outside</t>
  </si>
  <si>
    <t>tourist</t>
  </si>
  <si>
    <t>Variable</t>
  </si>
  <si>
    <t>Commodity</t>
  </si>
  <si>
    <t>Factor</t>
  </si>
  <si>
    <t>Hhobs</t>
  </si>
  <si>
    <t>HHNum</t>
  </si>
  <si>
    <t>Hhsize</t>
  </si>
  <si>
    <t>Hhexp</t>
  </si>
  <si>
    <t>savsh</t>
  </si>
  <si>
    <t>savsh_se</t>
  </si>
  <si>
    <t>Demographics</t>
  </si>
  <si>
    <t>Consumption and Expenditure</t>
  </si>
  <si>
    <t>QP</t>
  </si>
  <si>
    <t>idsh</t>
  </si>
  <si>
    <t>fshare</t>
  </si>
  <si>
    <t>fshare_se</t>
  </si>
  <si>
    <t>endow</t>
  </si>
  <si>
    <t>Production</t>
  </si>
  <si>
    <t>ZOIendow</t>
  </si>
  <si>
    <t>ROCendow</t>
  </si>
  <si>
    <t>ROWendow</t>
  </si>
  <si>
    <t>revsh_zoi</t>
  </si>
  <si>
    <t>revsh_row</t>
  </si>
  <si>
    <t>Endowments</t>
  </si>
  <si>
    <t>Trade</t>
  </si>
  <si>
    <t>Tourists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</si>
  <si>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</si>
  <si>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</si>
  <si>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</si>
  <si>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</si>
  <si>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</si>
  <si>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</si>
  <si>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</si>
  <si>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</si>
  <si>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</si>
  <si>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</si>
  <si>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</si>
  <si>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</si>
  <si>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par</t>
  </si>
  <si>
    <t>alldata</t>
  </si>
  <si>
    <t>retail</t>
  </si>
  <si>
    <t xml:space="preserve"> </t>
  </si>
  <si>
    <t>eshare</t>
  </si>
  <si>
    <t>eshare_se</t>
  </si>
  <si>
    <t>emin</t>
  </si>
  <si>
    <t>Com2</t>
  </si>
  <si>
    <t>Land</t>
  </si>
  <si>
    <t>Labor</t>
  </si>
  <si>
    <t>Capital</t>
  </si>
  <si>
    <t>Input</t>
  </si>
  <si>
    <t>AllAccounts!B2</t>
  </si>
  <si>
    <t>transfoutsh</t>
  </si>
  <si>
    <t>transfoutsh_se</t>
  </si>
  <si>
    <t>transfinsh</t>
  </si>
  <si>
    <t>transfinsh_se</t>
  </si>
  <si>
    <t>exproZAM</t>
  </si>
  <si>
    <t>remits</t>
  </si>
  <si>
    <t>NONSCtransfers</t>
  </si>
  <si>
    <t>Hhinc</t>
  </si>
  <si>
    <t>revsh_vil</t>
  </si>
  <si>
    <t>other</t>
  </si>
  <si>
    <t>wrkagepop</t>
  </si>
  <si>
    <t>pshift</t>
  </si>
  <si>
    <t>pshift_se</t>
  </si>
  <si>
    <t>Input_NP!B3</t>
  </si>
  <si>
    <t>Input_NP!F2</t>
  </si>
  <si>
    <t>Input_NP!C2:C300</t>
  </si>
  <si>
    <t>Input_NP!E2:E300</t>
  </si>
  <si>
    <t>Input_NP!B2</t>
  </si>
  <si>
    <t>HH in Sauraha</t>
  </si>
  <si>
    <t>HH in Kasara</t>
  </si>
  <si>
    <t>&lt;-</t>
  </si>
  <si>
    <t>This is annual exp, per HH, averaged</t>
  </si>
  <si>
    <t xml:space="preserve">&lt;- </t>
  </si>
  <si>
    <t>Sample size (give or take, given missing values)</t>
  </si>
  <si>
    <t>,_ 2-98 percentile timmed QPs, obtain in HH crop section, Annual (need to check later)</t>
  </si>
  <si>
    <t>2 98 trimmed (trim done using ln values), pulled from livestock regs dependent variable</t>
  </si>
  <si>
    <t>NOTE: difference in values largely due to lower % of cattle at Kasara (and herd size).</t>
  </si>
  <si>
    <t>saupoor</t>
  </si>
  <si>
    <t>saurich</t>
  </si>
  <si>
    <t>kaspoor</t>
  </si>
  <si>
    <t>kasrich</t>
  </si>
  <si>
    <t>Average HH sizes</t>
  </si>
  <si>
    <t>Alternatiev, non-disaggreagated</t>
  </si>
  <si>
    <t>User Committee</t>
  </si>
  <si>
    <t>user</t>
  </si>
  <si>
    <t>hotel</t>
  </si>
  <si>
    <t>For now Tourist exp is total per group</t>
  </si>
  <si>
    <t>rt</t>
  </si>
  <si>
    <t>serv</t>
  </si>
  <si>
    <t>out</t>
  </si>
  <si>
    <t>idsh scalar</t>
  </si>
  <si>
    <t>idsh_real</t>
  </si>
  <si>
    <t>chitwan population 2014</t>
  </si>
  <si>
    <t>using 600,000</t>
  </si>
  <si>
    <t>average HH size</t>
  </si>
  <si>
    <t>-&gt;</t>
  </si>
  <si>
    <t># of HHs</t>
  </si>
  <si>
    <t>Bharatphur (2011)</t>
  </si>
  <si>
    <t>Sauraha</t>
  </si>
  <si>
    <t>Kasara:</t>
  </si>
  <si>
    <t>Sauraha:</t>
  </si>
  <si>
    <t>Ratnagar (2011)</t>
  </si>
  <si>
    <t>Kasara</t>
  </si>
  <si>
    <t>Round up, that was 8 years ago</t>
  </si>
  <si>
    <t># of HH's</t>
  </si>
  <si>
    <t>P</t>
  </si>
  <si>
    <t>NP</t>
  </si>
  <si>
    <t>Input_NP_div!B3</t>
  </si>
  <si>
    <t>Input_NP_div!F2</t>
  </si>
  <si>
    <t>Input_NP_div!C2:C300</t>
  </si>
  <si>
    <t>Input_NP_div!E2:E300</t>
  </si>
  <si>
    <t>Input_NP_div!B2</t>
  </si>
  <si>
    <t>&lt;=</t>
  </si>
  <si>
    <t>Anubhab made this numbers up</t>
  </si>
  <si>
    <t>Assuming 1/4 production for each household group, but probably this is wrong</t>
  </si>
  <si>
    <t>Scaling factor of income and output =1000</t>
  </si>
  <si>
    <t>Visitors(2019, foreign)</t>
  </si>
  <si>
    <t>Additional</t>
  </si>
  <si>
    <t>Total</t>
  </si>
  <si>
    <t># of household groups</t>
  </si>
  <si>
    <t>*Data from Kathmandu Post</t>
  </si>
  <si>
    <t>AG: I added UCGs' services production</t>
  </si>
  <si>
    <t>Additional Tourist Exp</t>
  </si>
  <si>
    <t>&lt;- Trimmed Median savings rate around 5%</t>
  </si>
  <si>
    <t>&lt;-I check the untrimmed numbers and they are very close, so I prefer those.</t>
  </si>
  <si>
    <t>&lt;- here are trimmed versions of this #. Trimmed internally, meaning I trimmed separately for retail and services, this seems to resolve a lot of variance issues.</t>
  </si>
  <si>
    <t>&lt;-Using individual business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</si>
</sst>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i/>
      <sz val="10"/>
      <color rgb="FFFF0000"/>
      <name val="Times New Roman"/>
      <family val="1"/>
    </font>
    <font>
      <i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4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/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13" xfId="0" applyFont="1" applyFill="1" applyBorder="1"/>
    <xf numFmtId="164" fontId="2" fillId="0" borderId="29" xfId="0" applyNumberFormat="1" applyFont="1" applyFill="1" applyBorder="1" applyAlignment="1">
      <alignment horizontal="right" vertical="center"/>
    </xf>
    <xf numFmtId="164" fontId="2" fillId="0" borderId="19" xfId="0" applyNumberFormat="1" applyFont="1" applyFill="1" applyBorder="1" applyAlignment="1">
      <alignment horizontal="right" vertical="center"/>
    </xf>
    <xf numFmtId="0" fontId="2" fillId="0" borderId="22" xfId="0" applyFont="1" applyFill="1" applyBorder="1"/>
    <xf numFmtId="0" fontId="2" fillId="0" borderId="23" xfId="0" applyFont="1" applyFill="1" applyBorder="1"/>
    <xf numFmtId="0" fontId="2" fillId="0" borderId="35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64" fontId="2" fillId="0" borderId="16" xfId="0" applyNumberFormat="1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164" fontId="2" fillId="0" borderId="18" xfId="0" applyNumberFormat="1" applyFont="1" applyFill="1" applyBorder="1" applyAlignment="1">
      <alignment horizontal="right" vertical="center"/>
    </xf>
    <xf numFmtId="164" fontId="2" fillId="0" borderId="3" xfId="0" applyNumberFormat="1" applyFont="1" applyFill="1" applyBorder="1" applyAlignment="1">
      <alignment horizontal="right" vertical="center"/>
    </xf>
    <xf numFmtId="164" fontId="2" fillId="0" borderId="5" xfId="0" applyNumberFormat="1" applyFont="1" applyFill="1" applyBorder="1" applyAlignment="1">
      <alignment horizontal="right" vertical="center"/>
    </xf>
    <xf numFmtId="164" fontId="2" fillId="0" borderId="10" xfId="0" applyNumberFormat="1" applyFont="1" applyFill="1" applyBorder="1" applyAlignment="1">
      <alignment horizontal="right" vertical="center"/>
    </xf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8" xfId="0" applyNumberFormat="1" applyFont="1" applyFill="1" applyBorder="1" applyAlignment="1">
      <alignment horizontal="right" vertical="center"/>
    </xf>
    <xf numFmtId="164" fontId="2" fillId="0" borderId="11" xfId="0" applyNumberFormat="1" applyFont="1" applyFill="1" applyBorder="1" applyAlignment="1">
      <alignment horizontal="right" vertical="center"/>
    </xf>
    <xf numFmtId="164" fontId="2" fillId="0" borderId="20" xfId="0" applyNumberFormat="1" applyFont="1" applyFill="1" applyBorder="1" applyAlignment="1">
      <alignment horizontal="right" vertical="center"/>
    </xf>
    <xf numFmtId="0" fontId="2" fillId="0" borderId="34" xfId="0" applyFont="1" applyFill="1" applyBorder="1"/>
    <xf numFmtId="164" fontId="2" fillId="0" borderId="25" xfId="0" applyNumberFormat="1" applyFont="1" applyFill="1" applyBorder="1" applyAlignment="1">
      <alignment horizontal="right" vertical="center"/>
    </xf>
    <xf numFmtId="0" fontId="2" fillId="0" borderId="31" xfId="0" applyFont="1" applyFill="1" applyBorder="1"/>
    <xf numFmtId="164" fontId="2" fillId="0" borderId="18" xfId="0" applyNumberFormat="1" applyFont="1" applyFill="1" applyBorder="1" applyAlignment="1">
      <alignment horizontal="right"/>
    </xf>
    <xf numFmtId="164" fontId="2" fillId="0" borderId="19" xfId="0" applyNumberFormat="1" applyFont="1" applyFill="1" applyBorder="1" applyAlignment="1">
      <alignment horizontal="right"/>
    </xf>
    <xf numFmtId="164" fontId="2" fillId="0" borderId="20" xfId="0" applyNumberFormat="1" applyFont="1" applyFill="1" applyBorder="1" applyAlignment="1">
      <alignment horizontal="right"/>
    </xf>
    <xf numFmtId="164" fontId="2" fillId="0" borderId="28" xfId="0" applyNumberFormat="1" applyFont="1" applyFill="1" applyBorder="1" applyAlignment="1">
      <alignment horizontal="right" vertical="center"/>
    </xf>
    <xf numFmtId="164" fontId="2" fillId="0" borderId="14" xfId="0" applyNumberFormat="1" applyFont="1" applyFill="1" applyBorder="1" applyAlignment="1">
      <alignment horizontal="right" vertical="center"/>
    </xf>
    <xf numFmtId="164" fontId="2" fillId="0" borderId="24" xfId="0" applyNumberFormat="1" applyFont="1" applyFill="1" applyBorder="1" applyAlignment="1">
      <alignment horizontal="right" vertical="center"/>
    </xf>
    <xf numFmtId="164" fontId="2" fillId="0" borderId="35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24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2" fillId="0" borderId="9" xfId="0" applyNumberFormat="1" applyFont="1" applyFill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right" vertical="center"/>
    </xf>
    <xf numFmtId="165" fontId="5" fillId="0" borderId="1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6" fillId="0" borderId="3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6" xfId="0" applyFont="1" applyFill="1" applyBorder="1"/>
    <xf numFmtId="0" fontId="2" fillId="0" borderId="33" xfId="0" applyFont="1" applyFill="1" applyBorder="1"/>
    <xf numFmtId="0" fontId="4" fillId="2" borderId="13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right" vertical="center"/>
    </xf>
    <xf numFmtId="164" fontId="2" fillId="2" borderId="7" xfId="0" applyNumberFormat="1" applyFont="1" applyFill="1" applyBorder="1" applyAlignment="1">
      <alignment horizontal="right" vertical="center"/>
    </xf>
    <xf numFmtId="164" fontId="2" fillId="2" borderId="23" xfId="0" applyNumberFormat="1" applyFont="1" applyFill="1" applyBorder="1" applyAlignment="1">
      <alignment horizontal="right" vertical="center"/>
    </xf>
    <xf numFmtId="164" fontId="2" fillId="2" borderId="31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2" fillId="2" borderId="13" xfId="0" applyNumberFormat="1" applyFont="1" applyFill="1" applyBorder="1" applyAlignment="1">
      <alignment horizontal="right" vertical="center"/>
    </xf>
    <xf numFmtId="0" fontId="7" fillId="0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164" fontId="6" fillId="2" borderId="5" xfId="0" applyNumberFormat="1" applyFont="1" applyFill="1" applyBorder="1" applyAlignment="1">
      <alignment horizontal="center" vertical="center"/>
    </xf>
    <xf numFmtId="0" fontId="6" fillId="2" borderId="0" xfId="0" applyFont="1" applyFill="1" applyBorder="1"/>
    <xf numFmtId="164" fontId="6" fillId="2" borderId="10" xfId="0" applyNumberFormat="1" applyFont="1" applyFill="1" applyBorder="1" applyAlignment="1">
      <alignment horizontal="center" vertical="center"/>
    </xf>
    <xf numFmtId="164" fontId="6" fillId="2" borderId="18" xfId="0" applyNumberFormat="1" applyFont="1" applyFill="1" applyBorder="1" applyAlignment="1">
      <alignment horizontal="right" vertical="center"/>
    </xf>
    <xf numFmtId="164" fontId="6" fillId="2" borderId="10" xfId="0" applyNumberFormat="1" applyFont="1" applyFill="1" applyBorder="1" applyAlignment="1">
      <alignment horizontal="right" vertical="center"/>
    </xf>
    <xf numFmtId="164" fontId="6" fillId="2" borderId="4" xfId="0" applyNumberFormat="1" applyFont="1" applyFill="1" applyBorder="1" applyAlignment="1">
      <alignment horizontal="right" vertical="center"/>
    </xf>
    <xf numFmtId="164" fontId="6" fillId="2" borderId="19" xfId="0" applyNumberFormat="1" applyFont="1" applyFill="1" applyBorder="1" applyAlignment="1">
      <alignment horizontal="right" vertical="center"/>
    </xf>
    <xf numFmtId="0" fontId="6" fillId="2" borderId="1" xfId="0" applyFont="1" applyFill="1" applyBorder="1"/>
    <xf numFmtId="0" fontId="6" fillId="2" borderId="2" xfId="0" applyFont="1" applyFill="1" applyBorder="1"/>
    <xf numFmtId="166" fontId="6" fillId="2" borderId="3" xfId="0" applyNumberFormat="1" applyFont="1" applyFill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/>
    </xf>
    <xf numFmtId="0" fontId="6" fillId="2" borderId="4" xfId="0" applyFont="1" applyFill="1" applyBorder="1"/>
    <xf numFmtId="166" fontId="6" fillId="2" borderId="5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6" fontId="6" fillId="2" borderId="4" xfId="0" applyNumberFormat="1" applyFont="1" applyFill="1" applyBorder="1" applyAlignment="1">
      <alignment horizontal="center"/>
    </xf>
    <xf numFmtId="0" fontId="6" fillId="2" borderId="22" xfId="0" applyFont="1" applyFill="1" applyBorder="1"/>
    <xf numFmtId="0" fontId="6" fillId="2" borderId="23" xfId="0" applyFont="1" applyFill="1" applyBorder="1"/>
    <xf numFmtId="166" fontId="6" fillId="2" borderId="34" xfId="0" applyNumberFormat="1" applyFont="1" applyFill="1" applyBorder="1" applyAlignment="1">
      <alignment horizontal="center"/>
    </xf>
    <xf numFmtId="166" fontId="6" fillId="2" borderId="22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right" vertical="center"/>
    </xf>
    <xf numFmtId="0" fontId="2" fillId="3" borderId="0" xfId="0" applyFont="1" applyFill="1"/>
    <xf numFmtId="0" fontId="2" fillId="0" borderId="11" xfId="0" applyFont="1" applyFill="1" applyBorder="1"/>
    <xf numFmtId="3" fontId="0" fillId="0" borderId="0" xfId="0" applyNumberFormat="1"/>
    <xf numFmtId="0" fontId="2" fillId="0" borderId="0" xfId="0" quotePrefix="1" applyFont="1" applyFill="1"/>
    <xf numFmtId="3" fontId="2" fillId="0" borderId="0" xfId="0" applyNumberFormat="1" applyFont="1" applyFill="1"/>
    <xf numFmtId="164" fontId="7" fillId="0" borderId="1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right" vertical="center"/>
    </xf>
    <xf numFmtId="164" fontId="2" fillId="4" borderId="34" xfId="0" applyNumberFormat="1" applyFont="1" applyFill="1" applyBorder="1" applyAlignment="1">
      <alignment horizontal="right" vertical="center"/>
    </xf>
    <xf numFmtId="164" fontId="2" fillId="4" borderId="23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right" vertical="center"/>
    </xf>
    <xf numFmtId="0" fontId="6" fillId="2" borderId="8" xfId="0" applyFont="1" applyFill="1" applyBorder="1"/>
    <xf numFmtId="0" fontId="6" fillId="2" borderId="11" xfId="0" applyFont="1" applyFill="1" applyBorder="1"/>
    <xf numFmtId="0" fontId="6" fillId="2" borderId="7" xfId="0" applyFont="1" applyFill="1" applyBorder="1"/>
    <xf numFmtId="164" fontId="6" fillId="2" borderId="16" xfId="0" applyNumberFormat="1" applyFont="1" applyFill="1" applyBorder="1" applyAlignment="1">
      <alignment horizontal="righ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0" xfId="0" applyFont="1" applyFill="1"/>
    <xf numFmtId="164" fontId="6" fillId="5" borderId="9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right" vertical="center"/>
    </xf>
    <xf numFmtId="164" fontId="2" fillId="0" borderId="12" xfId="0" applyNumberFormat="1" applyFont="1" applyFill="1" applyBorder="1"/>
    <xf numFmtId="164" fontId="2" fillId="0" borderId="13" xfId="0" applyNumberFormat="1" applyFont="1" applyFill="1" applyBorder="1"/>
    <xf numFmtId="164" fontId="2" fillId="0" borderId="14" xfId="0" applyNumberFormat="1" applyFont="1" applyFill="1" applyBorder="1"/>
    <xf numFmtId="164" fontId="2" fillId="0" borderId="15" xfId="0" applyNumberFormat="1" applyFont="1" applyFill="1" applyBorder="1"/>
    <xf numFmtId="164" fontId="2" fillId="0" borderId="0" xfId="0" applyNumberFormat="1" applyFont="1" applyFill="1" applyBorder="1"/>
    <xf numFmtId="164" fontId="2" fillId="0" borderId="16" xfId="0" applyNumberFormat="1" applyFont="1" applyFill="1" applyBorder="1"/>
    <xf numFmtId="164" fontId="2" fillId="0" borderId="33" xfId="0" applyNumberFormat="1" applyFont="1" applyFill="1" applyBorder="1"/>
    <xf numFmtId="164" fontId="2" fillId="0" borderId="23" xfId="0" applyNumberFormat="1" applyFont="1" applyFill="1" applyBorder="1"/>
    <xf numFmtId="164" fontId="2" fillId="0" borderId="35" xfId="0" applyNumberFormat="1" applyFont="1" applyFill="1" applyBorder="1"/>
    <xf numFmtId="0" fontId="6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0" borderId="3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3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7" fontId="7" fillId="0" borderId="4" xfId="0" applyNumberFormat="1" applyFont="1" applyBorder="1" applyAlignment="1">
      <alignment horizontal="center" vertical="center"/>
    </xf>
    <xf numFmtId="167" fontId="7" fillId="0" borderId="10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7" fillId="0" borderId="11" xfId="0" applyNumberFormat="1" applyFont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 wrapText="1"/>
    </xf>
    <xf numFmtId="0" fontId="4" fillId="0" borderId="31" xfId="0" applyFont="1" applyFill="1" applyBorder="1"/>
    <xf numFmtId="0" fontId="4" fillId="0" borderId="13" xfId="0" applyFont="1" applyFill="1" applyBorder="1"/>
    <xf numFmtId="164" fontId="8" fillId="0" borderId="31" xfId="0" applyNumberFormat="1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2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8" fillId="2" borderId="1" xfId="0" applyFont="1" applyFill="1" applyBorder="1"/>
    <xf numFmtId="0" fontId="8" fillId="2" borderId="2" xfId="0" applyFont="1" applyFill="1" applyBorder="1"/>
    <xf numFmtId="164" fontId="2" fillId="0" borderId="14" xfId="0" applyNumberFormat="1" applyFont="1" applyBorder="1" applyAlignment="1">
      <alignment horizontal="right" vertical="center"/>
    </xf>
    <xf numFmtId="164" fontId="2" fillId="6" borderId="16" xfId="0" applyNumberFormat="1" applyFont="1" applyFill="1" applyBorder="1" applyAlignment="1">
      <alignment horizontal="right" vertical="center"/>
    </xf>
    <xf numFmtId="164" fontId="2" fillId="0" borderId="16" xfId="0" applyNumberFormat="1" applyFont="1" applyBorder="1" applyAlignment="1">
      <alignment horizontal="right" vertical="center"/>
    </xf>
    <xf numFmtId="164" fontId="2" fillId="6" borderId="37" xfId="0" applyNumberFormat="1" applyFont="1" applyFill="1" applyBorder="1" applyAlignment="1">
      <alignment horizontal="right" vertical="center"/>
    </xf>
    <xf numFmtId="0" fontId="2" fillId="0" borderId="0" xfId="0" applyFont="1"/>
    <xf numFmtId="2" fontId="1" fillId="0" borderId="0" xfId="2" quotePrefix="1" applyNumberFormat="1" applyFont="1" applyFill="1" applyBorder="1" applyAlignment="1">
      <alignment horizontal="center"/>
    </xf>
    <xf numFmtId="2" fontId="0" fillId="0" borderId="0" xfId="2" applyNumberFormat="1" applyFont="1" applyBorder="1" applyAlignment="1">
      <alignment horizontal="center"/>
    </xf>
    <xf numFmtId="0" fontId="9" fillId="0" borderId="0" xfId="0" applyFont="1" applyFill="1"/>
    <xf numFmtId="164" fontId="2" fillId="3" borderId="5" xfId="0" applyNumberFormat="1" applyFont="1" applyFill="1" applyBorder="1" applyAlignment="1">
      <alignment horizontal="right" vertical="center"/>
    </xf>
    <xf numFmtId="164" fontId="10" fillId="3" borderId="11" xfId="0" applyNumberFormat="1" applyFont="1" applyFill="1" applyBorder="1" applyAlignment="1">
      <alignment horizontal="right" vertical="center"/>
    </xf>
    <xf numFmtId="164" fontId="10" fillId="3" borderId="8" xfId="0" applyNumberFormat="1" applyFont="1" applyFill="1" applyBorder="1"/>
    <xf numFmtId="164" fontId="6" fillId="3" borderId="10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3" fontId="0" fillId="3" borderId="0" xfId="0" quotePrefix="1" applyNumberFormat="1" applyFill="1" applyBorder="1" applyAlignment="1">
      <alignment horizontal="center" vertical="center"/>
    </xf>
    <xf numFmtId="164" fontId="2" fillId="7" borderId="16" xfId="0" applyNumberFormat="1" applyFont="1" applyFill="1" applyBorder="1" applyAlignment="1">
      <alignment horizontal="right" vertical="center"/>
    </xf>
    <xf numFmtId="166" fontId="2" fillId="0" borderId="0" xfId="0" applyNumberFormat="1" applyFont="1" applyFill="1"/>
    <xf numFmtId="2" fontId="2" fillId="0" borderId="0" xfId="0" applyNumberFormat="1" applyFont="1" applyFill="1"/>
    <xf numFmtId="0" fontId="4" fillId="0" borderId="13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 wrapText="1"/>
    </xf>
    <xf numFmtId="0" fontId="3" fillId="0" borderId="27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top" wrapText="1"/>
    </xf>
    <xf numFmtId="164" fontId="2" fillId="0" borderId="0" xfId="0" applyNumberFormat="1" applyFont="1" applyFill="1"/>
  </cellXfs>
  <cellStyles count="3">
    <cellStyle name="Comma" xfId="2" builtinId="3"/>
    <cellStyle name="Normal" xfId="0" builtinId="0"/>
    <cellStyle name="Normal 2" xfId="1" xr:uid="{00000000-0005-0000-0000-000002000000}"/>
  </cellStyles>
  <dxfs count="2">
    <dxf>
      <font>
        <b val="0"/>
        <i/>
        <color theme="2" tint="-0.24994659260841701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6" sqref="C16"/>
    </sheetView>
  </sheetViews>
  <sheetFormatPr defaultColWidth="8.81640625" defaultRowHeight="14.5" x14ac:dyDescent="0.35"/>
  <cols>
    <col min="1" max="1" width="11.26953125" customWidth="1"/>
    <col min="2" max="2" width="12.453125" customWidth="1"/>
    <col min="3" max="3" width="14.7265625" customWidth="1"/>
    <col min="4" max="4" width="15" customWidth="1"/>
    <col min="5" max="5" width="17.7265625" customWidth="1"/>
  </cols>
  <sheetData>
    <row r="1" spans="1:5" x14ac:dyDescent="0.35">
      <c r="A1" s="1" t="s">
        <v>35</v>
      </c>
      <c r="B1" s="1" t="s">
        <v>36</v>
      </c>
      <c r="C1" s="1" t="s">
        <v>37</v>
      </c>
      <c r="D1" s="1" t="s">
        <v>38</v>
      </c>
      <c r="E1" s="1"/>
    </row>
    <row r="2" spans="1:5" x14ac:dyDescent="0.35">
      <c r="A2" s="1"/>
      <c r="B2" s="1"/>
      <c r="C2" s="1"/>
      <c r="D2" s="1" t="s">
        <v>39</v>
      </c>
      <c r="E2" s="1" t="s">
        <v>40</v>
      </c>
    </row>
    <row r="3" spans="1:5" x14ac:dyDescent="0.35">
      <c r="A3" s="1" t="s">
        <v>41</v>
      </c>
      <c r="B3" s="1" t="s">
        <v>42</v>
      </c>
      <c r="C3" s="1" t="s">
        <v>59</v>
      </c>
      <c r="D3" s="1">
        <v>1</v>
      </c>
      <c r="E3" s="1"/>
    </row>
    <row r="4" spans="1:5" x14ac:dyDescent="0.35">
      <c r="A4" s="1" t="s">
        <v>41</v>
      </c>
      <c r="B4" s="1" t="s">
        <v>43</v>
      </c>
      <c r="C4" s="1" t="s">
        <v>73</v>
      </c>
      <c r="D4" s="1">
        <v>1</v>
      </c>
      <c r="E4" s="1"/>
    </row>
    <row r="5" spans="1:5" x14ac:dyDescent="0.35">
      <c r="A5" s="1" t="s">
        <v>41</v>
      </c>
      <c r="B5" s="1" t="s">
        <v>44</v>
      </c>
      <c r="C5" s="1" t="s">
        <v>74</v>
      </c>
      <c r="D5" s="1"/>
      <c r="E5" s="1">
        <v>1</v>
      </c>
    </row>
    <row r="6" spans="1:5" x14ac:dyDescent="0.35">
      <c r="A6" s="1" t="s">
        <v>41</v>
      </c>
      <c r="B6" s="1" t="s">
        <v>45</v>
      </c>
      <c r="C6" s="1" t="s">
        <v>75</v>
      </c>
      <c r="D6" s="1">
        <v>1</v>
      </c>
      <c r="E6" s="1"/>
    </row>
    <row r="7" spans="1:5" x14ac:dyDescent="0.35">
      <c r="A7" s="1" t="s">
        <v>41</v>
      </c>
      <c r="B7" s="1" t="s">
        <v>46</v>
      </c>
      <c r="C7" s="1" t="s">
        <v>76</v>
      </c>
      <c r="D7" s="1">
        <v>1</v>
      </c>
      <c r="E7" s="1"/>
    </row>
    <row r="8" spans="1:5" x14ac:dyDescent="0.35">
      <c r="A8" s="1" t="s">
        <v>47</v>
      </c>
      <c r="B8" s="1" t="s">
        <v>48</v>
      </c>
      <c r="C8" s="1" t="s">
        <v>77</v>
      </c>
      <c r="D8" s="1">
        <v>4</v>
      </c>
      <c r="E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D17" sqref="D17"/>
    </sheetView>
  </sheetViews>
  <sheetFormatPr defaultColWidth="8.81640625" defaultRowHeight="14.5" x14ac:dyDescent="0.35"/>
  <cols>
    <col min="1" max="1" width="11.26953125" customWidth="1"/>
    <col min="2" max="2" width="12.453125" customWidth="1"/>
    <col min="3" max="3" width="18.81640625" style="152" bestFit="1" customWidth="1"/>
    <col min="4" max="4" width="15" customWidth="1"/>
    <col min="5" max="5" width="17.7265625" customWidth="1"/>
  </cols>
  <sheetData>
    <row r="1" spans="1:5" x14ac:dyDescent="0.35">
      <c r="A1" s="1" t="s">
        <v>35</v>
      </c>
      <c r="B1" s="1" t="s">
        <v>36</v>
      </c>
      <c r="C1" s="1" t="s">
        <v>37</v>
      </c>
      <c r="D1" s="1" t="s">
        <v>38</v>
      </c>
      <c r="E1" s="1"/>
    </row>
    <row r="2" spans="1:5" x14ac:dyDescent="0.35">
      <c r="A2" s="1"/>
      <c r="B2" s="1"/>
      <c r="C2" s="1"/>
      <c r="D2" s="1" t="s">
        <v>39</v>
      </c>
      <c r="E2" s="1" t="s">
        <v>40</v>
      </c>
    </row>
    <row r="3" spans="1:5" x14ac:dyDescent="0.35">
      <c r="A3" s="1" t="s">
        <v>41</v>
      </c>
      <c r="B3" s="1" t="s">
        <v>42</v>
      </c>
      <c r="C3" s="1" t="s">
        <v>59</v>
      </c>
      <c r="D3" s="1">
        <v>1</v>
      </c>
      <c r="E3" s="1"/>
    </row>
    <row r="4" spans="1:5" x14ac:dyDescent="0.35">
      <c r="A4" s="1" t="s">
        <v>41</v>
      </c>
      <c r="B4" s="1" t="s">
        <v>43</v>
      </c>
      <c r="C4" s="1" t="s">
        <v>117</v>
      </c>
      <c r="D4" s="1">
        <v>1</v>
      </c>
      <c r="E4" s="1"/>
    </row>
    <row r="5" spans="1:5" x14ac:dyDescent="0.35">
      <c r="A5" s="1" t="s">
        <v>41</v>
      </c>
      <c r="B5" s="1" t="s">
        <v>44</v>
      </c>
      <c r="C5" s="1" t="s">
        <v>118</v>
      </c>
      <c r="D5" s="1"/>
      <c r="E5" s="1">
        <v>1</v>
      </c>
    </row>
    <row r="6" spans="1:5" x14ac:dyDescent="0.35">
      <c r="A6" s="1" t="s">
        <v>41</v>
      </c>
      <c r="B6" s="1" t="s">
        <v>45</v>
      </c>
      <c r="C6" s="1" t="s">
        <v>119</v>
      </c>
      <c r="D6" s="1">
        <v>1</v>
      </c>
      <c r="E6" s="1"/>
    </row>
    <row r="7" spans="1:5" x14ac:dyDescent="0.35">
      <c r="A7" s="1" t="s">
        <v>41</v>
      </c>
      <c r="B7" s="1" t="s">
        <v>46</v>
      </c>
      <c r="C7" s="1" t="s">
        <v>120</v>
      </c>
      <c r="D7" s="1">
        <v>1</v>
      </c>
      <c r="E7" s="1"/>
    </row>
    <row r="8" spans="1:5" x14ac:dyDescent="0.35">
      <c r="A8" s="1" t="s">
        <v>47</v>
      </c>
      <c r="B8" s="1" t="s">
        <v>48</v>
      </c>
      <c r="C8" s="1" t="s">
        <v>121</v>
      </c>
      <c r="D8" s="1">
        <v>4</v>
      </c>
      <c r="E8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7"/>
  <sheetViews>
    <sheetView workbookViewId="0">
      <selection activeCell="H12" sqref="H12"/>
    </sheetView>
  </sheetViews>
  <sheetFormatPr defaultColWidth="9.1796875" defaultRowHeight="13" x14ac:dyDescent="0.35"/>
  <cols>
    <col min="1" max="1" width="9.1796875" style="4"/>
    <col min="2" max="2" width="11.453125" style="4" bestFit="1" customWidth="1"/>
    <col min="3" max="16384" width="9.1796875" style="4"/>
  </cols>
  <sheetData>
    <row r="1" spans="2:2" x14ac:dyDescent="0.35">
      <c r="B1" s="4" t="s">
        <v>0</v>
      </c>
    </row>
    <row r="2" spans="2:2" x14ac:dyDescent="0.35">
      <c r="B2" s="4" t="s">
        <v>55</v>
      </c>
    </row>
    <row r="3" spans="2:2" x14ac:dyDescent="0.35">
      <c r="B3" s="4" t="s">
        <v>56</v>
      </c>
    </row>
    <row r="4" spans="2:2" x14ac:dyDescent="0.35">
      <c r="B4" s="4" t="s">
        <v>57</v>
      </c>
    </row>
    <row r="5" spans="2:2" x14ac:dyDescent="0.35">
      <c r="B5" s="4" t="s">
        <v>58</v>
      </c>
    </row>
    <row r="6" spans="2:2" x14ac:dyDescent="0.35">
      <c r="B6" s="4" t="s">
        <v>5</v>
      </c>
    </row>
    <row r="7" spans="2:2" x14ac:dyDescent="0.35">
      <c r="B7" s="4" t="s">
        <v>6</v>
      </c>
    </row>
    <row r="8" spans="2:2" x14ac:dyDescent="0.35">
      <c r="B8" s="4" t="s">
        <v>49</v>
      </c>
    </row>
    <row r="9" spans="2:2" x14ac:dyDescent="0.35">
      <c r="B9" s="4" t="s">
        <v>7</v>
      </c>
    </row>
    <row r="10" spans="2:2" x14ac:dyDescent="0.35">
      <c r="B10" s="4" t="s">
        <v>95</v>
      </c>
    </row>
    <row r="11" spans="2:2" x14ac:dyDescent="0.35">
      <c r="B11" s="4" t="s">
        <v>8</v>
      </c>
    </row>
    <row r="12" spans="2:2" x14ac:dyDescent="0.35">
      <c r="B12" s="4" t="s">
        <v>87</v>
      </c>
    </row>
    <row r="13" spans="2:2" x14ac:dyDescent="0.35">
      <c r="B13" s="4" t="s">
        <v>88</v>
      </c>
    </row>
    <row r="14" spans="2:2" x14ac:dyDescent="0.35">
      <c r="B14" s="4" t="s">
        <v>89</v>
      </c>
    </row>
    <row r="15" spans="2:2" x14ac:dyDescent="0.35">
      <c r="B15" s="4" t="s">
        <v>90</v>
      </c>
    </row>
    <row r="16" spans="2:2" x14ac:dyDescent="0.35">
      <c r="B16" s="4" t="s">
        <v>94</v>
      </c>
    </row>
    <row r="17" spans="2:2" x14ac:dyDescent="0.35">
      <c r="B17" s="4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3"/>
  <sheetViews>
    <sheetView tabSelected="1" workbookViewId="0">
      <pane xSplit="5" ySplit="2" topLeftCell="F5" activePane="bottomRight" state="frozen"/>
      <selection pane="topRight" activeCell="F1" sqref="F1"/>
      <selection pane="bottomLeft" activeCell="A5" sqref="A5"/>
      <selection pane="bottomRight" activeCell="L24" sqref="L24"/>
    </sheetView>
  </sheetViews>
  <sheetFormatPr defaultColWidth="9.1796875" defaultRowHeight="13" x14ac:dyDescent="0.3"/>
  <cols>
    <col min="1" max="1" width="12.453125" style="2" customWidth="1"/>
    <col min="2" max="2" width="13.453125" style="5" bestFit="1" customWidth="1"/>
    <col min="3" max="3" width="11.26953125" style="5" bestFit="1" customWidth="1"/>
    <col min="4" max="4" width="7.81640625" style="5" customWidth="1"/>
    <col min="5" max="5" width="6.81640625" style="5" customWidth="1"/>
    <col min="6" max="6" width="9.81640625" style="5" customWidth="1"/>
    <col min="7" max="7" width="11.453125" style="5" customWidth="1"/>
    <col min="8" max="8" width="11" style="5" customWidth="1"/>
    <col min="9" max="9" width="10.453125" style="5" bestFit="1" customWidth="1"/>
    <col min="10" max="10" width="12.7265625" style="50" customWidth="1"/>
    <col min="11" max="11" width="15.453125" style="5" customWidth="1"/>
    <col min="12" max="12" width="10.81640625" style="5" bestFit="1" customWidth="1"/>
    <col min="13" max="13" width="19.54296875" style="5" customWidth="1"/>
    <col min="14" max="15" width="9.1796875" style="5"/>
    <col min="16" max="16" width="18.453125" style="5" customWidth="1"/>
    <col min="17" max="17" width="13.453125" style="5" customWidth="1"/>
    <col min="18" max="21" width="9.1796875" style="5"/>
    <col min="22" max="22" width="15.1796875" style="5" customWidth="1"/>
    <col min="23" max="16384" width="9.1796875" style="5"/>
  </cols>
  <sheetData>
    <row r="1" spans="1:22" s="9" customFormat="1" ht="25.5" customHeight="1" x14ac:dyDescent="0.3">
      <c r="A1" s="6"/>
      <c r="B1" s="7" t="s">
        <v>10</v>
      </c>
      <c r="C1" s="7" t="s">
        <v>11</v>
      </c>
      <c r="D1" s="7" t="s">
        <v>54</v>
      </c>
      <c r="E1" s="7" t="s">
        <v>12</v>
      </c>
      <c r="F1" s="225" t="s">
        <v>78</v>
      </c>
      <c r="G1" s="226"/>
      <c r="H1" s="227" t="s">
        <v>79</v>
      </c>
      <c r="I1" s="225"/>
      <c r="J1" s="75" t="s">
        <v>93</v>
      </c>
      <c r="K1" s="8" t="s">
        <v>34</v>
      </c>
    </row>
    <row r="2" spans="1:22" ht="13.5" thickBot="1" x14ac:dyDescent="0.35">
      <c r="A2" s="10"/>
      <c r="B2" s="11"/>
      <c r="C2" s="11"/>
      <c r="D2" s="11"/>
      <c r="E2" s="11"/>
      <c r="F2" s="141" t="s">
        <v>87</v>
      </c>
      <c r="G2" s="142" t="s">
        <v>88</v>
      </c>
      <c r="H2" s="141" t="s">
        <v>89</v>
      </c>
      <c r="I2" s="143" t="s">
        <v>90</v>
      </c>
      <c r="J2" s="132" t="s">
        <v>94</v>
      </c>
      <c r="K2" s="12" t="s">
        <v>9</v>
      </c>
    </row>
    <row r="3" spans="1:22" x14ac:dyDescent="0.3">
      <c r="A3" s="232" t="s">
        <v>19</v>
      </c>
      <c r="B3" s="13" t="s">
        <v>13</v>
      </c>
      <c r="C3" s="13"/>
      <c r="D3" s="13"/>
      <c r="E3" s="13"/>
      <c r="F3" s="65">
        <v>298</v>
      </c>
      <c r="G3" s="66">
        <v>13</v>
      </c>
      <c r="H3" s="66">
        <v>217</v>
      </c>
      <c r="I3" s="66">
        <v>27</v>
      </c>
      <c r="J3" s="144">
        <v>5</v>
      </c>
      <c r="K3" s="208">
        <v>77</v>
      </c>
      <c r="L3" s="5" t="s">
        <v>82</v>
      </c>
      <c r="M3" s="5" t="s">
        <v>83</v>
      </c>
      <c r="Q3" s="212" t="s">
        <v>126</v>
      </c>
      <c r="R3" s="212" t="s">
        <v>127</v>
      </c>
      <c r="S3" s="212" t="s">
        <v>128</v>
      </c>
      <c r="T3" s="212" t="s">
        <v>129</v>
      </c>
      <c r="U3" s="212"/>
    </row>
    <row r="4" spans="1:22" x14ac:dyDescent="0.3">
      <c r="A4" s="233"/>
      <c r="B4" s="3" t="s">
        <v>14</v>
      </c>
      <c r="C4" s="3"/>
      <c r="D4" s="3"/>
      <c r="E4" s="3"/>
      <c r="F4" s="124">
        <v>586.37274549098197</v>
      </c>
      <c r="G4" s="124">
        <v>13441.683366733467</v>
      </c>
      <c r="H4" s="124">
        <v>1796.2153863727456</v>
      </c>
      <c r="I4" s="124">
        <v>14436.249543486974</v>
      </c>
      <c r="J4" s="134">
        <v>1</v>
      </c>
      <c r="K4" s="209">
        <v>172264.95176848874</v>
      </c>
      <c r="L4" s="153" t="s">
        <v>122</v>
      </c>
      <c r="M4" s="153" t="s">
        <v>123</v>
      </c>
      <c r="N4" s="153"/>
      <c r="O4" s="153"/>
      <c r="Q4" s="212">
        <v>185744</v>
      </c>
      <c r="R4" s="212">
        <v>350000</v>
      </c>
      <c r="S4" s="212">
        <f>Q4+R4</f>
        <v>535744</v>
      </c>
      <c r="T4" s="212">
        <f>S4/3.11</f>
        <v>172264.95176848874</v>
      </c>
      <c r="U4" s="212"/>
    </row>
    <row r="5" spans="1:22" x14ac:dyDescent="0.3">
      <c r="A5" s="233"/>
      <c r="B5" s="3" t="s">
        <v>15</v>
      </c>
      <c r="C5" s="3"/>
      <c r="D5" s="3"/>
      <c r="E5" s="3"/>
      <c r="F5" s="49">
        <v>8.3076919999999994</v>
      </c>
      <c r="G5" s="49">
        <v>4.76</v>
      </c>
      <c r="H5" s="58">
        <v>6.7037040000000001</v>
      </c>
      <c r="I5" s="58">
        <v>4.9482759999999999</v>
      </c>
      <c r="J5" s="135">
        <v>1</v>
      </c>
      <c r="K5" s="155">
        <v>3.11</v>
      </c>
      <c r="L5" s="5" t="s">
        <v>80</v>
      </c>
      <c r="M5" s="5" t="s">
        <v>91</v>
      </c>
      <c r="Q5" s="212" t="s">
        <v>130</v>
      </c>
      <c r="R5" s="212"/>
      <c r="S5" s="212"/>
      <c r="T5" s="212"/>
      <c r="U5" s="212"/>
    </row>
    <row r="6" spans="1:22" x14ac:dyDescent="0.3">
      <c r="A6" s="234"/>
      <c r="B6" s="3" t="s">
        <v>67</v>
      </c>
      <c r="C6" s="3"/>
      <c r="D6" s="3"/>
      <c r="E6" s="3"/>
      <c r="F6" s="28"/>
      <c r="G6" s="28"/>
      <c r="H6" s="28"/>
      <c r="I6" s="28"/>
      <c r="J6" s="136"/>
      <c r="K6" s="210"/>
      <c r="R6" s="5" t="s">
        <v>132</v>
      </c>
    </row>
    <row r="7" spans="1:22" ht="15" thickBot="1" x14ac:dyDescent="0.4">
      <c r="A7" s="235"/>
      <c r="B7" s="16" t="s">
        <v>16</v>
      </c>
      <c r="C7" s="17"/>
      <c r="D7" s="17"/>
      <c r="E7" s="17"/>
      <c r="F7" s="48">
        <v>139693.79999999999</v>
      </c>
      <c r="G7" s="48">
        <v>573229.6</v>
      </c>
      <c r="H7" s="48">
        <v>147889.79999999999</v>
      </c>
      <c r="I7" s="48">
        <v>483522.5</v>
      </c>
      <c r="J7" s="145">
        <v>16200000</v>
      </c>
      <c r="K7" s="221">
        <v>33665.977223570248</v>
      </c>
      <c r="L7" s="5" t="s">
        <v>80</v>
      </c>
      <c r="M7" s="5" t="s">
        <v>81</v>
      </c>
      <c r="O7" s="5">
        <f>K7/(K5*1000)</f>
        <v>10.825073062241238</v>
      </c>
      <c r="P7" s="5">
        <f>1/K5</f>
        <v>0.32154340836012862</v>
      </c>
      <c r="Q7" s="215">
        <f>K7/K5</f>
        <v>10825.073062241237</v>
      </c>
      <c r="R7" s="215">
        <f>Q7/K7</f>
        <v>0.32154340836012862</v>
      </c>
      <c r="V7" s="223">
        <f>1000/J7</f>
        <v>6.1728395061728397E-5</v>
      </c>
    </row>
    <row r="8" spans="1:22" ht="12.75" customHeight="1" x14ac:dyDescent="0.3">
      <c r="A8" s="229" t="s">
        <v>20</v>
      </c>
      <c r="B8" s="19" t="s">
        <v>51</v>
      </c>
      <c r="C8" s="3" t="s">
        <v>5</v>
      </c>
      <c r="D8" s="3"/>
      <c r="E8" s="20"/>
      <c r="F8" s="129">
        <v>0.1194496</v>
      </c>
      <c r="G8" s="67">
        <v>3.5661199999999997E-2</v>
      </c>
      <c r="H8" s="67">
        <v>5.7756599999999998E-2</v>
      </c>
      <c r="I8" s="67">
        <v>2.1541399999999999E-2</v>
      </c>
      <c r="J8" s="137">
        <v>0</v>
      </c>
      <c r="K8" s="222">
        <v>3.7816999999999998E-3</v>
      </c>
      <c r="Q8" s="5">
        <f>Q7/1000</f>
        <v>10.825073062241238</v>
      </c>
    </row>
    <row r="9" spans="1:22" ht="12.75" customHeight="1" x14ac:dyDescent="0.3">
      <c r="A9" s="229"/>
      <c r="B9" s="19" t="s">
        <v>51</v>
      </c>
      <c r="C9" s="3" t="s">
        <v>6</v>
      </c>
      <c r="D9" s="3"/>
      <c r="E9" s="20"/>
      <c r="F9" s="129">
        <v>8.5506899999999997E-2</v>
      </c>
      <c r="G9" s="67">
        <v>1.8749200000000001E-2</v>
      </c>
      <c r="H9" s="67">
        <v>5.1263000000000003E-2</v>
      </c>
      <c r="I9" s="67">
        <v>3.1656900000000002E-2</v>
      </c>
      <c r="J9" s="137">
        <v>0</v>
      </c>
      <c r="K9" s="222">
        <v>9.8940000000000009E-4</v>
      </c>
      <c r="M9" s="119" t="s">
        <v>96</v>
      </c>
    </row>
    <row r="10" spans="1:22" ht="12.75" customHeight="1" x14ac:dyDescent="0.3">
      <c r="A10" s="229"/>
      <c r="B10" s="19" t="s">
        <v>51</v>
      </c>
      <c r="C10" s="3" t="s">
        <v>49</v>
      </c>
      <c r="D10" s="3"/>
      <c r="E10" s="20"/>
      <c r="F10" s="129">
        <v>0.30234060000000001</v>
      </c>
      <c r="G10" s="67">
        <v>0.63480910000000002</v>
      </c>
      <c r="H10" s="67">
        <v>0.3168724</v>
      </c>
      <c r="I10" s="67">
        <v>0.65691949999999999</v>
      </c>
      <c r="J10" s="165">
        <v>0.37962725338580994</v>
      </c>
      <c r="K10" s="222">
        <v>7.9937099999999997E-2</v>
      </c>
    </row>
    <row r="11" spans="1:22" ht="12.75" customHeight="1" x14ac:dyDescent="0.3">
      <c r="A11" s="229"/>
      <c r="B11" s="19" t="s">
        <v>51</v>
      </c>
      <c r="C11" s="3" t="s">
        <v>7</v>
      </c>
      <c r="D11" s="3"/>
      <c r="E11" s="20"/>
      <c r="F11" s="129">
        <v>0.45552169999999997</v>
      </c>
      <c r="G11" s="67">
        <v>0.27359929999999999</v>
      </c>
      <c r="H11" s="67">
        <v>0.53692680000000004</v>
      </c>
      <c r="I11" s="67">
        <v>0.25270100000000001</v>
      </c>
      <c r="J11" s="165">
        <v>0.17532144661418997</v>
      </c>
      <c r="K11" s="222">
        <v>0.25194100000000003</v>
      </c>
      <c r="S11" s="237" t="s">
        <v>113</v>
      </c>
      <c r="T11" s="237"/>
    </row>
    <row r="12" spans="1:22" ht="12.75" customHeight="1" x14ac:dyDescent="0.3">
      <c r="A12" s="229"/>
      <c r="B12" s="19" t="s">
        <v>51</v>
      </c>
      <c r="C12" s="3" t="s">
        <v>95</v>
      </c>
      <c r="D12" s="3"/>
      <c r="E12" s="3"/>
      <c r="F12" s="125">
        <v>0</v>
      </c>
      <c r="G12" s="131">
        <v>0</v>
      </c>
      <c r="H12" s="131">
        <v>0</v>
      </c>
      <c r="I12" s="131">
        <v>0</v>
      </c>
      <c r="J12" s="153">
        <v>0</v>
      </c>
      <c r="K12" s="222">
        <v>0.4434594</v>
      </c>
      <c r="P12" s="5" t="s">
        <v>110</v>
      </c>
      <c r="Q12" s="5" t="s">
        <v>109</v>
      </c>
      <c r="S12" s="5" t="s">
        <v>108</v>
      </c>
      <c r="T12" s="5" t="s">
        <v>112</v>
      </c>
    </row>
    <row r="13" spans="1:22" ht="12.75" customHeight="1" x14ac:dyDescent="0.3">
      <c r="A13" s="229"/>
      <c r="B13" s="19" t="s">
        <v>51</v>
      </c>
      <c r="C13" s="3" t="s">
        <v>8</v>
      </c>
      <c r="D13" s="3"/>
      <c r="E13" s="20"/>
      <c r="F13" s="130">
        <v>3.7181199999999998E-2</v>
      </c>
      <c r="G13" s="69">
        <v>3.7181199999999998E-2</v>
      </c>
      <c r="H13" s="69">
        <v>2.2537999999999999E-2</v>
      </c>
      <c r="I13" s="69">
        <v>2.2537999999999999E-2</v>
      </c>
      <c r="J13" s="166">
        <v>0.44505129999999998</v>
      </c>
      <c r="K13" s="222">
        <v>0.21989139999999996</v>
      </c>
      <c r="M13" s="5" t="s">
        <v>102</v>
      </c>
      <c r="P13" s="5" t="s">
        <v>111</v>
      </c>
      <c r="Q13" s="5" t="s">
        <v>107</v>
      </c>
      <c r="R13" s="122" t="s">
        <v>105</v>
      </c>
      <c r="S13" s="123">
        <v>70000</v>
      </c>
      <c r="T13" s="123">
        <v>81000</v>
      </c>
    </row>
    <row r="14" spans="1:22" ht="12.75" customHeight="1" x14ac:dyDescent="0.35">
      <c r="A14" s="229"/>
      <c r="B14" s="22" t="s">
        <v>52</v>
      </c>
      <c r="C14" s="23" t="s">
        <v>5</v>
      </c>
      <c r="D14" s="23"/>
      <c r="E14" s="24"/>
      <c r="F14" s="67">
        <v>6.0761000000000003E-2</v>
      </c>
      <c r="G14" s="67">
        <v>4.4681E-3</v>
      </c>
      <c r="H14" s="67">
        <v>3.8463900000000002E-2</v>
      </c>
      <c r="I14" s="129">
        <v>4.4313E-3</v>
      </c>
      <c r="J14" s="133"/>
      <c r="K14" s="211">
        <v>0</v>
      </c>
      <c r="M14" s="121">
        <v>579984</v>
      </c>
      <c r="P14" s="121">
        <v>69017</v>
      </c>
      <c r="Q14" s="123">
        <v>80052</v>
      </c>
      <c r="S14" s="5" t="s">
        <v>114</v>
      </c>
      <c r="T14" s="5" t="s">
        <v>114</v>
      </c>
    </row>
    <row r="15" spans="1:22" ht="12.75" customHeight="1" x14ac:dyDescent="0.3">
      <c r="A15" s="229"/>
      <c r="B15" s="19" t="s">
        <v>52</v>
      </c>
      <c r="C15" s="3" t="s">
        <v>6</v>
      </c>
      <c r="D15" s="3"/>
      <c r="E15" s="20"/>
      <c r="F15" s="67">
        <v>5.2704099999999997E-2</v>
      </c>
      <c r="G15" s="67">
        <v>4.1742999999999997E-3</v>
      </c>
      <c r="H15" s="67">
        <v>2.4532399999999999E-2</v>
      </c>
      <c r="I15" s="129">
        <v>4.9677999999999996E-3</v>
      </c>
      <c r="J15" s="137"/>
      <c r="K15" s="209">
        <v>0</v>
      </c>
      <c r="M15" s="5" t="s">
        <v>103</v>
      </c>
      <c r="S15" s="5">
        <f>S13/$M$18</f>
        <v>14028.056112224449</v>
      </c>
      <c r="T15" s="5">
        <f>T13/$M$18</f>
        <v>16232.46492985972</v>
      </c>
    </row>
    <row r="16" spans="1:22" ht="12.75" customHeight="1" x14ac:dyDescent="0.3">
      <c r="A16" s="229"/>
      <c r="B16" s="19" t="s">
        <v>52</v>
      </c>
      <c r="C16" s="3" t="s">
        <v>49</v>
      </c>
      <c r="D16" s="3"/>
      <c r="E16" s="20"/>
      <c r="F16" s="67">
        <v>6.8179400000000001E-2</v>
      </c>
      <c r="G16" s="67">
        <v>1.91174E-2</v>
      </c>
      <c r="H16" s="67">
        <v>7.2981299999999999E-2</v>
      </c>
      <c r="I16" s="129">
        <v>1.74501E-2</v>
      </c>
      <c r="J16" s="137"/>
      <c r="K16" s="209">
        <v>0</v>
      </c>
    </row>
    <row r="17" spans="1:21" ht="12.75" customHeight="1" x14ac:dyDescent="0.3">
      <c r="A17" s="229"/>
      <c r="B17" s="19" t="s">
        <v>52</v>
      </c>
      <c r="C17" s="3" t="s">
        <v>7</v>
      </c>
      <c r="D17" s="3"/>
      <c r="E17" s="20"/>
      <c r="F17" s="67">
        <v>9.69526E-2</v>
      </c>
      <c r="G17" s="67">
        <v>1.7819000000000002E-2</v>
      </c>
      <c r="H17" s="67">
        <v>7.9730499999999996E-2</v>
      </c>
      <c r="I17" s="129">
        <v>1.64622E-2</v>
      </c>
      <c r="J17" s="137"/>
      <c r="K17" s="209">
        <v>0</v>
      </c>
      <c r="M17" s="5" t="s">
        <v>104</v>
      </c>
      <c r="N17" s="122" t="s">
        <v>105</v>
      </c>
      <c r="O17" s="5" t="s">
        <v>106</v>
      </c>
      <c r="R17" s="237" t="s">
        <v>108</v>
      </c>
      <c r="S17" s="237"/>
      <c r="T17" s="237" t="s">
        <v>112</v>
      </c>
      <c r="U17" s="237"/>
    </row>
    <row r="18" spans="1:21" ht="12.75" customHeight="1" x14ac:dyDescent="0.3">
      <c r="A18" s="229"/>
      <c r="B18" s="96" t="s">
        <v>52</v>
      </c>
      <c r="C18" s="93" t="s">
        <v>95</v>
      </c>
      <c r="D18" s="93"/>
      <c r="E18" s="97"/>
      <c r="F18" s="98">
        <v>0</v>
      </c>
      <c r="G18" s="98">
        <v>0</v>
      </c>
      <c r="H18" s="98">
        <v>0</v>
      </c>
      <c r="I18" s="77">
        <v>0</v>
      </c>
      <c r="J18" s="100"/>
      <c r="K18" s="209">
        <v>0</v>
      </c>
      <c r="M18" s="5">
        <v>4.99</v>
      </c>
      <c r="O18" s="5">
        <f>600000/M18</f>
        <v>120240.48096192384</v>
      </c>
      <c r="R18" s="5" t="s">
        <v>115</v>
      </c>
      <c r="S18" s="5" t="s">
        <v>116</v>
      </c>
      <c r="T18" s="5" t="s">
        <v>115</v>
      </c>
      <c r="U18" s="5" t="s">
        <v>116</v>
      </c>
    </row>
    <row r="19" spans="1:21" ht="12.75" customHeight="1" x14ac:dyDescent="0.3">
      <c r="A19" s="229"/>
      <c r="B19" s="19" t="s">
        <v>52</v>
      </c>
      <c r="C19" s="3" t="s">
        <v>8</v>
      </c>
      <c r="D19" s="3"/>
      <c r="E19" s="20"/>
      <c r="F19" s="68">
        <v>0</v>
      </c>
      <c r="G19" s="68">
        <v>0</v>
      </c>
      <c r="H19" s="68">
        <v>0</v>
      </c>
      <c r="I19" s="138">
        <v>0</v>
      </c>
      <c r="J19" s="139"/>
      <c r="K19" s="209">
        <v>0</v>
      </c>
      <c r="R19" s="5">
        <f>S15*0.0418</f>
        <v>586.37274549098197</v>
      </c>
      <c r="S19" s="5">
        <f>S15-R19</f>
        <v>13441.683366733467</v>
      </c>
      <c r="T19" s="5">
        <f>T15*0.110655738</f>
        <v>1796.2153863727456</v>
      </c>
      <c r="U19" s="5">
        <f>T15-T19</f>
        <v>14436.249543486974</v>
      </c>
    </row>
    <row r="20" spans="1:21" ht="12.75" customHeight="1" x14ac:dyDescent="0.3">
      <c r="A20" s="229"/>
      <c r="B20" s="22" t="s">
        <v>53</v>
      </c>
      <c r="C20" s="23" t="s">
        <v>5</v>
      </c>
      <c r="D20" s="23"/>
      <c r="E20" s="24"/>
      <c r="F20" s="26"/>
      <c r="G20" s="26"/>
      <c r="H20" s="26"/>
      <c r="I20" s="140"/>
      <c r="J20" s="78"/>
      <c r="K20" s="25"/>
    </row>
    <row r="21" spans="1:21" ht="12.75" customHeight="1" x14ac:dyDescent="0.3">
      <c r="A21" s="229"/>
      <c r="B21" s="19" t="s">
        <v>53</v>
      </c>
      <c r="C21" s="3" t="s">
        <v>6</v>
      </c>
      <c r="D21" s="3"/>
      <c r="E21" s="20"/>
      <c r="F21" s="27"/>
      <c r="G21" s="27"/>
      <c r="H21" s="27"/>
      <c r="I21" s="28"/>
      <c r="J21" s="76"/>
      <c r="K21" s="15"/>
      <c r="L21" s="5">
        <f>((F7*F4)+(G7*G4)+(H7*H4)+(I7*I4))</f>
        <v>15032976820.811615</v>
      </c>
      <c r="M21" s="5">
        <f>F7*0.0063</f>
        <v>880.07093999999995</v>
      </c>
      <c r="N21" s="5">
        <f>M21*F4</f>
        <v>516049.61331462924</v>
      </c>
      <c r="P21" s="5">
        <v>995.63</v>
      </c>
      <c r="Q21" s="224">
        <f>P21/($M$21+$M$22)</f>
        <v>0.54953240705140327</v>
      </c>
    </row>
    <row r="22" spans="1:21" ht="12.75" customHeight="1" x14ac:dyDescent="0.3">
      <c r="A22" s="229"/>
      <c r="B22" s="19" t="s">
        <v>53</v>
      </c>
      <c r="C22" s="3" t="s">
        <v>49</v>
      </c>
      <c r="D22" s="3"/>
      <c r="E22" s="20"/>
      <c r="F22" s="27"/>
      <c r="G22" s="27"/>
      <c r="H22" s="27"/>
      <c r="I22" s="28"/>
      <c r="J22" s="76"/>
      <c r="K22" s="15"/>
      <c r="L22" s="5">
        <f>L21/(F4+G4+H4+I4)</f>
        <v>496785.12805198645</v>
      </c>
      <c r="M22" s="5">
        <f>H7*0.0063</f>
        <v>931.70573999999988</v>
      </c>
      <c r="N22" s="5">
        <f>M22*H4</f>
        <v>1673544.1857598047</v>
      </c>
      <c r="P22" s="5">
        <v>578.20000000000005</v>
      </c>
      <c r="Q22" s="224">
        <f>P22/($M$21+$M$22)</f>
        <v>0.31913425444906379</v>
      </c>
    </row>
    <row r="23" spans="1:21" ht="12.75" customHeight="1" x14ac:dyDescent="0.3">
      <c r="A23" s="229"/>
      <c r="B23" s="19" t="s">
        <v>53</v>
      </c>
      <c r="C23" s="3" t="s">
        <v>7</v>
      </c>
      <c r="D23" s="3"/>
      <c r="E23" s="20"/>
      <c r="F23" s="27"/>
      <c r="G23" s="27"/>
      <c r="H23" s="27"/>
      <c r="I23" s="28"/>
      <c r="J23" s="76"/>
      <c r="K23" s="15"/>
      <c r="L23" s="242">
        <f>AVERAGE(F7:I7)</f>
        <v>336083.92499999999</v>
      </c>
      <c r="P23" s="5">
        <v>1120.68</v>
      </c>
      <c r="Q23" s="224">
        <f>P23/($M$21+$M$22)</f>
        <v>0.61855305478377176</v>
      </c>
    </row>
    <row r="24" spans="1:21" ht="12.75" customHeight="1" x14ac:dyDescent="0.3">
      <c r="A24" s="229"/>
      <c r="B24" s="19" t="s">
        <v>53</v>
      </c>
      <c r="C24" s="3" t="s">
        <v>95</v>
      </c>
      <c r="D24" s="3"/>
      <c r="E24" s="20"/>
      <c r="F24" s="27"/>
      <c r="G24" s="27"/>
      <c r="H24" s="27"/>
      <c r="I24" s="28"/>
      <c r="J24" s="76"/>
      <c r="K24" s="15"/>
      <c r="L24" s="5">
        <f>L23/AVERAGE(F5:I5)</f>
        <v>54383.233725754937</v>
      </c>
      <c r="P24" s="5">
        <v>780.35</v>
      </c>
      <c r="Q24" s="224">
        <f>P24/($M$21+$M$22)</f>
        <v>0.43070981573733474</v>
      </c>
    </row>
    <row r="25" spans="1:21" ht="12.75" customHeight="1" thickBot="1" x14ac:dyDescent="0.35">
      <c r="A25" s="229"/>
      <c r="B25" s="29" t="s">
        <v>53</v>
      </c>
      <c r="C25" s="30" t="s">
        <v>8</v>
      </c>
      <c r="D25" s="30"/>
      <c r="E25" s="31"/>
      <c r="F25" s="32"/>
      <c r="G25" s="32"/>
      <c r="H25" s="32"/>
      <c r="I25" s="33"/>
      <c r="J25" s="79"/>
      <c r="K25" s="34"/>
      <c r="M25" s="239" t="s">
        <v>92</v>
      </c>
      <c r="N25" s="239"/>
      <c r="O25" s="239"/>
      <c r="P25" s="239"/>
      <c r="Q25" s="239" t="s">
        <v>92</v>
      </c>
      <c r="R25" s="239"/>
      <c r="S25" s="239"/>
      <c r="T25" s="239"/>
    </row>
    <row r="26" spans="1:21" ht="12.75" customHeight="1" x14ac:dyDescent="0.3">
      <c r="A26" s="229"/>
      <c r="B26" s="22" t="s">
        <v>60</v>
      </c>
      <c r="C26" s="23"/>
      <c r="D26" s="23"/>
      <c r="E26" s="24"/>
      <c r="F26" s="156">
        <v>4.4456299999999997E-2</v>
      </c>
      <c r="G26" s="157">
        <v>4.4456299999999997E-2</v>
      </c>
      <c r="H26" s="157">
        <v>3.1650600000000001E-2</v>
      </c>
      <c r="I26" s="158">
        <v>3.1650600000000001E-2</v>
      </c>
      <c r="J26" s="76"/>
      <c r="K26" s="15"/>
      <c r="L26" s="238" t="s">
        <v>80</v>
      </c>
      <c r="M26" s="70">
        <v>4.4456299999999997E-2</v>
      </c>
      <c r="N26" s="13">
        <v>4.4456299999999997E-2</v>
      </c>
      <c r="O26" s="13">
        <v>3.1650600000000001E-2</v>
      </c>
      <c r="P26" s="71">
        <v>3.1650600000000001E-2</v>
      </c>
      <c r="Q26" s="27">
        <v>0.1111521</v>
      </c>
      <c r="R26" s="27">
        <v>4.1788499999999999E-2</v>
      </c>
      <c r="S26" s="27">
        <v>4.8182500000000003E-2</v>
      </c>
      <c r="T26" s="56">
        <v>2.9797799999999999E-2</v>
      </c>
    </row>
    <row r="27" spans="1:21" ht="12.75" customHeight="1" x14ac:dyDescent="0.3">
      <c r="A27" s="229"/>
      <c r="B27" s="19" t="s">
        <v>61</v>
      </c>
      <c r="C27" s="3"/>
      <c r="D27" s="3"/>
      <c r="E27" s="20"/>
      <c r="F27" s="159">
        <v>0</v>
      </c>
      <c r="G27" s="160">
        <v>0</v>
      </c>
      <c r="H27" s="160">
        <v>0</v>
      </c>
      <c r="I27" s="161">
        <v>0</v>
      </c>
      <c r="J27" s="76"/>
      <c r="K27" s="15"/>
      <c r="L27" s="238"/>
      <c r="M27" s="72">
        <v>0</v>
      </c>
      <c r="N27" s="3">
        <v>0</v>
      </c>
      <c r="O27" s="3">
        <v>0</v>
      </c>
      <c r="P27" s="73">
        <v>0</v>
      </c>
      <c r="Q27" s="27">
        <v>0</v>
      </c>
      <c r="R27" s="27">
        <v>0</v>
      </c>
      <c r="S27" s="27">
        <v>0</v>
      </c>
      <c r="T27" s="56">
        <v>0</v>
      </c>
    </row>
    <row r="28" spans="1:21" ht="12.75" customHeight="1" x14ac:dyDescent="0.3">
      <c r="A28" s="229"/>
      <c r="B28" s="19" t="s">
        <v>62</v>
      </c>
      <c r="C28" s="3"/>
      <c r="D28" s="3"/>
      <c r="E28" s="20"/>
      <c r="F28" s="159">
        <v>3.5073000000000001E-3</v>
      </c>
      <c r="G28" s="160">
        <v>3.5073000000000001E-3</v>
      </c>
      <c r="H28" s="160">
        <v>2.0993000000000001E-3</v>
      </c>
      <c r="I28" s="161">
        <v>2.0993000000000001E-3</v>
      </c>
      <c r="J28" s="76"/>
      <c r="K28" s="15"/>
      <c r="L28" s="238"/>
      <c r="M28" s="72">
        <v>3.5073000000000001E-3</v>
      </c>
      <c r="N28" s="3">
        <v>3.5073000000000001E-3</v>
      </c>
      <c r="O28" s="3">
        <v>2.0993000000000001E-3</v>
      </c>
      <c r="P28" s="73">
        <v>2.0993000000000001E-3</v>
      </c>
      <c r="Q28" s="27">
        <v>0</v>
      </c>
      <c r="R28" s="27">
        <v>3.6476E-3</v>
      </c>
      <c r="S28" s="27">
        <v>0</v>
      </c>
      <c r="T28" s="56">
        <v>2.3346E-3</v>
      </c>
    </row>
    <row r="29" spans="1:21" ht="12.75" customHeight="1" thickBot="1" x14ac:dyDescent="0.35">
      <c r="A29" s="229"/>
      <c r="B29" s="19" t="s">
        <v>63</v>
      </c>
      <c r="C29" s="3"/>
      <c r="D29" s="3"/>
      <c r="E29" s="20"/>
      <c r="F29" s="162">
        <v>0</v>
      </c>
      <c r="G29" s="163">
        <v>0</v>
      </c>
      <c r="H29" s="163">
        <v>0</v>
      </c>
      <c r="I29" s="164">
        <v>0</v>
      </c>
      <c r="J29" s="76"/>
      <c r="K29" s="15"/>
      <c r="L29" s="238"/>
      <c r="M29" s="74">
        <v>0</v>
      </c>
      <c r="N29" s="17">
        <v>0</v>
      </c>
      <c r="O29" s="17">
        <v>0</v>
      </c>
      <c r="P29" s="18">
        <v>0</v>
      </c>
      <c r="Q29" s="27">
        <v>0</v>
      </c>
      <c r="R29" s="27">
        <v>0</v>
      </c>
      <c r="S29" s="27">
        <v>0</v>
      </c>
      <c r="T29" s="56">
        <v>0</v>
      </c>
    </row>
    <row r="30" spans="1:21" ht="12.75" customHeight="1" x14ac:dyDescent="0.3">
      <c r="A30" s="229"/>
      <c r="B30" s="19" t="s">
        <v>17</v>
      </c>
      <c r="C30" s="3"/>
      <c r="D30" s="3"/>
      <c r="E30" s="20"/>
      <c r="F30" s="216">
        <v>0.05</v>
      </c>
      <c r="G30" s="216">
        <v>0.05</v>
      </c>
      <c r="H30" s="216">
        <v>0.05</v>
      </c>
      <c r="I30" s="216">
        <v>0.05</v>
      </c>
      <c r="J30" s="76"/>
      <c r="K30" s="15"/>
      <c r="L30" s="119" t="s">
        <v>133</v>
      </c>
      <c r="M30" s="119"/>
      <c r="N30" s="119"/>
      <c r="O30" s="119"/>
    </row>
    <row r="31" spans="1:21" ht="12.75" customHeight="1" thickBot="1" x14ac:dyDescent="0.35">
      <c r="A31" s="230"/>
      <c r="B31" s="16" t="s">
        <v>18</v>
      </c>
      <c r="C31" s="17"/>
      <c r="D31" s="17"/>
      <c r="E31" s="35"/>
      <c r="F31" s="127">
        <v>0</v>
      </c>
      <c r="G31" s="127">
        <v>0</v>
      </c>
      <c r="H31" s="127">
        <v>0</v>
      </c>
      <c r="I31" s="128">
        <v>0</v>
      </c>
      <c r="J31" s="80"/>
      <c r="K31" s="36"/>
    </row>
    <row r="32" spans="1:21" ht="12.75" customHeight="1" x14ac:dyDescent="0.3">
      <c r="A32" s="236" t="s">
        <v>26</v>
      </c>
      <c r="B32" s="37" t="s">
        <v>21</v>
      </c>
      <c r="C32" s="13" t="s">
        <v>5</v>
      </c>
      <c r="D32" s="13"/>
      <c r="E32" s="13"/>
      <c r="F32" s="41">
        <v>52350</v>
      </c>
      <c r="G32" s="41">
        <v>64978.16</v>
      </c>
      <c r="H32" s="41">
        <v>24467.24</v>
      </c>
      <c r="I32" s="41">
        <v>48507.42</v>
      </c>
      <c r="J32" s="81">
        <v>0</v>
      </c>
      <c r="K32" s="14"/>
      <c r="L32" s="50" t="s">
        <v>84</v>
      </c>
    </row>
    <row r="33" spans="1:11" ht="12.75" customHeight="1" x14ac:dyDescent="0.3">
      <c r="A33" s="231"/>
      <c r="B33" s="19" t="s">
        <v>22</v>
      </c>
      <c r="C33" s="3" t="s">
        <v>5</v>
      </c>
      <c r="D33" s="3" t="s">
        <v>5</v>
      </c>
      <c r="E33" s="3"/>
      <c r="F33" s="28"/>
      <c r="G33" s="28"/>
      <c r="H33" s="28"/>
      <c r="I33" s="55"/>
      <c r="J33" s="82"/>
      <c r="K33" s="15"/>
    </row>
    <row r="34" spans="1:11" ht="12.75" customHeight="1" x14ac:dyDescent="0.3">
      <c r="A34" s="231"/>
      <c r="B34" s="19" t="s">
        <v>22</v>
      </c>
      <c r="C34" s="3" t="s">
        <v>5</v>
      </c>
      <c r="D34" s="3" t="s">
        <v>6</v>
      </c>
      <c r="E34" s="3"/>
      <c r="F34" s="28"/>
      <c r="G34" s="28"/>
      <c r="H34" s="28"/>
      <c r="I34" s="55"/>
      <c r="J34" s="82"/>
      <c r="K34" s="15"/>
    </row>
    <row r="35" spans="1:11" ht="12.75" customHeight="1" x14ac:dyDescent="0.3">
      <c r="A35" s="231"/>
      <c r="B35" s="19" t="s">
        <v>22</v>
      </c>
      <c r="C35" s="3" t="s">
        <v>5</v>
      </c>
      <c r="D35" s="3" t="s">
        <v>49</v>
      </c>
      <c r="E35" s="3"/>
      <c r="F35" s="28"/>
      <c r="G35" s="28"/>
      <c r="H35" s="28"/>
      <c r="I35" s="55"/>
      <c r="J35" s="82"/>
      <c r="K35" s="15"/>
    </row>
    <row r="36" spans="1:11" ht="12.75" customHeight="1" x14ac:dyDescent="0.3">
      <c r="A36" s="231"/>
      <c r="B36" s="19" t="s">
        <v>22</v>
      </c>
      <c r="C36" s="3" t="s">
        <v>5</v>
      </c>
      <c r="D36" s="3" t="s">
        <v>7</v>
      </c>
      <c r="E36" s="3"/>
      <c r="F36" s="28"/>
      <c r="G36" s="28"/>
      <c r="H36" s="28"/>
      <c r="I36" s="55"/>
      <c r="J36" s="82"/>
      <c r="K36" s="15"/>
    </row>
    <row r="37" spans="1:11" ht="12.75" customHeight="1" x14ac:dyDescent="0.3">
      <c r="A37" s="231"/>
      <c r="B37" s="19" t="s">
        <v>22</v>
      </c>
      <c r="C37" s="3" t="s">
        <v>5</v>
      </c>
      <c r="D37" s="3" t="s">
        <v>95</v>
      </c>
      <c r="E37" s="3"/>
      <c r="F37" s="28"/>
      <c r="G37" s="28"/>
      <c r="H37" s="28"/>
      <c r="I37" s="55"/>
      <c r="J37" s="82"/>
      <c r="K37" s="15"/>
    </row>
    <row r="38" spans="1:11" ht="12.75" customHeight="1" x14ac:dyDescent="0.3">
      <c r="A38" s="231"/>
      <c r="B38" s="29" t="s">
        <v>22</v>
      </c>
      <c r="C38" s="30" t="s">
        <v>5</v>
      </c>
      <c r="D38" s="30" t="s">
        <v>8</v>
      </c>
      <c r="E38" s="30"/>
      <c r="F38" s="33"/>
      <c r="G38" s="33"/>
      <c r="H38" s="33"/>
      <c r="I38" s="57"/>
      <c r="J38" s="83"/>
      <c r="K38" s="34"/>
    </row>
    <row r="39" spans="1:11" ht="12.75" customHeight="1" x14ac:dyDescent="0.3">
      <c r="A39" s="231"/>
      <c r="B39" s="22" t="s">
        <v>23</v>
      </c>
      <c r="C39" s="23" t="s">
        <v>5</v>
      </c>
      <c r="D39" s="23"/>
      <c r="E39" s="23" t="s">
        <v>55</v>
      </c>
      <c r="F39" s="45">
        <v>0.63540580000000002</v>
      </c>
      <c r="G39" s="45">
        <v>0.63540580000000002</v>
      </c>
      <c r="H39" s="59">
        <v>0.59311749999999996</v>
      </c>
      <c r="I39" s="59">
        <v>0.59311749999999996</v>
      </c>
      <c r="J39" s="84"/>
      <c r="K39" s="25"/>
    </row>
    <row r="40" spans="1:11" ht="12.75" customHeight="1" x14ac:dyDescent="0.3">
      <c r="A40" s="231"/>
      <c r="B40" s="19" t="s">
        <v>23</v>
      </c>
      <c r="C40" s="3" t="s">
        <v>5</v>
      </c>
      <c r="D40" s="3"/>
      <c r="E40" s="3" t="s">
        <v>56</v>
      </c>
      <c r="F40" s="46">
        <v>0.13477710000000001</v>
      </c>
      <c r="G40" s="46">
        <v>0.13477710000000001</v>
      </c>
      <c r="H40" s="60">
        <v>0.19240289999999999</v>
      </c>
      <c r="I40" s="60">
        <v>0.19240289999999999</v>
      </c>
      <c r="J40" s="85"/>
      <c r="K40" s="15"/>
    </row>
    <row r="41" spans="1:11" ht="12.75" customHeight="1" x14ac:dyDescent="0.3">
      <c r="A41" s="231"/>
      <c r="B41" s="19" t="s">
        <v>23</v>
      </c>
      <c r="C41" s="3" t="s">
        <v>5</v>
      </c>
      <c r="D41" s="3"/>
      <c r="E41" s="3" t="s">
        <v>57</v>
      </c>
      <c r="F41" s="46">
        <v>0.1621216</v>
      </c>
      <c r="G41" s="46">
        <v>0.1621216</v>
      </c>
      <c r="H41" s="60">
        <v>0.13503709999999999</v>
      </c>
      <c r="I41" s="60">
        <v>0.13503709999999999</v>
      </c>
      <c r="J41" s="85"/>
      <c r="K41" s="15"/>
    </row>
    <row r="42" spans="1:11" ht="12.75" customHeight="1" x14ac:dyDescent="0.3">
      <c r="A42" s="231"/>
      <c r="B42" s="29" t="s">
        <v>23</v>
      </c>
      <c r="C42" s="30" t="s">
        <v>5</v>
      </c>
      <c r="D42" s="30"/>
      <c r="E42" s="30" t="s">
        <v>58</v>
      </c>
      <c r="F42" s="47">
        <v>6.7695599999999995E-2</v>
      </c>
      <c r="G42" s="47">
        <v>6.7695599999999995E-2</v>
      </c>
      <c r="H42" s="47">
        <v>7.9442499999999999E-2</v>
      </c>
      <c r="I42" s="47">
        <v>7.9442499999999999E-2</v>
      </c>
      <c r="J42" s="86"/>
      <c r="K42" s="34"/>
    </row>
    <row r="43" spans="1:11" ht="12.75" customHeight="1" x14ac:dyDescent="0.3">
      <c r="A43" s="231"/>
      <c r="B43" s="22" t="s">
        <v>24</v>
      </c>
      <c r="C43" s="23" t="s">
        <v>5</v>
      </c>
      <c r="D43" s="23"/>
      <c r="E43" s="23" t="s">
        <v>55</v>
      </c>
      <c r="F43" s="46">
        <v>7.1977100000000002E-2</v>
      </c>
      <c r="G43" s="46">
        <v>7.1977100000000002E-2</v>
      </c>
      <c r="H43" s="45">
        <v>6.5699599999999997E-2</v>
      </c>
      <c r="I43" s="45">
        <v>6.5699599999999997E-2</v>
      </c>
      <c r="J43" s="87"/>
      <c r="K43" s="25"/>
    </row>
    <row r="44" spans="1:11" ht="12.75" customHeight="1" x14ac:dyDescent="0.3">
      <c r="A44" s="231"/>
      <c r="B44" s="19" t="s">
        <v>24</v>
      </c>
      <c r="C44" s="3" t="s">
        <v>5</v>
      </c>
      <c r="D44" s="3"/>
      <c r="E44" s="3" t="s">
        <v>56</v>
      </c>
      <c r="F44" s="46">
        <v>5.2477200000000002E-2</v>
      </c>
      <c r="G44" s="46">
        <v>5.2477200000000002E-2</v>
      </c>
      <c r="H44" s="46">
        <v>7.3996599999999996E-2</v>
      </c>
      <c r="I44" s="46">
        <v>7.3996599999999996E-2</v>
      </c>
      <c r="J44" s="88"/>
      <c r="K44" s="15"/>
    </row>
    <row r="45" spans="1:11" ht="12.75" customHeight="1" x14ac:dyDescent="0.3">
      <c r="A45" s="231"/>
      <c r="B45" s="19" t="s">
        <v>24</v>
      </c>
      <c r="C45" s="3" t="s">
        <v>5</v>
      </c>
      <c r="D45" s="3"/>
      <c r="E45" s="3" t="s">
        <v>57</v>
      </c>
      <c r="F45" s="46">
        <v>4.2837E-2</v>
      </c>
      <c r="G45" s="46">
        <v>4.2837E-2</v>
      </c>
      <c r="H45" s="46">
        <v>9.20734E-2</v>
      </c>
      <c r="I45" s="46">
        <v>9.20734E-2</v>
      </c>
      <c r="J45" s="88"/>
      <c r="K45" s="15"/>
    </row>
    <row r="46" spans="1:11" ht="12.75" customHeight="1" x14ac:dyDescent="0.3">
      <c r="A46" s="231"/>
      <c r="B46" s="29" t="s">
        <v>24</v>
      </c>
      <c r="C46" s="30" t="s">
        <v>5</v>
      </c>
      <c r="D46" s="30"/>
      <c r="E46" s="30" t="s">
        <v>58</v>
      </c>
      <c r="F46" s="47">
        <v>3.6086E-2</v>
      </c>
      <c r="G46" s="47">
        <v>3.6086E-2</v>
      </c>
      <c r="H46" s="47">
        <v>2.6955099999999999E-2</v>
      </c>
      <c r="I46" s="47">
        <v>2.6955099999999999E-2</v>
      </c>
      <c r="J46" s="86"/>
      <c r="K46" s="34"/>
    </row>
    <row r="47" spans="1:11" ht="12.75" customHeight="1" x14ac:dyDescent="0.3">
      <c r="A47" s="231"/>
      <c r="B47" s="22" t="s">
        <v>71</v>
      </c>
      <c r="C47" s="23" t="s">
        <v>5</v>
      </c>
      <c r="D47" s="23"/>
      <c r="E47" s="23"/>
      <c r="F47" s="46">
        <v>3.0759080000000001</v>
      </c>
      <c r="G47" s="46">
        <v>3.0759080000000001</v>
      </c>
      <c r="H47" s="59">
        <v>3.302403</v>
      </c>
      <c r="I47" s="59">
        <v>3.302403</v>
      </c>
      <c r="J47" s="84"/>
      <c r="K47" s="25"/>
    </row>
    <row r="48" spans="1:11" ht="12.75" customHeight="1" x14ac:dyDescent="0.3">
      <c r="A48" s="231"/>
      <c r="B48" s="29" t="s">
        <v>72</v>
      </c>
      <c r="C48" s="30" t="s">
        <v>5</v>
      </c>
      <c r="D48" s="30"/>
      <c r="E48" s="30"/>
      <c r="F48" s="47">
        <v>0.38898700000000003</v>
      </c>
      <c r="G48" s="47">
        <v>0.38898700000000003</v>
      </c>
      <c r="H48" s="61">
        <v>0.56198040000000005</v>
      </c>
      <c r="I48" s="61">
        <v>0.56198040000000005</v>
      </c>
      <c r="J48" s="89"/>
      <c r="K48" s="34"/>
    </row>
    <row r="49" spans="1:12" ht="12.75" customHeight="1" x14ac:dyDescent="0.3">
      <c r="A49" s="231"/>
      <c r="B49" s="22" t="s">
        <v>21</v>
      </c>
      <c r="C49" s="23" t="s">
        <v>6</v>
      </c>
      <c r="D49" s="23"/>
      <c r="E49" s="23"/>
      <c r="F49" s="51">
        <v>29004.62</v>
      </c>
      <c r="G49" s="51">
        <v>29004.62</v>
      </c>
      <c r="H49" s="51">
        <v>88066.1</v>
      </c>
      <c r="I49" s="51">
        <v>88066.1</v>
      </c>
      <c r="J49" s="90">
        <v>0</v>
      </c>
      <c r="K49" s="38"/>
      <c r="L49" s="5" t="s">
        <v>134</v>
      </c>
    </row>
    <row r="50" spans="1:12" ht="12.75" customHeight="1" x14ac:dyDescent="0.3">
      <c r="A50" s="231"/>
      <c r="B50" s="19" t="s">
        <v>22</v>
      </c>
      <c r="C50" s="3" t="s">
        <v>6</v>
      </c>
      <c r="D50" s="3" t="s">
        <v>5</v>
      </c>
      <c r="E50" s="3"/>
      <c r="F50" s="28"/>
      <c r="G50" s="28"/>
      <c r="H50" s="28"/>
      <c r="I50" s="55"/>
      <c r="J50" s="82"/>
      <c r="K50" s="39"/>
    </row>
    <row r="51" spans="1:12" ht="12.75" customHeight="1" x14ac:dyDescent="0.3">
      <c r="A51" s="231"/>
      <c r="B51" s="19" t="s">
        <v>22</v>
      </c>
      <c r="C51" s="3" t="s">
        <v>6</v>
      </c>
      <c r="D51" s="3" t="s">
        <v>6</v>
      </c>
      <c r="E51" s="3"/>
      <c r="F51" s="28"/>
      <c r="G51" s="28"/>
      <c r="H51" s="28"/>
      <c r="I51" s="55"/>
      <c r="J51" s="82"/>
      <c r="K51" s="39"/>
    </row>
    <row r="52" spans="1:12" ht="12.75" customHeight="1" x14ac:dyDescent="0.3">
      <c r="A52" s="231"/>
      <c r="B52" s="19" t="s">
        <v>22</v>
      </c>
      <c r="C52" s="3" t="s">
        <v>6</v>
      </c>
      <c r="D52" s="3" t="s">
        <v>49</v>
      </c>
      <c r="E52" s="3"/>
      <c r="F52" s="28"/>
      <c r="G52" s="28"/>
      <c r="H52" s="28"/>
      <c r="I52" s="55"/>
      <c r="J52" s="82"/>
      <c r="K52" s="39"/>
    </row>
    <row r="53" spans="1:12" ht="12.75" customHeight="1" x14ac:dyDescent="0.3">
      <c r="A53" s="231"/>
      <c r="B53" s="19" t="s">
        <v>22</v>
      </c>
      <c r="C53" s="3" t="s">
        <v>6</v>
      </c>
      <c r="D53" s="3" t="s">
        <v>7</v>
      </c>
      <c r="E53" s="3"/>
      <c r="F53" s="28"/>
      <c r="G53" s="28"/>
      <c r="H53" s="28"/>
      <c r="I53" s="55"/>
      <c r="J53" s="82"/>
      <c r="K53" s="39"/>
    </row>
    <row r="54" spans="1:12" ht="12.75" customHeight="1" x14ac:dyDescent="0.3">
      <c r="A54" s="231"/>
      <c r="B54" s="19" t="s">
        <v>22</v>
      </c>
      <c r="C54" s="3" t="s">
        <v>6</v>
      </c>
      <c r="D54" s="3" t="s">
        <v>95</v>
      </c>
      <c r="E54" s="3"/>
      <c r="F54" s="28"/>
      <c r="G54" s="28"/>
      <c r="H54" s="28"/>
      <c r="I54" s="55"/>
      <c r="J54" s="82"/>
      <c r="K54" s="39"/>
    </row>
    <row r="55" spans="1:12" ht="12.75" customHeight="1" x14ac:dyDescent="0.3">
      <c r="A55" s="231"/>
      <c r="B55" s="29" t="s">
        <v>22</v>
      </c>
      <c r="C55" s="30" t="s">
        <v>6</v>
      </c>
      <c r="D55" s="30" t="s">
        <v>8</v>
      </c>
      <c r="E55" s="30"/>
      <c r="F55" s="33"/>
      <c r="G55" s="33"/>
      <c r="H55" s="33"/>
      <c r="I55" s="57"/>
      <c r="J55" s="83"/>
      <c r="K55" s="40"/>
    </row>
    <row r="56" spans="1:12" ht="12.75" customHeight="1" x14ac:dyDescent="0.3">
      <c r="A56" s="231"/>
      <c r="B56" s="22" t="s">
        <v>23</v>
      </c>
      <c r="C56" s="23" t="s">
        <v>6</v>
      </c>
      <c r="D56" s="23"/>
      <c r="E56" s="23" t="s">
        <v>55</v>
      </c>
      <c r="F56" s="192">
        <v>0.1139585</v>
      </c>
      <c r="G56" s="192">
        <v>0.1139585</v>
      </c>
      <c r="H56" s="193">
        <v>7.4892200000000006E-2</v>
      </c>
      <c r="I56" s="193">
        <v>7.4892200000000006E-2</v>
      </c>
      <c r="J56" s="84"/>
      <c r="K56" s="38"/>
    </row>
    <row r="57" spans="1:12" ht="12.75" customHeight="1" x14ac:dyDescent="0.3">
      <c r="A57" s="231"/>
      <c r="B57" s="19" t="s">
        <v>23</v>
      </c>
      <c r="C57" s="3" t="s">
        <v>6</v>
      </c>
      <c r="D57" s="3"/>
      <c r="E57" s="3" t="s">
        <v>56</v>
      </c>
      <c r="F57" s="192">
        <v>0.146177</v>
      </c>
      <c r="G57" s="192">
        <v>0.146177</v>
      </c>
      <c r="H57" s="193">
        <v>0.22618150000000001</v>
      </c>
      <c r="I57" s="193">
        <v>0.22618150000000001</v>
      </c>
      <c r="J57" s="85"/>
      <c r="K57" s="39"/>
    </row>
    <row r="58" spans="1:12" ht="12.75" customHeight="1" x14ac:dyDescent="0.3">
      <c r="A58" s="231"/>
      <c r="B58" s="19" t="s">
        <v>23</v>
      </c>
      <c r="C58" s="3" t="s">
        <v>6</v>
      </c>
      <c r="D58" s="3"/>
      <c r="E58" s="3" t="s">
        <v>57</v>
      </c>
      <c r="F58" s="192">
        <v>0.56445089999999998</v>
      </c>
      <c r="G58" s="192">
        <v>0.56445089999999998</v>
      </c>
      <c r="H58" s="193">
        <v>0.59961980000000004</v>
      </c>
      <c r="I58" s="193">
        <v>0.59961980000000004</v>
      </c>
      <c r="J58" s="85"/>
      <c r="K58" s="39"/>
    </row>
    <row r="59" spans="1:12" ht="12.75" customHeight="1" x14ac:dyDescent="0.3">
      <c r="A59" s="231"/>
      <c r="B59" s="29" t="s">
        <v>23</v>
      </c>
      <c r="C59" s="30" t="s">
        <v>6</v>
      </c>
      <c r="D59" s="30"/>
      <c r="E59" s="30" t="s">
        <v>58</v>
      </c>
      <c r="F59" s="194">
        <v>0.1754135</v>
      </c>
      <c r="G59" s="194">
        <v>0.1754135</v>
      </c>
      <c r="H59" s="195">
        <v>9.9306400000000003E-2</v>
      </c>
      <c r="I59" s="195">
        <v>9.9306400000000003E-2</v>
      </c>
      <c r="J59" s="89"/>
      <c r="K59" s="40"/>
    </row>
    <row r="60" spans="1:12" ht="12.75" customHeight="1" x14ac:dyDescent="0.3">
      <c r="A60" s="231"/>
      <c r="B60" s="22" t="s">
        <v>24</v>
      </c>
      <c r="C60" s="23" t="s">
        <v>6</v>
      </c>
      <c r="D60" s="23"/>
      <c r="E60" s="23" t="s">
        <v>55</v>
      </c>
      <c r="F60" s="192">
        <v>4.0864299999999999E-2</v>
      </c>
      <c r="G60" s="192">
        <v>4.0864299999999999E-2</v>
      </c>
      <c r="H60" s="193">
        <v>3.6959199999999998E-2</v>
      </c>
      <c r="I60" s="193">
        <v>3.6959199999999998E-2</v>
      </c>
      <c r="J60" s="87"/>
      <c r="K60" s="38"/>
    </row>
    <row r="61" spans="1:12" ht="12.75" customHeight="1" x14ac:dyDescent="0.3">
      <c r="A61" s="231"/>
      <c r="B61" s="19" t="s">
        <v>24</v>
      </c>
      <c r="C61" s="3" t="s">
        <v>6</v>
      </c>
      <c r="D61" s="3"/>
      <c r="E61" s="3" t="s">
        <v>56</v>
      </c>
      <c r="F61" s="192">
        <v>3.5145200000000001E-2</v>
      </c>
      <c r="G61" s="192">
        <v>3.5145200000000001E-2</v>
      </c>
      <c r="H61" s="193">
        <v>5.7248800000000002E-2</v>
      </c>
      <c r="I61" s="193">
        <v>5.7248800000000002E-2</v>
      </c>
      <c r="J61" s="88"/>
      <c r="K61" s="39"/>
    </row>
    <row r="62" spans="1:12" ht="12.75" customHeight="1" x14ac:dyDescent="0.3">
      <c r="A62" s="231"/>
      <c r="B62" s="19" t="s">
        <v>24</v>
      </c>
      <c r="C62" s="3" t="s">
        <v>6</v>
      </c>
      <c r="D62" s="3"/>
      <c r="E62" s="3" t="s">
        <v>57</v>
      </c>
      <c r="F62" s="192">
        <v>7.2975100000000001E-2</v>
      </c>
      <c r="G62" s="192">
        <v>7.2975100000000001E-2</v>
      </c>
      <c r="H62" s="193">
        <v>9.3104199999999998E-2</v>
      </c>
      <c r="I62" s="193">
        <v>9.3104199999999998E-2</v>
      </c>
      <c r="J62" s="88"/>
      <c r="K62" s="39"/>
    </row>
    <row r="63" spans="1:12" ht="12.75" customHeight="1" x14ac:dyDescent="0.3">
      <c r="A63" s="231"/>
      <c r="B63" s="29" t="s">
        <v>24</v>
      </c>
      <c r="C63" s="30" t="s">
        <v>6</v>
      </c>
      <c r="D63" s="30"/>
      <c r="E63" s="30" t="s">
        <v>58</v>
      </c>
      <c r="F63" s="194">
        <v>3.6795300000000003E-2</v>
      </c>
      <c r="G63" s="194">
        <v>3.6795300000000003E-2</v>
      </c>
      <c r="H63" s="195">
        <v>3.7016899999999998E-2</v>
      </c>
      <c r="I63" s="195">
        <v>3.7016899999999998E-2</v>
      </c>
      <c r="J63" s="86"/>
      <c r="K63" s="40"/>
    </row>
    <row r="64" spans="1:12" ht="12.75" customHeight="1" x14ac:dyDescent="0.3">
      <c r="A64" s="231"/>
      <c r="B64" s="22" t="s">
        <v>71</v>
      </c>
      <c r="C64" s="23" t="s">
        <v>6</v>
      </c>
      <c r="D64" s="23"/>
      <c r="E64" s="23"/>
      <c r="F64" s="192">
        <v>2.9836019999999999</v>
      </c>
      <c r="G64" s="192">
        <v>2.9836019999999999</v>
      </c>
      <c r="H64" s="193">
        <v>2.5864259999999999</v>
      </c>
      <c r="I64" s="193">
        <v>2.5864259999999999</v>
      </c>
      <c r="J64" s="84"/>
      <c r="K64" s="38"/>
    </row>
    <row r="65" spans="1:17" ht="12.75" customHeight="1" x14ac:dyDescent="0.3">
      <c r="A65" s="231"/>
      <c r="B65" s="29" t="s">
        <v>72</v>
      </c>
      <c r="C65" s="30" t="s">
        <v>6</v>
      </c>
      <c r="D65" s="30"/>
      <c r="E65" s="30"/>
      <c r="F65" s="194">
        <v>0.44145489999999998</v>
      </c>
      <c r="G65" s="194">
        <v>0.44145489999999998</v>
      </c>
      <c r="H65" s="195">
        <v>0.49169810000000003</v>
      </c>
      <c r="I65" s="195">
        <v>0.49169810000000003</v>
      </c>
      <c r="J65" s="89"/>
      <c r="K65" s="40"/>
    </row>
    <row r="66" spans="1:17" ht="12.75" customHeight="1" x14ac:dyDescent="0.3">
      <c r="A66" s="231"/>
      <c r="B66" s="22" t="s">
        <v>21</v>
      </c>
      <c r="C66" s="3" t="s">
        <v>49</v>
      </c>
      <c r="D66" s="23"/>
      <c r="E66" s="23"/>
      <c r="F66" s="220">
        <v>236993.9</v>
      </c>
      <c r="G66" s="220">
        <v>236993.9</v>
      </c>
      <c r="H66" s="220">
        <v>236993.9</v>
      </c>
      <c r="I66" s="220">
        <v>236993.9</v>
      </c>
      <c r="J66" s="90">
        <v>0</v>
      </c>
      <c r="K66" s="25"/>
      <c r="L66" s="119" t="s">
        <v>136</v>
      </c>
      <c r="M66" s="119"/>
    </row>
    <row r="67" spans="1:17" ht="12.75" customHeight="1" x14ac:dyDescent="0.3">
      <c r="A67" s="231"/>
      <c r="B67" s="19" t="s">
        <v>22</v>
      </c>
      <c r="C67" s="3" t="s">
        <v>49</v>
      </c>
      <c r="D67" s="3" t="s">
        <v>5</v>
      </c>
      <c r="E67" s="3"/>
      <c r="F67" s="28"/>
      <c r="G67" s="27"/>
      <c r="H67" s="28"/>
      <c r="I67" s="55"/>
      <c r="J67" s="82"/>
      <c r="K67" s="15"/>
    </row>
    <row r="68" spans="1:17" ht="12.75" customHeight="1" x14ac:dyDescent="0.3">
      <c r="A68" s="231"/>
      <c r="B68" s="19" t="s">
        <v>22</v>
      </c>
      <c r="C68" s="3" t="s">
        <v>49</v>
      </c>
      <c r="D68" s="3" t="s">
        <v>6</v>
      </c>
      <c r="E68" s="3"/>
      <c r="F68" s="28"/>
      <c r="G68" s="28"/>
      <c r="H68" s="28"/>
      <c r="I68" s="55"/>
      <c r="J68" s="82"/>
      <c r="K68" s="15"/>
    </row>
    <row r="69" spans="1:17" ht="12.75" customHeight="1" x14ac:dyDescent="0.3">
      <c r="A69" s="231"/>
      <c r="B69" s="19" t="s">
        <v>22</v>
      </c>
      <c r="C69" s="3" t="s">
        <v>49</v>
      </c>
      <c r="D69" s="3" t="s">
        <v>49</v>
      </c>
      <c r="E69" s="3"/>
      <c r="F69" s="28"/>
      <c r="G69" s="28"/>
      <c r="H69" s="28"/>
      <c r="I69" s="55"/>
      <c r="J69" s="82"/>
      <c r="K69" s="15"/>
    </row>
    <row r="70" spans="1:17" ht="12.75" customHeight="1" x14ac:dyDescent="0.3">
      <c r="A70" s="231"/>
      <c r="B70" s="19" t="s">
        <v>22</v>
      </c>
      <c r="C70" s="3" t="s">
        <v>49</v>
      </c>
      <c r="D70" s="3" t="s">
        <v>7</v>
      </c>
      <c r="E70" s="3"/>
      <c r="F70" s="28"/>
      <c r="G70" s="28"/>
      <c r="H70" s="28"/>
      <c r="I70" s="55"/>
      <c r="J70" s="82"/>
      <c r="K70" s="15"/>
    </row>
    <row r="71" spans="1:17" ht="12.75" customHeight="1" x14ac:dyDescent="0.3">
      <c r="A71" s="231"/>
      <c r="B71" s="19" t="s">
        <v>22</v>
      </c>
      <c r="C71" s="3" t="s">
        <v>49</v>
      </c>
      <c r="D71" s="3" t="s">
        <v>95</v>
      </c>
      <c r="E71" s="3"/>
      <c r="F71" s="28"/>
      <c r="G71" s="28"/>
      <c r="H71" s="28"/>
      <c r="I71" s="55"/>
      <c r="J71" s="82"/>
      <c r="K71" s="15"/>
    </row>
    <row r="72" spans="1:17" ht="12.75" customHeight="1" x14ac:dyDescent="0.3">
      <c r="A72" s="231"/>
      <c r="B72" s="29" t="s">
        <v>22</v>
      </c>
      <c r="C72" s="30" t="s">
        <v>49</v>
      </c>
      <c r="D72" s="30" t="s">
        <v>8</v>
      </c>
      <c r="E72" s="30"/>
      <c r="F72" s="217">
        <v>0.27032970000000001</v>
      </c>
      <c r="G72" s="217">
        <v>0.27032970000000001</v>
      </c>
      <c r="H72" s="217">
        <v>0.27032970000000001</v>
      </c>
      <c r="I72" s="217">
        <v>0.27032970000000001</v>
      </c>
      <c r="J72" s="83"/>
      <c r="K72" s="34"/>
      <c r="L72" s="119" t="s">
        <v>135</v>
      </c>
      <c r="M72" s="119"/>
      <c r="N72" s="33">
        <v>0.106264</v>
      </c>
      <c r="O72" s="33">
        <v>0.106264</v>
      </c>
      <c r="P72" s="33">
        <v>0.106264</v>
      </c>
      <c r="Q72" s="57">
        <v>0.106264</v>
      </c>
    </row>
    <row r="73" spans="1:17" ht="12.75" customHeight="1" x14ac:dyDescent="0.3">
      <c r="A73" s="231"/>
      <c r="B73" s="19" t="s">
        <v>23</v>
      </c>
      <c r="C73" s="3" t="s">
        <v>49</v>
      </c>
      <c r="D73" s="3"/>
      <c r="E73" s="3" t="s">
        <v>56</v>
      </c>
      <c r="F73" s="52">
        <v>0.7503765</v>
      </c>
      <c r="G73" s="52">
        <v>0.7503765</v>
      </c>
      <c r="H73" s="52">
        <v>0.7503765</v>
      </c>
      <c r="I73" s="52">
        <v>0.7503765</v>
      </c>
      <c r="J73" s="91"/>
      <c r="K73" s="15"/>
    </row>
    <row r="74" spans="1:17" ht="12.75" customHeight="1" x14ac:dyDescent="0.3">
      <c r="A74" s="231"/>
      <c r="B74" s="19" t="s">
        <v>23</v>
      </c>
      <c r="C74" s="3" t="s">
        <v>49</v>
      </c>
      <c r="D74" s="3"/>
      <c r="E74" s="3" t="s">
        <v>57</v>
      </c>
      <c r="F74" s="53">
        <v>0.1559904</v>
      </c>
      <c r="G74" s="53">
        <v>0.1559904</v>
      </c>
      <c r="H74" s="53">
        <v>0.1559904</v>
      </c>
      <c r="I74" s="53">
        <v>0.1559904</v>
      </c>
      <c r="J74" s="91"/>
      <c r="K74" s="15"/>
    </row>
    <row r="75" spans="1:17" ht="12.75" customHeight="1" x14ac:dyDescent="0.3">
      <c r="A75" s="231"/>
      <c r="B75" s="29" t="s">
        <v>23</v>
      </c>
      <c r="C75" s="30" t="s">
        <v>49</v>
      </c>
      <c r="D75" s="30"/>
      <c r="E75" s="30" t="s">
        <v>58</v>
      </c>
      <c r="F75" s="54">
        <v>9.3633099999999997E-2</v>
      </c>
      <c r="G75" s="54">
        <v>9.3633099999999997E-2</v>
      </c>
      <c r="H75" s="54">
        <v>9.3633099999999997E-2</v>
      </c>
      <c r="I75" s="54">
        <v>9.3633099999999997E-2</v>
      </c>
      <c r="J75" s="92"/>
      <c r="K75" s="34"/>
    </row>
    <row r="76" spans="1:17" ht="12.75" customHeight="1" x14ac:dyDescent="0.3">
      <c r="A76" s="231"/>
      <c r="B76" s="19" t="s">
        <v>24</v>
      </c>
      <c r="C76" s="3" t="s">
        <v>49</v>
      </c>
      <c r="D76" s="3"/>
      <c r="E76" s="3" t="s">
        <v>56</v>
      </c>
      <c r="F76" s="52">
        <v>5.4668799999999997E-2</v>
      </c>
      <c r="G76" s="52">
        <v>5.4668799999999997E-2</v>
      </c>
      <c r="H76" s="52">
        <v>5.4668799999999997E-2</v>
      </c>
      <c r="I76" s="52">
        <v>5.4668799999999997E-2</v>
      </c>
      <c r="J76" s="91"/>
      <c r="K76" s="15"/>
    </row>
    <row r="77" spans="1:17" ht="12.75" customHeight="1" x14ac:dyDescent="0.3">
      <c r="A77" s="231"/>
      <c r="B77" s="19" t="s">
        <v>24</v>
      </c>
      <c r="C77" s="3" t="s">
        <v>49</v>
      </c>
      <c r="D77" s="3"/>
      <c r="E77" s="3" t="s">
        <v>57</v>
      </c>
      <c r="F77" s="53">
        <v>5.1898899999999998E-2</v>
      </c>
      <c r="G77" s="53">
        <v>5.1898899999999998E-2</v>
      </c>
      <c r="H77" s="53">
        <v>5.1898899999999998E-2</v>
      </c>
      <c r="I77" s="53">
        <v>5.1898899999999998E-2</v>
      </c>
      <c r="J77" s="91"/>
      <c r="K77" s="15"/>
    </row>
    <row r="78" spans="1:17" ht="12.75" customHeight="1" x14ac:dyDescent="0.3">
      <c r="A78" s="231"/>
      <c r="B78" s="29" t="s">
        <v>24</v>
      </c>
      <c r="C78" s="30" t="s">
        <v>49</v>
      </c>
      <c r="D78" s="30"/>
      <c r="E78" s="30" t="s">
        <v>58</v>
      </c>
      <c r="F78" s="54">
        <v>4.0352100000000002E-2</v>
      </c>
      <c r="G78" s="54">
        <v>4.0352100000000002E-2</v>
      </c>
      <c r="H78" s="54">
        <v>4.0352100000000002E-2</v>
      </c>
      <c r="I78" s="54">
        <v>4.0352100000000002E-2</v>
      </c>
      <c r="J78" s="92"/>
      <c r="K78" s="34"/>
    </row>
    <row r="79" spans="1:17" ht="12.75" customHeight="1" x14ac:dyDescent="0.3">
      <c r="A79" s="231"/>
      <c r="B79" s="22" t="s">
        <v>71</v>
      </c>
      <c r="C79" s="23" t="s">
        <v>49</v>
      </c>
      <c r="D79" s="23"/>
      <c r="E79" s="23"/>
      <c r="F79" s="53">
        <v>6.6588099999999999</v>
      </c>
      <c r="G79" s="53">
        <v>6.6588099999999999</v>
      </c>
      <c r="H79" s="53">
        <v>6.6588099999999999</v>
      </c>
      <c r="I79" s="53">
        <v>6.6588099999999999</v>
      </c>
      <c r="J79" s="91"/>
      <c r="K79" s="25"/>
    </row>
    <row r="80" spans="1:17" ht="12.75" customHeight="1" x14ac:dyDescent="0.3">
      <c r="A80" s="231"/>
      <c r="B80" s="29" t="s">
        <v>72</v>
      </c>
      <c r="C80" s="30" t="s">
        <v>49</v>
      </c>
      <c r="D80" s="30"/>
      <c r="E80" s="30"/>
      <c r="F80" s="54">
        <v>0.53684050000000005</v>
      </c>
      <c r="G80" s="54">
        <v>0.53684050000000005</v>
      </c>
      <c r="H80" s="54">
        <v>0.53684050000000005</v>
      </c>
      <c r="I80" s="54">
        <v>0.53684050000000005</v>
      </c>
      <c r="J80" s="92"/>
      <c r="K80" s="34"/>
    </row>
    <row r="81" spans="1:18" ht="12.75" customHeight="1" thickBot="1" x14ac:dyDescent="0.35">
      <c r="A81" s="231"/>
      <c r="B81" s="3" t="s">
        <v>21</v>
      </c>
      <c r="C81" s="3" t="s">
        <v>7</v>
      </c>
      <c r="D81" s="3"/>
      <c r="E81" s="3"/>
      <c r="F81" s="219">
        <v>196555.1</v>
      </c>
      <c r="G81" s="219">
        <v>196555.1</v>
      </c>
      <c r="H81" s="219">
        <v>196555.1</v>
      </c>
      <c r="I81" s="219">
        <v>196555.1</v>
      </c>
      <c r="J81" s="145">
        <v>16200000</v>
      </c>
      <c r="K81" s="25"/>
      <c r="L81" s="119" t="s">
        <v>136</v>
      </c>
      <c r="M81" s="95" t="s">
        <v>131</v>
      </c>
    </row>
    <row r="82" spans="1:18" ht="12.75" customHeight="1" x14ac:dyDescent="0.3">
      <c r="A82" s="231"/>
      <c r="B82" s="3" t="s">
        <v>22</v>
      </c>
      <c r="C82" s="3" t="s">
        <v>7</v>
      </c>
      <c r="D82" s="3" t="s">
        <v>5</v>
      </c>
      <c r="E82" s="3"/>
      <c r="F82" s="28"/>
      <c r="G82" s="28"/>
      <c r="H82" s="28"/>
      <c r="I82" s="55"/>
      <c r="J82" s="55"/>
      <c r="K82" s="15"/>
    </row>
    <row r="83" spans="1:18" ht="12.75" customHeight="1" x14ac:dyDescent="0.3">
      <c r="A83" s="231"/>
      <c r="B83" s="3" t="s">
        <v>22</v>
      </c>
      <c r="C83" s="3" t="s">
        <v>7</v>
      </c>
      <c r="D83" s="3" t="s">
        <v>6</v>
      </c>
      <c r="E83" s="3"/>
      <c r="F83" s="28"/>
      <c r="G83" s="28"/>
      <c r="H83" s="28"/>
      <c r="I83" s="55"/>
      <c r="J83" s="55"/>
      <c r="K83" s="15"/>
    </row>
    <row r="84" spans="1:18" ht="12.75" customHeight="1" x14ac:dyDescent="0.3">
      <c r="A84" s="231"/>
      <c r="B84" s="3" t="s">
        <v>22</v>
      </c>
      <c r="C84" s="3" t="s">
        <v>7</v>
      </c>
      <c r="D84" s="3" t="s">
        <v>49</v>
      </c>
      <c r="E84" s="3"/>
      <c r="F84" s="28"/>
      <c r="G84" s="28"/>
      <c r="H84" s="28"/>
      <c r="I84" s="55"/>
      <c r="J84" s="55"/>
      <c r="K84" s="15"/>
    </row>
    <row r="85" spans="1:18" ht="12.75" customHeight="1" x14ac:dyDescent="0.3">
      <c r="A85" s="231"/>
      <c r="B85" s="3" t="s">
        <v>22</v>
      </c>
      <c r="C85" s="3" t="s">
        <v>7</v>
      </c>
      <c r="D85" s="3" t="s">
        <v>7</v>
      </c>
      <c r="E85" s="3"/>
      <c r="F85" s="28"/>
      <c r="G85" s="28"/>
      <c r="H85" s="28"/>
      <c r="I85" s="55"/>
      <c r="J85" s="55"/>
      <c r="K85" s="15"/>
    </row>
    <row r="86" spans="1:18" ht="12.75" customHeight="1" x14ac:dyDescent="0.3">
      <c r="A86" s="231"/>
      <c r="B86" s="3" t="s">
        <v>22</v>
      </c>
      <c r="C86" s="3" t="s">
        <v>7</v>
      </c>
      <c r="D86" s="3" t="s">
        <v>95</v>
      </c>
      <c r="E86" s="3"/>
      <c r="F86" s="27"/>
      <c r="G86" s="27"/>
      <c r="H86" s="27"/>
      <c r="I86" s="55"/>
      <c r="J86" s="55"/>
      <c r="K86" s="15"/>
    </row>
    <row r="87" spans="1:18" ht="12.75" customHeight="1" x14ac:dyDescent="0.3">
      <c r="A87" s="231"/>
      <c r="B87" s="3" t="s">
        <v>22</v>
      </c>
      <c r="C87" s="3" t="s">
        <v>7</v>
      </c>
      <c r="D87" s="3" t="s">
        <v>8</v>
      </c>
      <c r="E87" s="3"/>
      <c r="F87" s="218">
        <v>0.22550200000000001</v>
      </c>
      <c r="G87" s="218">
        <v>0.22550200000000001</v>
      </c>
      <c r="H87" s="218">
        <v>0.22550200000000001</v>
      </c>
      <c r="I87" s="218">
        <v>0.22550200000000001</v>
      </c>
      <c r="J87" s="218">
        <v>0.22550200000000001</v>
      </c>
      <c r="K87" s="15"/>
      <c r="L87" s="119" t="s">
        <v>135</v>
      </c>
      <c r="N87" s="31">
        <v>9.5493599999999998E-2</v>
      </c>
      <c r="O87" s="31">
        <v>9.5493599999999998E-2</v>
      </c>
      <c r="P87" s="31">
        <v>9.5493599999999998E-2</v>
      </c>
      <c r="Q87" s="120">
        <v>9.5493599999999998E-2</v>
      </c>
      <c r="R87" s="120">
        <v>9.5493599999999998E-2</v>
      </c>
    </row>
    <row r="88" spans="1:18" ht="12.75" customHeight="1" x14ac:dyDescent="0.3">
      <c r="A88" s="231"/>
      <c r="B88" s="22" t="s">
        <v>23</v>
      </c>
      <c r="C88" s="23" t="s">
        <v>7</v>
      </c>
      <c r="D88" s="23"/>
      <c r="E88" s="23" t="s">
        <v>2</v>
      </c>
      <c r="F88" s="62">
        <v>0.53159999999999996</v>
      </c>
      <c r="G88" s="62">
        <v>0.53159999999999996</v>
      </c>
      <c r="H88" s="52">
        <v>0.53159999999999996</v>
      </c>
      <c r="I88" s="52">
        <v>0.53159999999999996</v>
      </c>
      <c r="J88" s="52">
        <v>0.53159999999999996</v>
      </c>
      <c r="K88" s="25"/>
      <c r="N88" s="5" t="s">
        <v>50</v>
      </c>
    </row>
    <row r="89" spans="1:18" ht="12.75" customHeight="1" x14ac:dyDescent="0.3">
      <c r="A89" s="231"/>
      <c r="B89" s="19" t="s">
        <v>23</v>
      </c>
      <c r="C89" s="3" t="s">
        <v>7</v>
      </c>
      <c r="D89" s="3"/>
      <c r="E89" s="3" t="s">
        <v>3</v>
      </c>
      <c r="F89" s="63">
        <v>0.39587729999999999</v>
      </c>
      <c r="G89" s="63">
        <v>0.39587729999999999</v>
      </c>
      <c r="H89" s="53">
        <v>0.39587729999999999</v>
      </c>
      <c r="I89" s="53">
        <v>0.39587729999999999</v>
      </c>
      <c r="J89" s="53">
        <v>0.39587729999999999</v>
      </c>
      <c r="K89" s="15"/>
    </row>
    <row r="90" spans="1:18" ht="12.75" customHeight="1" x14ac:dyDescent="0.3">
      <c r="A90" s="231"/>
      <c r="B90" s="29" t="s">
        <v>23</v>
      </c>
      <c r="C90" s="30" t="s">
        <v>7</v>
      </c>
      <c r="D90" s="30"/>
      <c r="E90" s="30" t="s">
        <v>4</v>
      </c>
      <c r="F90" s="64">
        <v>7.2522699999999996E-2</v>
      </c>
      <c r="G90" s="64">
        <v>7.2522699999999996E-2</v>
      </c>
      <c r="H90" s="53">
        <v>7.2522699999999996E-2</v>
      </c>
      <c r="I90" s="53">
        <v>7.2522699999999996E-2</v>
      </c>
      <c r="J90" s="53">
        <v>7.2522699999999996E-2</v>
      </c>
      <c r="K90" s="34"/>
    </row>
    <row r="91" spans="1:18" ht="12.75" customHeight="1" x14ac:dyDescent="0.3">
      <c r="A91" s="231"/>
      <c r="B91" s="19" t="s">
        <v>24</v>
      </c>
      <c r="C91" s="3" t="s">
        <v>7</v>
      </c>
      <c r="D91" s="3"/>
      <c r="E91" s="3" t="s">
        <v>2</v>
      </c>
      <c r="F91" s="52">
        <v>8.53598E-2</v>
      </c>
      <c r="G91" s="52">
        <v>8.53598E-2</v>
      </c>
      <c r="H91" s="52">
        <v>8.53598E-2</v>
      </c>
      <c r="I91" s="52">
        <v>8.53598E-2</v>
      </c>
      <c r="J91" s="52">
        <v>8.53598E-2</v>
      </c>
      <c r="K91" s="15"/>
    </row>
    <row r="92" spans="1:18" ht="12.75" customHeight="1" x14ac:dyDescent="0.3">
      <c r="A92" s="231"/>
      <c r="B92" s="19" t="s">
        <v>24</v>
      </c>
      <c r="C92" s="3" t="s">
        <v>7</v>
      </c>
      <c r="D92" s="3"/>
      <c r="E92" s="3" t="s">
        <v>3</v>
      </c>
      <c r="F92" s="53">
        <v>7.9017000000000004E-2</v>
      </c>
      <c r="G92" s="53">
        <v>7.9017000000000004E-2</v>
      </c>
      <c r="H92" s="53">
        <v>7.9017000000000004E-2</v>
      </c>
      <c r="I92" s="53">
        <v>7.9017000000000004E-2</v>
      </c>
      <c r="J92" s="53">
        <v>7.9017000000000004E-2</v>
      </c>
      <c r="K92" s="15"/>
    </row>
    <row r="93" spans="1:18" ht="12.75" customHeight="1" x14ac:dyDescent="0.3">
      <c r="A93" s="231"/>
      <c r="B93" s="29" t="s">
        <v>24</v>
      </c>
      <c r="C93" s="30" t="s">
        <v>7</v>
      </c>
      <c r="D93" s="30"/>
      <c r="E93" s="30" t="s">
        <v>4</v>
      </c>
      <c r="F93" s="54">
        <v>4.8861599999999998E-2</v>
      </c>
      <c r="G93" s="54">
        <v>4.8861599999999998E-2</v>
      </c>
      <c r="H93" s="54">
        <v>4.8861599999999998E-2</v>
      </c>
      <c r="I93" s="54">
        <v>4.8861599999999998E-2</v>
      </c>
      <c r="J93" s="54">
        <v>4.8861599999999998E-2</v>
      </c>
      <c r="K93" s="34"/>
    </row>
    <row r="94" spans="1:18" ht="12.75" customHeight="1" x14ac:dyDescent="0.3">
      <c r="A94" s="231"/>
      <c r="B94" s="22" t="s">
        <v>71</v>
      </c>
      <c r="C94" s="23" t="s">
        <v>7</v>
      </c>
      <c r="D94" s="23"/>
      <c r="E94" s="23"/>
      <c r="F94" s="62">
        <v>3.8165659999999999</v>
      </c>
      <c r="G94" s="62">
        <v>3.8165659999999999</v>
      </c>
      <c r="H94" s="53">
        <v>3.8165659999999999</v>
      </c>
      <c r="I94" s="53">
        <v>3.8165659999999999</v>
      </c>
      <c r="J94" s="53">
        <v>3.8165659999999999</v>
      </c>
      <c r="K94" s="25"/>
    </row>
    <row r="95" spans="1:18" ht="12.75" customHeight="1" x14ac:dyDescent="0.3">
      <c r="A95" s="231"/>
      <c r="B95" s="19" t="s">
        <v>72</v>
      </c>
      <c r="C95" s="3" t="s">
        <v>7</v>
      </c>
      <c r="D95" s="3"/>
      <c r="E95" s="3"/>
      <c r="F95" s="63">
        <v>0.85446149999999998</v>
      </c>
      <c r="G95" s="63">
        <v>0.85446149999999998</v>
      </c>
      <c r="H95" s="53">
        <v>0.85446149999999998</v>
      </c>
      <c r="I95" s="53">
        <v>0.85446149999999998</v>
      </c>
      <c r="J95" s="53">
        <v>0.85446149999999998</v>
      </c>
      <c r="K95" s="15"/>
    </row>
    <row r="96" spans="1:18" s="95" customFormat="1" ht="12.75" customHeight="1" x14ac:dyDescent="0.3">
      <c r="A96" s="231"/>
      <c r="B96" s="105" t="s">
        <v>21</v>
      </c>
      <c r="C96" s="106" t="s">
        <v>95</v>
      </c>
      <c r="D96" s="106"/>
      <c r="E96" s="106"/>
      <c r="F96" s="154">
        <f>$K$7*$K$12*0.25</f>
        <v>3732.3735149945319</v>
      </c>
      <c r="G96" s="154">
        <f>$K$7*$K$12*0.25</f>
        <v>3732.3735149945319</v>
      </c>
      <c r="H96" s="154">
        <f>$K$7*$K$12*0.25</f>
        <v>3732.3735149945319</v>
      </c>
      <c r="I96" s="154">
        <f>$K$7*$K$12*0.25</f>
        <v>3732.3735149945319</v>
      </c>
      <c r="J96" s="151">
        <v>0</v>
      </c>
      <c r="K96" s="101"/>
      <c r="M96" s="153" t="s">
        <v>124</v>
      </c>
      <c r="N96" s="153"/>
      <c r="O96" s="153"/>
      <c r="P96" s="153"/>
      <c r="Q96" s="153"/>
      <c r="R96" s="153"/>
    </row>
    <row r="97" spans="1:14" s="95" customFormat="1" ht="12.75" customHeight="1" x14ac:dyDescent="0.3">
      <c r="A97" s="231"/>
      <c r="B97" s="99" t="s">
        <v>22</v>
      </c>
      <c r="C97" s="99" t="s">
        <v>95</v>
      </c>
      <c r="D97" s="99" t="s">
        <v>5</v>
      </c>
      <c r="E97" s="99"/>
      <c r="F97" s="102">
        <v>0.02</v>
      </c>
      <c r="G97" s="102">
        <v>0</v>
      </c>
      <c r="H97" s="102">
        <v>0</v>
      </c>
      <c r="I97" s="103">
        <v>0</v>
      </c>
      <c r="J97" s="103"/>
      <c r="K97" s="104"/>
      <c r="M97" s="95" t="s">
        <v>100</v>
      </c>
      <c r="N97" s="95">
        <v>0.64588129999999999</v>
      </c>
    </row>
    <row r="98" spans="1:14" s="95" customFormat="1" ht="12.75" customHeight="1" x14ac:dyDescent="0.3">
      <c r="A98" s="231"/>
      <c r="B98" s="99" t="s">
        <v>22</v>
      </c>
      <c r="C98" s="99" t="s">
        <v>95</v>
      </c>
      <c r="D98" s="99" t="s">
        <v>6</v>
      </c>
      <c r="E98" s="99"/>
      <c r="F98" s="102">
        <v>0</v>
      </c>
      <c r="G98" s="102">
        <v>0</v>
      </c>
      <c r="H98" s="102">
        <v>0</v>
      </c>
      <c r="I98" s="103">
        <v>0</v>
      </c>
      <c r="J98" s="103"/>
      <c r="K98" s="104"/>
      <c r="M98" s="95" t="s">
        <v>22</v>
      </c>
      <c r="N98" s="95" t="s">
        <v>101</v>
      </c>
    </row>
    <row r="99" spans="1:14" s="95" customFormat="1" ht="12.75" customHeight="1" x14ac:dyDescent="0.3">
      <c r="A99" s="231"/>
      <c r="B99" s="99" t="s">
        <v>22</v>
      </c>
      <c r="C99" s="99" t="s">
        <v>95</v>
      </c>
      <c r="D99" s="99" t="s">
        <v>49</v>
      </c>
      <c r="E99" s="99"/>
      <c r="F99" s="103">
        <v>0.40060180504078002</v>
      </c>
      <c r="G99" s="102">
        <v>0.40060180504078002</v>
      </c>
      <c r="H99" s="102">
        <v>0.40060180504078002</v>
      </c>
      <c r="I99" s="102">
        <v>0.40060180504078002</v>
      </c>
      <c r="J99" s="126"/>
      <c r="K99" s="104"/>
      <c r="L99" s="95" t="s">
        <v>97</v>
      </c>
      <c r="M99" s="95">
        <v>0.62024060000000003</v>
      </c>
      <c r="N99" s="95">
        <f>M99*$N$97</f>
        <v>0.40060180504078002</v>
      </c>
    </row>
    <row r="100" spans="1:14" s="95" customFormat="1" ht="12.75" customHeight="1" x14ac:dyDescent="0.3">
      <c r="A100" s="231"/>
      <c r="B100" s="99" t="s">
        <v>22</v>
      </c>
      <c r="C100" s="99" t="s">
        <v>95</v>
      </c>
      <c r="D100" s="99" t="s">
        <v>7</v>
      </c>
      <c r="E100" s="99"/>
      <c r="F100" s="102">
        <v>7.6394000518309996E-2</v>
      </c>
      <c r="G100" s="102">
        <v>7.6394000518309996E-2</v>
      </c>
      <c r="H100" s="102">
        <v>7.6394000518309996E-2</v>
      </c>
      <c r="I100" s="102">
        <v>7.6394000518309996E-2</v>
      </c>
      <c r="J100" s="126"/>
      <c r="K100" s="104"/>
      <c r="L100" s="95" t="s">
        <v>98</v>
      </c>
      <c r="M100" s="95">
        <v>0.1182787</v>
      </c>
      <c r="N100" s="95">
        <f t="shared" ref="N100:N102" si="0">M100*$N$97</f>
        <v>7.6394000518309996E-2</v>
      </c>
    </row>
    <row r="101" spans="1:14" s="95" customFormat="1" ht="12.75" customHeight="1" x14ac:dyDescent="0.3">
      <c r="A101" s="231"/>
      <c r="B101" s="99" t="s">
        <v>22</v>
      </c>
      <c r="C101" s="99" t="s">
        <v>95</v>
      </c>
      <c r="D101" s="99" t="s">
        <v>95</v>
      </c>
      <c r="E101" s="99"/>
      <c r="F101" s="146"/>
      <c r="G101" s="102"/>
      <c r="H101" s="102"/>
      <c r="I101" s="102"/>
      <c r="J101" s="126"/>
      <c r="K101" s="104"/>
    </row>
    <row r="102" spans="1:14" s="95" customFormat="1" ht="12.75" customHeight="1" x14ac:dyDescent="0.3">
      <c r="A102" s="231"/>
      <c r="B102" s="99" t="s">
        <v>22</v>
      </c>
      <c r="C102" s="149" t="s">
        <v>95</v>
      </c>
      <c r="D102" s="99" t="s">
        <v>8</v>
      </c>
      <c r="E102" s="99"/>
      <c r="F102" s="147">
        <v>0.16888549444091</v>
      </c>
      <c r="G102" s="148">
        <v>0.16888549444091</v>
      </c>
      <c r="H102" s="148">
        <v>0.16888549444091</v>
      </c>
      <c r="I102" s="148">
        <v>0.16888549444091</v>
      </c>
      <c r="J102" s="99"/>
      <c r="K102" s="104"/>
      <c r="L102" s="95" t="s">
        <v>99</v>
      </c>
      <c r="M102" s="95">
        <v>0.26148070000000001</v>
      </c>
      <c r="N102" s="95">
        <f t="shared" si="0"/>
        <v>0.16888549444091</v>
      </c>
    </row>
    <row r="103" spans="1:14" s="95" customFormat="1" ht="12.75" customHeight="1" x14ac:dyDescent="0.3">
      <c r="A103" s="231"/>
      <c r="B103" s="105" t="s">
        <v>23</v>
      </c>
      <c r="C103" s="99" t="s">
        <v>95</v>
      </c>
      <c r="D103" s="106"/>
      <c r="E103" s="106" t="s">
        <v>2</v>
      </c>
      <c r="F103" s="107">
        <v>0.80554029999999999</v>
      </c>
      <c r="G103" s="107">
        <v>0.80554029999999999</v>
      </c>
      <c r="H103" s="107">
        <v>0.80554029999999999</v>
      </c>
      <c r="I103" s="107">
        <v>0.80554029999999999</v>
      </c>
      <c r="J103" s="109"/>
      <c r="K103" s="101"/>
    </row>
    <row r="104" spans="1:14" s="95" customFormat="1" ht="12.75" customHeight="1" x14ac:dyDescent="0.3">
      <c r="A104" s="231"/>
      <c r="B104" s="110" t="s">
        <v>23</v>
      </c>
      <c r="C104" s="99" t="s">
        <v>95</v>
      </c>
      <c r="D104" s="99"/>
      <c r="E104" s="99" t="s">
        <v>3</v>
      </c>
      <c r="F104" s="111">
        <v>0.19445970000000001</v>
      </c>
      <c r="G104" s="111">
        <v>0.19445970000000001</v>
      </c>
      <c r="H104" s="111">
        <v>0.19445970000000001</v>
      </c>
      <c r="I104" s="111">
        <v>0.19445970000000001</v>
      </c>
      <c r="J104" s="113"/>
      <c r="K104" s="104"/>
    </row>
    <row r="105" spans="1:14" s="95" customFormat="1" ht="12.75" customHeight="1" x14ac:dyDescent="0.3">
      <c r="A105" s="231"/>
      <c r="B105" s="110" t="s">
        <v>24</v>
      </c>
      <c r="C105" s="99" t="s">
        <v>95</v>
      </c>
      <c r="D105" s="99"/>
      <c r="E105" s="99" t="s">
        <v>2</v>
      </c>
      <c r="F105" s="108">
        <v>0</v>
      </c>
      <c r="G105" s="108">
        <v>0</v>
      </c>
      <c r="H105" s="108">
        <v>0</v>
      </c>
      <c r="I105" s="108">
        <v>0</v>
      </c>
      <c r="J105" s="113"/>
      <c r="K105" s="104"/>
    </row>
    <row r="106" spans="1:14" s="95" customFormat="1" ht="12.75" customHeight="1" x14ac:dyDescent="0.3">
      <c r="A106" s="231"/>
      <c r="B106" s="110" t="s">
        <v>24</v>
      </c>
      <c r="C106" s="149" t="s">
        <v>95</v>
      </c>
      <c r="D106" s="99"/>
      <c r="E106" s="99" t="s">
        <v>3</v>
      </c>
      <c r="F106" s="112">
        <v>0</v>
      </c>
      <c r="G106" s="112">
        <v>0</v>
      </c>
      <c r="H106" s="112">
        <v>0</v>
      </c>
      <c r="I106" s="112">
        <v>0</v>
      </c>
      <c r="J106" s="112"/>
      <c r="K106" s="150"/>
    </row>
    <row r="107" spans="1:14" s="95" customFormat="1" ht="12.75" customHeight="1" x14ac:dyDescent="0.3">
      <c r="A107" s="231"/>
      <c r="B107" s="105" t="s">
        <v>71</v>
      </c>
      <c r="C107" s="99" t="s">
        <v>95</v>
      </c>
      <c r="D107" s="106"/>
      <c r="E107" s="106"/>
      <c r="F107" s="107">
        <v>0</v>
      </c>
      <c r="G107" s="107">
        <v>0</v>
      </c>
      <c r="H107" s="107">
        <v>0</v>
      </c>
      <c r="I107" s="107">
        <v>0</v>
      </c>
      <c r="J107" s="113"/>
      <c r="K107" s="104"/>
    </row>
    <row r="108" spans="1:14" s="95" customFormat="1" ht="12.75" customHeight="1" thickBot="1" x14ac:dyDescent="0.35">
      <c r="A108" s="231"/>
      <c r="B108" s="114" t="s">
        <v>72</v>
      </c>
      <c r="C108" s="115" t="s">
        <v>95</v>
      </c>
      <c r="D108" s="115"/>
      <c r="E108" s="115"/>
      <c r="F108" s="116">
        <v>0</v>
      </c>
      <c r="G108" s="116">
        <v>0</v>
      </c>
      <c r="H108" s="116">
        <v>0</v>
      </c>
      <c r="I108" s="116">
        <v>0</v>
      </c>
      <c r="J108" s="117"/>
      <c r="K108" s="118"/>
    </row>
    <row r="109" spans="1:14" x14ac:dyDescent="0.3">
      <c r="A109" s="231" t="s">
        <v>32</v>
      </c>
      <c r="B109" s="19" t="s">
        <v>25</v>
      </c>
      <c r="C109" s="3"/>
      <c r="D109" s="3" t="s">
        <v>1</v>
      </c>
      <c r="E109" s="3"/>
      <c r="F109" s="28"/>
      <c r="G109" s="28"/>
      <c r="H109" s="28"/>
      <c r="I109" s="55"/>
      <c r="J109" s="82"/>
      <c r="K109" s="15"/>
    </row>
    <row r="110" spans="1:14" x14ac:dyDescent="0.3">
      <c r="A110" s="231"/>
      <c r="B110" s="19" t="s">
        <v>25</v>
      </c>
      <c r="C110" s="3"/>
      <c r="D110" s="3" t="s">
        <v>2</v>
      </c>
      <c r="E110" s="3"/>
      <c r="F110" s="28"/>
      <c r="G110" s="28"/>
      <c r="H110" s="28"/>
      <c r="I110" s="55"/>
      <c r="J110" s="82"/>
      <c r="K110" s="15"/>
    </row>
    <row r="111" spans="1:14" x14ac:dyDescent="0.3">
      <c r="A111" s="231"/>
      <c r="B111" s="29" t="s">
        <v>25</v>
      </c>
      <c r="C111" s="30"/>
      <c r="D111" s="30" t="s">
        <v>3</v>
      </c>
      <c r="E111" s="30"/>
      <c r="F111" s="33"/>
      <c r="G111" s="33"/>
      <c r="H111" s="33"/>
      <c r="I111" s="57"/>
      <c r="J111" s="83"/>
      <c r="K111" s="34"/>
    </row>
    <row r="112" spans="1:14" x14ac:dyDescent="0.3">
      <c r="A112" s="231"/>
      <c r="B112" s="3" t="s">
        <v>70</v>
      </c>
      <c r="C112" s="3"/>
      <c r="D112" s="3"/>
      <c r="E112" s="3"/>
      <c r="F112" s="28">
        <v>0.30224139999999999</v>
      </c>
      <c r="G112" s="28">
        <v>0.30224139999999999</v>
      </c>
      <c r="H112" s="28">
        <v>0.34359469999999998</v>
      </c>
      <c r="I112" s="55">
        <v>0.34359469999999998</v>
      </c>
      <c r="J112" s="82"/>
      <c r="K112" s="15"/>
    </row>
    <row r="113" spans="1:11" x14ac:dyDescent="0.3">
      <c r="A113" s="231"/>
      <c r="B113" s="3" t="s">
        <v>27</v>
      </c>
      <c r="C113" s="3"/>
      <c r="D113" s="3" t="s">
        <v>2</v>
      </c>
      <c r="E113" s="3"/>
      <c r="F113" s="28"/>
      <c r="G113" s="28"/>
      <c r="H113" s="28"/>
      <c r="I113" s="55"/>
      <c r="J113" s="82"/>
      <c r="K113" s="15"/>
    </row>
    <row r="114" spans="1:11" x14ac:dyDescent="0.3">
      <c r="A114" s="231"/>
      <c r="B114" s="3" t="s">
        <v>28</v>
      </c>
      <c r="C114" s="3"/>
      <c r="D114" s="3" t="s">
        <v>2</v>
      </c>
      <c r="E114" s="3"/>
      <c r="F114" s="28"/>
      <c r="G114" s="28"/>
      <c r="H114" s="28"/>
      <c r="I114" s="55"/>
      <c r="J114" s="82"/>
      <c r="K114" s="15"/>
    </row>
    <row r="115" spans="1:11" ht="13.5" thickBot="1" x14ac:dyDescent="0.35">
      <c r="A115" s="231"/>
      <c r="B115" s="19" t="s">
        <v>29</v>
      </c>
      <c r="C115" s="3"/>
      <c r="D115" s="3" t="s">
        <v>2</v>
      </c>
      <c r="E115" s="3"/>
      <c r="F115" s="28"/>
      <c r="G115" s="28"/>
      <c r="H115" s="28"/>
      <c r="I115" s="55"/>
      <c r="J115" s="82"/>
      <c r="K115" s="15"/>
    </row>
    <row r="116" spans="1:11" ht="14.25" customHeight="1" x14ac:dyDescent="0.3">
      <c r="A116" s="228" t="s">
        <v>33</v>
      </c>
      <c r="B116" s="37" t="s">
        <v>64</v>
      </c>
      <c r="C116" s="13"/>
      <c r="D116" s="13"/>
      <c r="E116" s="13"/>
      <c r="F116" s="41"/>
      <c r="G116" s="41"/>
      <c r="H116" s="41"/>
      <c r="I116" s="41"/>
      <c r="J116" s="94"/>
      <c r="K116" s="42"/>
    </row>
    <row r="117" spans="1:11" ht="14.25" customHeight="1" x14ac:dyDescent="0.3">
      <c r="A117" s="229"/>
      <c r="B117" s="19" t="s">
        <v>66</v>
      </c>
      <c r="C117" s="3"/>
      <c r="D117" s="3"/>
      <c r="E117" s="3"/>
      <c r="F117" s="28"/>
      <c r="G117" s="28"/>
      <c r="H117" s="28"/>
      <c r="I117" s="28"/>
      <c r="J117" s="76"/>
      <c r="K117" s="21"/>
    </row>
    <row r="118" spans="1:11" ht="14.25" customHeight="1" x14ac:dyDescent="0.3">
      <c r="A118" s="229"/>
      <c r="B118" s="19" t="s">
        <v>65</v>
      </c>
      <c r="C118" s="3"/>
      <c r="D118" s="3"/>
      <c r="E118" s="3"/>
      <c r="F118" s="28"/>
      <c r="G118" s="28"/>
      <c r="H118" s="28"/>
      <c r="I118" s="28"/>
      <c r="J118" s="76"/>
      <c r="K118" s="21"/>
    </row>
    <row r="119" spans="1:11" ht="14.25" customHeight="1" x14ac:dyDescent="0.3">
      <c r="A119" s="229"/>
      <c r="B119" s="19" t="s">
        <v>68</v>
      </c>
      <c r="C119" s="3" t="s">
        <v>69</v>
      </c>
      <c r="D119" s="3"/>
      <c r="E119" s="3"/>
      <c r="F119" s="28"/>
      <c r="G119" s="28"/>
      <c r="H119" s="28"/>
      <c r="I119" s="28"/>
      <c r="J119" s="76"/>
      <c r="K119" s="21"/>
    </row>
    <row r="120" spans="1:11" ht="12.75" customHeight="1" x14ac:dyDescent="0.3">
      <c r="A120" s="229"/>
      <c r="B120" s="19" t="s">
        <v>30</v>
      </c>
      <c r="C120" s="3" t="s">
        <v>7</v>
      </c>
      <c r="D120" s="3"/>
      <c r="E120" s="3"/>
      <c r="F120" s="28"/>
      <c r="G120" s="28"/>
      <c r="H120" s="28"/>
      <c r="I120" s="28"/>
      <c r="J120" s="76"/>
      <c r="K120" s="21"/>
    </row>
    <row r="121" spans="1:11" ht="12.75" customHeight="1" x14ac:dyDescent="0.3">
      <c r="A121" s="229"/>
      <c r="B121" s="19" t="s">
        <v>31</v>
      </c>
      <c r="C121" s="3" t="s">
        <v>7</v>
      </c>
      <c r="D121" s="3"/>
      <c r="E121" s="3"/>
      <c r="F121" s="28"/>
      <c r="G121" s="28"/>
      <c r="H121" s="28"/>
      <c r="I121" s="28"/>
      <c r="J121" s="76"/>
      <c r="K121" s="21"/>
    </row>
    <row r="122" spans="1:11" ht="12.75" customHeight="1" x14ac:dyDescent="0.3">
      <c r="A122" s="229"/>
      <c r="B122" s="19" t="s">
        <v>30</v>
      </c>
      <c r="C122" s="3" t="s">
        <v>7</v>
      </c>
      <c r="D122" s="3"/>
      <c r="E122" s="3"/>
      <c r="F122" s="28"/>
      <c r="G122" s="28"/>
      <c r="H122" s="28"/>
      <c r="I122" s="28"/>
      <c r="J122" s="76"/>
      <c r="K122" s="21"/>
    </row>
    <row r="123" spans="1:11" ht="12.75" customHeight="1" thickBot="1" x14ac:dyDescent="0.35">
      <c r="A123" s="230"/>
      <c r="B123" s="16" t="s">
        <v>31</v>
      </c>
      <c r="C123" s="17" t="s">
        <v>7</v>
      </c>
      <c r="D123" s="17"/>
      <c r="E123" s="17"/>
      <c r="F123" s="43"/>
      <c r="G123" s="43"/>
      <c r="H123" s="43"/>
      <c r="I123" s="43"/>
      <c r="J123" s="80"/>
      <c r="K123" s="44"/>
    </row>
  </sheetData>
  <mergeCells count="13">
    <mergeCell ref="S11:T11"/>
    <mergeCell ref="R17:S17"/>
    <mergeCell ref="T17:U17"/>
    <mergeCell ref="L26:L29"/>
    <mergeCell ref="M25:P25"/>
    <mergeCell ref="Q25:T25"/>
    <mergeCell ref="F1:G1"/>
    <mergeCell ref="H1:I1"/>
    <mergeCell ref="A116:A123"/>
    <mergeCell ref="A109:A115"/>
    <mergeCell ref="A3:A7"/>
    <mergeCell ref="A8:A31"/>
    <mergeCell ref="A32:A10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3"/>
  <sheetViews>
    <sheetView topLeftCell="A82" zoomScale="101" workbookViewId="0">
      <selection activeCell="F97" sqref="F97"/>
    </sheetView>
  </sheetViews>
  <sheetFormatPr defaultColWidth="9.1796875" defaultRowHeight="13" x14ac:dyDescent="0.3"/>
  <cols>
    <col min="1" max="1" width="12.453125" style="2" customWidth="1"/>
    <col min="2" max="2" width="13.453125" style="5" bestFit="1" customWidth="1"/>
    <col min="3" max="3" width="11.26953125" style="5" bestFit="1" customWidth="1"/>
    <col min="4" max="4" width="7.81640625" style="5" customWidth="1"/>
    <col min="5" max="5" width="6.81640625" style="5" customWidth="1"/>
    <col min="6" max="6" width="9.81640625" style="5" customWidth="1"/>
    <col min="7" max="7" width="11.453125" style="5" customWidth="1"/>
    <col min="8" max="8" width="11" style="5" customWidth="1"/>
    <col min="9" max="9" width="10.81640625" style="5" bestFit="1" customWidth="1"/>
    <col min="10" max="10" width="12.7265625" style="50" customWidth="1"/>
    <col min="11" max="11" width="15.453125" style="5" customWidth="1"/>
    <col min="12" max="15" width="9.1796875" style="5"/>
    <col min="16" max="16" width="18.453125" style="5" customWidth="1"/>
    <col min="17" max="17" width="13.453125" style="5" customWidth="1"/>
    <col min="18" max="16384" width="9.1796875" style="5"/>
  </cols>
  <sheetData>
    <row r="1" spans="1:20" s="9" customFormat="1" ht="39" x14ac:dyDescent="0.3">
      <c r="A1" s="6" t="s">
        <v>125</v>
      </c>
      <c r="B1" s="7" t="s">
        <v>10</v>
      </c>
      <c r="C1" s="7" t="s">
        <v>11</v>
      </c>
      <c r="D1" s="7" t="s">
        <v>54</v>
      </c>
      <c r="E1" s="7" t="s">
        <v>12</v>
      </c>
      <c r="F1" s="225" t="s">
        <v>78</v>
      </c>
      <c r="G1" s="226"/>
      <c r="H1" s="227" t="s">
        <v>79</v>
      </c>
      <c r="I1" s="225"/>
      <c r="J1" s="75" t="s">
        <v>93</v>
      </c>
      <c r="K1" s="8" t="s">
        <v>34</v>
      </c>
    </row>
    <row r="2" spans="1:20" ht="13.5" thickBot="1" x14ac:dyDescent="0.35">
      <c r="A2" s="196">
        <v>1000</v>
      </c>
      <c r="B2" s="168"/>
      <c r="C2" s="168"/>
      <c r="D2" s="168"/>
      <c r="E2" s="168"/>
      <c r="F2" s="170" t="s">
        <v>87</v>
      </c>
      <c r="G2" s="170" t="s">
        <v>88</v>
      </c>
      <c r="H2" s="169" t="s">
        <v>89</v>
      </c>
      <c r="I2" s="171" t="s">
        <v>90</v>
      </c>
      <c r="J2" s="172" t="s">
        <v>94</v>
      </c>
      <c r="K2" s="173" t="s">
        <v>9</v>
      </c>
    </row>
    <row r="3" spans="1:20" x14ac:dyDescent="0.3">
      <c r="A3" s="232" t="s">
        <v>19</v>
      </c>
      <c r="B3" s="13" t="s">
        <v>13</v>
      </c>
      <c r="C3" s="13"/>
      <c r="D3" s="13"/>
      <c r="E3" s="13"/>
      <c r="F3" s="174">
        <f>Input_NP!F3</f>
        <v>298</v>
      </c>
      <c r="G3" s="175">
        <f>Input_NP!G3</f>
        <v>13</v>
      </c>
      <c r="H3" s="175">
        <f>Input_NP!H3</f>
        <v>217</v>
      </c>
      <c r="I3" s="175">
        <f>Input_NP!I3</f>
        <v>27</v>
      </c>
      <c r="J3" s="175">
        <f>Input_NP!J3</f>
        <v>5</v>
      </c>
      <c r="K3" s="176">
        <f>Input_NP!K3</f>
        <v>77</v>
      </c>
      <c r="L3" s="5" t="s">
        <v>82</v>
      </c>
      <c r="M3" s="5" t="s">
        <v>83</v>
      </c>
    </row>
    <row r="4" spans="1:20" ht="14.5" x14ac:dyDescent="0.35">
      <c r="A4" s="233"/>
      <c r="B4" s="3" t="s">
        <v>14</v>
      </c>
      <c r="C4" s="3"/>
      <c r="D4" s="3"/>
      <c r="E4" s="3"/>
      <c r="F4" s="177">
        <f>Input_NP!F4</f>
        <v>586.37274549098197</v>
      </c>
      <c r="G4" s="178">
        <f>Input_NP!G4</f>
        <v>13441.683366733467</v>
      </c>
      <c r="H4" s="178">
        <f>Input_NP!H4</f>
        <v>1796.2153863727456</v>
      </c>
      <c r="I4" s="178">
        <f>Input_NP!I4</f>
        <v>14436.249543486974</v>
      </c>
      <c r="J4" s="178">
        <f>Input_NP!J4</f>
        <v>1</v>
      </c>
      <c r="K4" s="179">
        <f>Input_NP!K4</f>
        <v>172264.95176848874</v>
      </c>
      <c r="L4" s="153" t="s">
        <v>122</v>
      </c>
      <c r="M4" s="153" t="s">
        <v>123</v>
      </c>
      <c r="N4" s="153"/>
      <c r="O4" s="153"/>
      <c r="Q4" s="213">
        <v>28.77172983214259</v>
      </c>
      <c r="R4" s="214">
        <v>38.526552932336926</v>
      </c>
    </row>
    <row r="5" spans="1:20" x14ac:dyDescent="0.3">
      <c r="A5" s="233"/>
      <c r="B5" s="3" t="s">
        <v>15</v>
      </c>
      <c r="C5" s="3"/>
      <c r="D5" s="3"/>
      <c r="E5" s="3"/>
      <c r="F5" s="177">
        <f>Input_NP!F5</f>
        <v>8.3076919999999994</v>
      </c>
      <c r="G5" s="178">
        <f>Input_NP!G5</f>
        <v>4.76</v>
      </c>
      <c r="H5" s="178">
        <f>Input_NP!H5</f>
        <v>6.7037040000000001</v>
      </c>
      <c r="I5" s="178">
        <f>Input_NP!I5</f>
        <v>4.9482759999999999</v>
      </c>
      <c r="J5" s="178">
        <f>Input_NP!J5</f>
        <v>1</v>
      </c>
      <c r="K5" s="179">
        <f>Input_NP!K5</f>
        <v>3.11</v>
      </c>
      <c r="L5" s="5" t="s">
        <v>80</v>
      </c>
      <c r="M5" s="5" t="s">
        <v>91</v>
      </c>
    </row>
    <row r="6" spans="1:20" x14ac:dyDescent="0.3">
      <c r="A6" s="234"/>
      <c r="B6" s="3" t="s">
        <v>67</v>
      </c>
      <c r="C6" s="3"/>
      <c r="D6" s="3"/>
      <c r="E6" s="3"/>
      <c r="F6" s="177">
        <f>Input_NP!F6</f>
        <v>0</v>
      </c>
      <c r="G6" s="178">
        <f>Input_NP!G6</f>
        <v>0</v>
      </c>
      <c r="H6" s="178">
        <f>Input_NP!H6</f>
        <v>0</v>
      </c>
      <c r="I6" s="178">
        <f>Input_NP!I6</f>
        <v>0</v>
      </c>
      <c r="J6" s="178">
        <f>Input_NP!J6</f>
        <v>0</v>
      </c>
      <c r="K6" s="179">
        <f>Input_NP!K6</f>
        <v>0</v>
      </c>
    </row>
    <row r="7" spans="1:20" ht="13.5" thickBot="1" x14ac:dyDescent="0.35">
      <c r="A7" s="235"/>
      <c r="B7" s="16" t="s">
        <v>16</v>
      </c>
      <c r="C7" s="17"/>
      <c r="D7" s="17"/>
      <c r="E7" s="17"/>
      <c r="F7" s="180">
        <f>Input_NP!F7/$A$2</f>
        <v>139.69379999999998</v>
      </c>
      <c r="G7" s="180">
        <f>Input_NP!G7/$A$2</f>
        <v>573.2296</v>
      </c>
      <c r="H7" s="180">
        <f>Input_NP!H7/$A$2</f>
        <v>147.88979999999998</v>
      </c>
      <c r="I7" s="180">
        <f>Input_NP!I7/$A$2</f>
        <v>483.52249999999998</v>
      </c>
      <c r="J7" s="180">
        <f>Input_NP!J7/$A$2</f>
        <v>16200</v>
      </c>
      <c r="K7" s="181">
        <f>Input_NP!K7/$A$2</f>
        <v>33.665977223570245</v>
      </c>
      <c r="L7" s="5" t="s">
        <v>80</v>
      </c>
      <c r="M7" s="5" t="s">
        <v>81</v>
      </c>
    </row>
    <row r="8" spans="1:20" ht="12.75" customHeight="1" x14ac:dyDescent="0.3">
      <c r="A8" s="228" t="s">
        <v>20</v>
      </c>
      <c r="B8" s="37" t="s">
        <v>51</v>
      </c>
      <c r="C8" s="13" t="s">
        <v>5</v>
      </c>
      <c r="D8" s="13"/>
      <c r="E8" s="13"/>
      <c r="F8" s="174">
        <f>Input_NP!F8</f>
        <v>0.1194496</v>
      </c>
      <c r="G8" s="175">
        <f>Input_NP!G8</f>
        <v>3.5661199999999997E-2</v>
      </c>
      <c r="H8" s="175">
        <f>Input_NP!H8</f>
        <v>5.7756599999999998E-2</v>
      </c>
      <c r="I8" s="175">
        <f>Input_NP!I8</f>
        <v>2.1541399999999999E-2</v>
      </c>
      <c r="J8" s="175">
        <f>Input_NP!J8</f>
        <v>0</v>
      </c>
      <c r="K8" s="176">
        <f>Input_NP!K8</f>
        <v>3.7816999999999998E-3</v>
      </c>
      <c r="R8" s="5">
        <f>Q4/K7</f>
        <v>0.85462333800900059</v>
      </c>
      <c r="S8" s="5">
        <f>R4/K7</f>
        <v>1.1443764925190911</v>
      </c>
    </row>
    <row r="9" spans="1:20" ht="12.75" customHeight="1" x14ac:dyDescent="0.3">
      <c r="A9" s="229"/>
      <c r="B9" s="19" t="s">
        <v>51</v>
      </c>
      <c r="C9" s="3" t="s">
        <v>6</v>
      </c>
      <c r="D9" s="3"/>
      <c r="E9" s="3"/>
      <c r="F9" s="177">
        <f>Input_NP!F9</f>
        <v>8.5506899999999997E-2</v>
      </c>
      <c r="G9" s="178">
        <f>Input_NP!G9</f>
        <v>1.8749200000000001E-2</v>
      </c>
      <c r="H9" s="178">
        <f>Input_NP!H9</f>
        <v>5.1263000000000003E-2</v>
      </c>
      <c r="I9" s="178">
        <f>Input_NP!I9</f>
        <v>3.1656900000000002E-2</v>
      </c>
      <c r="J9" s="178">
        <f>Input_NP!J9</f>
        <v>0</v>
      </c>
      <c r="K9" s="179">
        <f>Input_NP!K9</f>
        <v>9.8940000000000009E-4</v>
      </c>
      <c r="M9" s="119" t="s">
        <v>96</v>
      </c>
    </row>
    <row r="10" spans="1:20" ht="12.75" customHeight="1" x14ac:dyDescent="0.3">
      <c r="A10" s="229"/>
      <c r="B10" s="19" t="s">
        <v>51</v>
      </c>
      <c r="C10" s="3" t="s">
        <v>49</v>
      </c>
      <c r="D10" s="3"/>
      <c r="E10" s="3"/>
      <c r="F10" s="177">
        <f>Input_NP!F10</f>
        <v>0.30234060000000001</v>
      </c>
      <c r="G10" s="178">
        <f>Input_NP!G10</f>
        <v>0.63480910000000002</v>
      </c>
      <c r="H10" s="178">
        <f>Input_NP!H10</f>
        <v>0.3168724</v>
      </c>
      <c r="I10" s="178">
        <f>Input_NP!I10</f>
        <v>0.65691949999999999</v>
      </c>
      <c r="J10" s="178">
        <f>Input_NP!J10</f>
        <v>0.37962725338580994</v>
      </c>
      <c r="K10" s="179">
        <f>Input_NP!K10</f>
        <v>7.9937099999999997E-2</v>
      </c>
    </row>
    <row r="11" spans="1:20" ht="12.75" customHeight="1" x14ac:dyDescent="0.3">
      <c r="A11" s="229"/>
      <c r="B11" s="19" t="s">
        <v>51</v>
      </c>
      <c r="C11" s="3" t="s">
        <v>7</v>
      </c>
      <c r="D11" s="3"/>
      <c r="E11" s="3"/>
      <c r="F11" s="177">
        <f>Input_NP!F11</f>
        <v>0.45552169999999997</v>
      </c>
      <c r="G11" s="178">
        <f>Input_NP!G11</f>
        <v>0.27359929999999999</v>
      </c>
      <c r="H11" s="178">
        <f>Input_NP!H11</f>
        <v>0.53692680000000004</v>
      </c>
      <c r="I11" s="178">
        <f>Input_NP!I11</f>
        <v>0.25270100000000001</v>
      </c>
      <c r="J11" s="178">
        <f>Input_NP!J11</f>
        <v>0.17532144661418997</v>
      </c>
      <c r="K11" s="179">
        <f>Input_NP!K11</f>
        <v>0.25194100000000003</v>
      </c>
      <c r="S11" s="237" t="s">
        <v>113</v>
      </c>
      <c r="T11" s="237"/>
    </row>
    <row r="12" spans="1:20" ht="12.75" customHeight="1" x14ac:dyDescent="0.3">
      <c r="A12" s="229"/>
      <c r="B12" s="19" t="s">
        <v>51</v>
      </c>
      <c r="C12" s="3" t="s">
        <v>95</v>
      </c>
      <c r="D12" s="3"/>
      <c r="E12" s="3"/>
      <c r="F12" s="177">
        <f>Input_NP!F12</f>
        <v>0</v>
      </c>
      <c r="G12" s="178">
        <f>Input_NP!G12</f>
        <v>0</v>
      </c>
      <c r="H12" s="178">
        <f>Input_NP!H12</f>
        <v>0</v>
      </c>
      <c r="I12" s="178">
        <f>Input_NP!I12</f>
        <v>0</v>
      </c>
      <c r="J12" s="178">
        <f>Input_NP!J12</f>
        <v>0</v>
      </c>
      <c r="K12" s="179">
        <f>Input_NP!K12</f>
        <v>0.4434594</v>
      </c>
      <c r="P12" s="5" t="s">
        <v>110</v>
      </c>
      <c r="Q12" s="5" t="s">
        <v>109</v>
      </c>
      <c r="S12" s="5" t="s">
        <v>108</v>
      </c>
      <c r="T12" s="5" t="s">
        <v>112</v>
      </c>
    </row>
    <row r="13" spans="1:20" ht="12.75" customHeight="1" x14ac:dyDescent="0.3">
      <c r="A13" s="229"/>
      <c r="B13" s="19" t="s">
        <v>51</v>
      </c>
      <c r="C13" s="3" t="s">
        <v>8</v>
      </c>
      <c r="D13" s="3"/>
      <c r="E13" s="3"/>
      <c r="F13" s="182">
        <f>Input_NP!F13</f>
        <v>3.7181199999999998E-2</v>
      </c>
      <c r="G13" s="183">
        <f>Input_NP!G13</f>
        <v>3.7181199999999998E-2</v>
      </c>
      <c r="H13" s="183">
        <f>Input_NP!H13</f>
        <v>2.2537999999999999E-2</v>
      </c>
      <c r="I13" s="183">
        <f>Input_NP!I13</f>
        <v>2.2537999999999999E-2</v>
      </c>
      <c r="J13" s="183">
        <f>Input_NP!J13</f>
        <v>0.44505129999999998</v>
      </c>
      <c r="K13" s="184">
        <f>Input_NP!K13</f>
        <v>0.21989139999999996</v>
      </c>
      <c r="M13" s="5" t="s">
        <v>102</v>
      </c>
      <c r="P13" s="5" t="s">
        <v>111</v>
      </c>
      <c r="Q13" s="5" t="s">
        <v>107</v>
      </c>
      <c r="R13" s="122" t="s">
        <v>105</v>
      </c>
      <c r="S13" s="123">
        <v>70000</v>
      </c>
      <c r="T13" s="123">
        <v>81000</v>
      </c>
    </row>
    <row r="14" spans="1:20" ht="12.75" customHeight="1" x14ac:dyDescent="0.35">
      <c r="A14" s="229"/>
      <c r="B14" s="22" t="s">
        <v>52</v>
      </c>
      <c r="C14" s="23" t="s">
        <v>5</v>
      </c>
      <c r="D14" s="23"/>
      <c r="E14" s="23"/>
      <c r="F14" s="177">
        <f>Input_NP!F14</f>
        <v>6.0761000000000003E-2</v>
      </c>
      <c r="G14" s="178">
        <f>Input_NP!G14</f>
        <v>4.4681E-3</v>
      </c>
      <c r="H14" s="178">
        <f>Input_NP!H14</f>
        <v>3.8463900000000002E-2</v>
      </c>
      <c r="I14" s="178">
        <f>Input_NP!I14</f>
        <v>4.4313E-3</v>
      </c>
      <c r="J14" s="178">
        <f>Input_NP!J14</f>
        <v>0</v>
      </c>
      <c r="K14" s="179">
        <f>Input_NP!K14</f>
        <v>0</v>
      </c>
      <c r="M14" s="121">
        <v>579984</v>
      </c>
      <c r="P14" s="121">
        <v>69017</v>
      </c>
      <c r="Q14" s="123">
        <v>80052</v>
      </c>
      <c r="S14" s="5" t="s">
        <v>114</v>
      </c>
      <c r="T14" s="5" t="s">
        <v>114</v>
      </c>
    </row>
    <row r="15" spans="1:20" ht="12.75" customHeight="1" x14ac:dyDescent="0.3">
      <c r="A15" s="229"/>
      <c r="B15" s="19" t="s">
        <v>52</v>
      </c>
      <c r="C15" s="3" t="s">
        <v>6</v>
      </c>
      <c r="D15" s="3"/>
      <c r="E15" s="3"/>
      <c r="F15" s="177">
        <f>Input_NP!F15</f>
        <v>5.2704099999999997E-2</v>
      </c>
      <c r="G15" s="178">
        <f>Input_NP!G15</f>
        <v>4.1742999999999997E-3</v>
      </c>
      <c r="H15" s="178">
        <f>Input_NP!H15</f>
        <v>2.4532399999999999E-2</v>
      </c>
      <c r="I15" s="178">
        <f>Input_NP!I15</f>
        <v>4.9677999999999996E-3</v>
      </c>
      <c r="J15" s="178">
        <f>Input_NP!J15</f>
        <v>0</v>
      </c>
      <c r="K15" s="179">
        <f>Input_NP!K15</f>
        <v>0</v>
      </c>
      <c r="M15" s="5" t="s">
        <v>103</v>
      </c>
      <c r="S15" s="5">
        <f>S13/$M$18</f>
        <v>14028.056112224449</v>
      </c>
      <c r="T15" s="5">
        <f>T13/$M$18</f>
        <v>16232.46492985972</v>
      </c>
    </row>
    <row r="16" spans="1:20" ht="12.75" customHeight="1" x14ac:dyDescent="0.3">
      <c r="A16" s="229"/>
      <c r="B16" s="19" t="s">
        <v>52</v>
      </c>
      <c r="C16" s="3" t="s">
        <v>49</v>
      </c>
      <c r="D16" s="3"/>
      <c r="E16" s="3"/>
      <c r="F16" s="177">
        <f>Input_NP!F16</f>
        <v>6.8179400000000001E-2</v>
      </c>
      <c r="G16" s="178">
        <f>Input_NP!G16</f>
        <v>1.91174E-2</v>
      </c>
      <c r="H16" s="178">
        <f>Input_NP!H16</f>
        <v>7.2981299999999999E-2</v>
      </c>
      <c r="I16" s="178">
        <f>Input_NP!I16</f>
        <v>1.74501E-2</v>
      </c>
      <c r="J16" s="178">
        <f>Input_NP!J16</f>
        <v>0</v>
      </c>
      <c r="K16" s="179">
        <f>Input_NP!K16</f>
        <v>0</v>
      </c>
    </row>
    <row r="17" spans="1:21" ht="12.75" customHeight="1" x14ac:dyDescent="0.3">
      <c r="A17" s="229"/>
      <c r="B17" s="19" t="s">
        <v>52</v>
      </c>
      <c r="C17" s="3" t="s">
        <v>7</v>
      </c>
      <c r="D17" s="3"/>
      <c r="E17" s="3"/>
      <c r="F17" s="177">
        <f>Input_NP!F17</f>
        <v>9.69526E-2</v>
      </c>
      <c r="G17" s="178">
        <f>Input_NP!G17</f>
        <v>1.7819000000000002E-2</v>
      </c>
      <c r="H17" s="178">
        <f>Input_NP!H17</f>
        <v>7.9730499999999996E-2</v>
      </c>
      <c r="I17" s="178">
        <f>Input_NP!I17</f>
        <v>1.64622E-2</v>
      </c>
      <c r="J17" s="178">
        <f>Input_NP!J17</f>
        <v>0</v>
      </c>
      <c r="K17" s="179">
        <f>Input_NP!K17</f>
        <v>0</v>
      </c>
      <c r="M17" s="5" t="s">
        <v>104</v>
      </c>
      <c r="N17" s="122" t="s">
        <v>105</v>
      </c>
      <c r="O17" s="5" t="s">
        <v>106</v>
      </c>
      <c r="R17" s="237" t="s">
        <v>108</v>
      </c>
      <c r="S17" s="237"/>
      <c r="T17" s="237" t="s">
        <v>112</v>
      </c>
      <c r="U17" s="237"/>
    </row>
    <row r="18" spans="1:21" ht="12.75" customHeight="1" x14ac:dyDescent="0.3">
      <c r="A18" s="229"/>
      <c r="B18" s="96" t="s">
        <v>52</v>
      </c>
      <c r="C18" s="93" t="s">
        <v>95</v>
      </c>
      <c r="D18" s="93"/>
      <c r="E18" s="93"/>
      <c r="F18" s="177">
        <f>Input_NP!F18</f>
        <v>0</v>
      </c>
      <c r="G18" s="178">
        <f>Input_NP!G18</f>
        <v>0</v>
      </c>
      <c r="H18" s="178">
        <f>Input_NP!H18</f>
        <v>0</v>
      </c>
      <c r="I18" s="178">
        <f>Input_NP!I18</f>
        <v>0</v>
      </c>
      <c r="J18" s="178">
        <f>Input_NP!J18</f>
        <v>0</v>
      </c>
      <c r="K18" s="179">
        <f>Input_NP!K18</f>
        <v>0</v>
      </c>
      <c r="M18" s="5">
        <v>4.99</v>
      </c>
      <c r="O18" s="5">
        <f>600000/M18</f>
        <v>120240.48096192384</v>
      </c>
      <c r="R18" s="5" t="s">
        <v>115</v>
      </c>
      <c r="S18" s="5" t="s">
        <v>116</v>
      </c>
      <c r="T18" s="5" t="s">
        <v>115</v>
      </c>
      <c r="U18" s="5" t="s">
        <v>116</v>
      </c>
    </row>
    <row r="19" spans="1:21" ht="12.75" customHeight="1" x14ac:dyDescent="0.3">
      <c r="A19" s="229"/>
      <c r="B19" s="19" t="s">
        <v>52</v>
      </c>
      <c r="C19" s="3" t="s">
        <v>8</v>
      </c>
      <c r="D19" s="3"/>
      <c r="E19" s="3"/>
      <c r="F19" s="182">
        <f>Input_NP!F19</f>
        <v>0</v>
      </c>
      <c r="G19" s="183">
        <f>Input_NP!G19</f>
        <v>0</v>
      </c>
      <c r="H19" s="183">
        <f>Input_NP!H19</f>
        <v>0</v>
      </c>
      <c r="I19" s="183">
        <f>Input_NP!I19</f>
        <v>0</v>
      </c>
      <c r="J19" s="183">
        <f>Input_NP!J19</f>
        <v>0</v>
      </c>
      <c r="K19" s="184">
        <f>Input_NP!K19</f>
        <v>0</v>
      </c>
      <c r="R19" s="5">
        <f>S15*0.0418</f>
        <v>586.37274549098197</v>
      </c>
      <c r="S19" s="5">
        <f>S15-R19</f>
        <v>13441.683366733467</v>
      </c>
      <c r="T19" s="5">
        <f>T15*0.110655738</f>
        <v>1796.2153863727456</v>
      </c>
      <c r="U19" s="5">
        <f>T15-T19</f>
        <v>14436.249543486974</v>
      </c>
    </row>
    <row r="20" spans="1:21" ht="12.75" customHeight="1" x14ac:dyDescent="0.3">
      <c r="A20" s="229"/>
      <c r="B20" s="22" t="s">
        <v>53</v>
      </c>
      <c r="C20" s="23" t="s">
        <v>5</v>
      </c>
      <c r="D20" s="23"/>
      <c r="E20" s="23"/>
      <c r="F20" s="177">
        <f>Input_NP!F20</f>
        <v>0</v>
      </c>
      <c r="G20" s="178">
        <f>Input_NP!G20</f>
        <v>0</v>
      </c>
      <c r="H20" s="178">
        <f>Input_NP!H20</f>
        <v>0</v>
      </c>
      <c r="I20" s="178">
        <f>Input_NP!I20</f>
        <v>0</v>
      </c>
      <c r="J20" s="178">
        <f>Input_NP!J20</f>
        <v>0</v>
      </c>
      <c r="K20" s="179">
        <f>Input_NP!K20</f>
        <v>0</v>
      </c>
    </row>
    <row r="21" spans="1:21" ht="12.75" customHeight="1" x14ac:dyDescent="0.3">
      <c r="A21" s="229"/>
      <c r="B21" s="19" t="s">
        <v>53</v>
      </c>
      <c r="C21" s="3" t="s">
        <v>6</v>
      </c>
      <c r="D21" s="3"/>
      <c r="E21" s="3"/>
      <c r="F21" s="177">
        <f>Input_NP!F21</f>
        <v>0</v>
      </c>
      <c r="G21" s="178">
        <f>Input_NP!G21</f>
        <v>0</v>
      </c>
      <c r="H21" s="178">
        <f>Input_NP!H21</f>
        <v>0</v>
      </c>
      <c r="I21" s="178">
        <f>Input_NP!I21</f>
        <v>0</v>
      </c>
      <c r="J21" s="178">
        <f>Input_NP!J21</f>
        <v>0</v>
      </c>
      <c r="K21" s="179">
        <f>Input_NP!K21</f>
        <v>0</v>
      </c>
    </row>
    <row r="22" spans="1:21" ht="12.75" customHeight="1" x14ac:dyDescent="0.3">
      <c r="A22" s="229"/>
      <c r="B22" s="19" t="s">
        <v>53</v>
      </c>
      <c r="C22" s="3" t="s">
        <v>49</v>
      </c>
      <c r="D22" s="3"/>
      <c r="E22" s="3"/>
      <c r="F22" s="177">
        <f>Input_NP!F22</f>
        <v>0</v>
      </c>
      <c r="G22" s="178">
        <f>Input_NP!G22</f>
        <v>0</v>
      </c>
      <c r="H22" s="178">
        <f>Input_NP!H22</f>
        <v>0</v>
      </c>
      <c r="I22" s="178">
        <f>Input_NP!I22</f>
        <v>0</v>
      </c>
      <c r="J22" s="178">
        <f>Input_NP!J22</f>
        <v>0</v>
      </c>
      <c r="K22" s="179">
        <f>Input_NP!K22</f>
        <v>0</v>
      </c>
    </row>
    <row r="23" spans="1:21" ht="12.75" customHeight="1" x14ac:dyDescent="0.3">
      <c r="A23" s="229"/>
      <c r="B23" s="19" t="s">
        <v>53</v>
      </c>
      <c r="C23" s="3" t="s">
        <v>7</v>
      </c>
      <c r="D23" s="3"/>
      <c r="E23" s="3"/>
      <c r="F23" s="177">
        <f>Input_NP!F23</f>
        <v>0</v>
      </c>
      <c r="G23" s="178">
        <f>Input_NP!G23</f>
        <v>0</v>
      </c>
      <c r="H23" s="178">
        <f>Input_NP!H23</f>
        <v>0</v>
      </c>
      <c r="I23" s="178">
        <f>Input_NP!I23</f>
        <v>0</v>
      </c>
      <c r="J23" s="178">
        <f>Input_NP!J23</f>
        <v>0</v>
      </c>
      <c r="K23" s="179">
        <f>Input_NP!K23</f>
        <v>0</v>
      </c>
    </row>
    <row r="24" spans="1:21" ht="12.75" customHeight="1" x14ac:dyDescent="0.3">
      <c r="A24" s="229"/>
      <c r="B24" s="19" t="s">
        <v>53</v>
      </c>
      <c r="C24" s="3" t="s">
        <v>95</v>
      </c>
      <c r="D24" s="3"/>
      <c r="E24" s="3"/>
      <c r="F24" s="177">
        <f>Input_NP!F24</f>
        <v>0</v>
      </c>
      <c r="G24" s="178">
        <f>Input_NP!G24</f>
        <v>0</v>
      </c>
      <c r="H24" s="178">
        <f>Input_NP!H24</f>
        <v>0</v>
      </c>
      <c r="I24" s="178">
        <f>Input_NP!I24</f>
        <v>0</v>
      </c>
      <c r="J24" s="178">
        <f>Input_NP!J24</f>
        <v>0</v>
      </c>
      <c r="K24" s="179">
        <f>Input_NP!K24</f>
        <v>0</v>
      </c>
    </row>
    <row r="25" spans="1:21" ht="12.75" customHeight="1" thickBot="1" x14ac:dyDescent="0.35">
      <c r="A25" s="229"/>
      <c r="B25" s="29" t="s">
        <v>53</v>
      </c>
      <c r="C25" s="30" t="s">
        <v>8</v>
      </c>
      <c r="D25" s="30"/>
      <c r="E25" s="30"/>
      <c r="F25" s="182">
        <f>Input_NP!F25</f>
        <v>0</v>
      </c>
      <c r="G25" s="183">
        <f>Input_NP!G25</f>
        <v>0</v>
      </c>
      <c r="H25" s="183">
        <f>Input_NP!H25</f>
        <v>0</v>
      </c>
      <c r="I25" s="183">
        <f>Input_NP!I25</f>
        <v>0</v>
      </c>
      <c r="J25" s="183">
        <f>Input_NP!J25</f>
        <v>0</v>
      </c>
      <c r="K25" s="184">
        <f>Input_NP!K25</f>
        <v>0</v>
      </c>
      <c r="M25" s="239" t="s">
        <v>92</v>
      </c>
      <c r="N25" s="239"/>
      <c r="O25" s="239"/>
      <c r="P25" s="239"/>
      <c r="Q25" s="239" t="s">
        <v>92</v>
      </c>
      <c r="R25" s="239"/>
      <c r="S25" s="239"/>
      <c r="T25" s="239"/>
    </row>
    <row r="26" spans="1:21" ht="12.75" customHeight="1" x14ac:dyDescent="0.3">
      <c r="A26" s="229"/>
      <c r="B26" s="22" t="s">
        <v>60</v>
      </c>
      <c r="C26" s="23"/>
      <c r="D26" s="23"/>
      <c r="E26" s="23"/>
      <c r="F26" s="177">
        <f>Input_NP!F26</f>
        <v>4.4456299999999997E-2</v>
      </c>
      <c r="G26" s="178">
        <f>Input_NP!G26</f>
        <v>4.4456299999999997E-2</v>
      </c>
      <c r="H26" s="178">
        <f>Input_NP!H26</f>
        <v>3.1650600000000001E-2</v>
      </c>
      <c r="I26" s="178">
        <f>Input_NP!I26</f>
        <v>3.1650600000000001E-2</v>
      </c>
      <c r="J26" s="178">
        <f>Input_NP!J26</f>
        <v>0</v>
      </c>
      <c r="K26" s="179">
        <f>Input_NP!K26</f>
        <v>0</v>
      </c>
      <c r="L26" s="240" t="s">
        <v>80</v>
      </c>
      <c r="M26" s="70">
        <v>4.4456299999999997E-2</v>
      </c>
      <c r="N26" s="13">
        <v>4.4456299999999997E-2</v>
      </c>
      <c r="O26" s="13">
        <v>3.1650600000000001E-2</v>
      </c>
      <c r="P26" s="71">
        <v>3.1650600000000001E-2</v>
      </c>
      <c r="Q26" s="27">
        <v>0.1111521</v>
      </c>
      <c r="R26" s="27">
        <v>4.1788499999999999E-2</v>
      </c>
      <c r="S26" s="27">
        <v>4.8182500000000003E-2</v>
      </c>
      <c r="T26" s="56">
        <v>2.9797799999999999E-2</v>
      </c>
    </row>
    <row r="27" spans="1:21" ht="12.75" customHeight="1" x14ac:dyDescent="0.3">
      <c r="A27" s="229"/>
      <c r="B27" s="19" t="s">
        <v>61</v>
      </c>
      <c r="C27" s="3"/>
      <c r="D27" s="3"/>
      <c r="E27" s="3"/>
      <c r="F27" s="177">
        <f>Input_NP!F27</f>
        <v>0</v>
      </c>
      <c r="G27" s="178">
        <f>Input_NP!G27</f>
        <v>0</v>
      </c>
      <c r="H27" s="178">
        <f>Input_NP!H27</f>
        <v>0</v>
      </c>
      <c r="I27" s="178">
        <f>Input_NP!I27</f>
        <v>0</v>
      </c>
      <c r="J27" s="178">
        <f>Input_NP!J27</f>
        <v>0</v>
      </c>
      <c r="K27" s="179">
        <f>Input_NP!K27</f>
        <v>0</v>
      </c>
      <c r="L27" s="240"/>
      <c r="M27" s="72">
        <v>0</v>
      </c>
      <c r="N27" s="3">
        <v>0</v>
      </c>
      <c r="O27" s="3">
        <v>0</v>
      </c>
      <c r="P27" s="73">
        <v>0</v>
      </c>
      <c r="Q27" s="27">
        <v>0</v>
      </c>
      <c r="R27" s="27">
        <v>0</v>
      </c>
      <c r="S27" s="27">
        <v>0</v>
      </c>
      <c r="T27" s="56">
        <v>0</v>
      </c>
    </row>
    <row r="28" spans="1:21" ht="12.75" customHeight="1" x14ac:dyDescent="0.3">
      <c r="A28" s="229"/>
      <c r="B28" s="19" t="s">
        <v>62</v>
      </c>
      <c r="C28" s="3"/>
      <c r="D28" s="3"/>
      <c r="E28" s="3"/>
      <c r="F28" s="177">
        <f>Input_NP!F28</f>
        <v>3.5073000000000001E-3</v>
      </c>
      <c r="G28" s="178">
        <f>Input_NP!G28</f>
        <v>3.5073000000000001E-3</v>
      </c>
      <c r="H28" s="178">
        <f>Input_NP!H28</f>
        <v>2.0993000000000001E-3</v>
      </c>
      <c r="I28" s="178">
        <f>Input_NP!I28</f>
        <v>2.0993000000000001E-3</v>
      </c>
      <c r="J28" s="178">
        <f>Input_NP!J28</f>
        <v>0</v>
      </c>
      <c r="K28" s="179">
        <f>Input_NP!K28</f>
        <v>0</v>
      </c>
      <c r="L28" s="240"/>
      <c r="M28" s="72">
        <v>3.5073000000000001E-3</v>
      </c>
      <c r="N28" s="3">
        <v>3.5073000000000001E-3</v>
      </c>
      <c r="O28" s="3">
        <v>2.0993000000000001E-3</v>
      </c>
      <c r="P28" s="73">
        <v>2.0993000000000001E-3</v>
      </c>
      <c r="Q28" s="27">
        <v>0</v>
      </c>
      <c r="R28" s="27">
        <v>3.6476E-3</v>
      </c>
      <c r="S28" s="27">
        <v>0</v>
      </c>
      <c r="T28" s="56">
        <v>2.3346E-3</v>
      </c>
    </row>
    <row r="29" spans="1:21" ht="12.75" customHeight="1" thickBot="1" x14ac:dyDescent="0.35">
      <c r="A29" s="229"/>
      <c r="B29" s="19" t="s">
        <v>63</v>
      </c>
      <c r="C29" s="3"/>
      <c r="D29" s="3"/>
      <c r="E29" s="3"/>
      <c r="F29" s="177">
        <f>Input_NP!F29</f>
        <v>0</v>
      </c>
      <c r="G29" s="178">
        <f>Input_NP!G29</f>
        <v>0</v>
      </c>
      <c r="H29" s="178">
        <f>Input_NP!H29</f>
        <v>0</v>
      </c>
      <c r="I29" s="178">
        <f>Input_NP!I29</f>
        <v>0</v>
      </c>
      <c r="J29" s="178">
        <f>Input_NP!J29</f>
        <v>0</v>
      </c>
      <c r="K29" s="179">
        <f>Input_NP!K29</f>
        <v>0</v>
      </c>
      <c r="L29" s="240"/>
      <c r="M29" s="74">
        <v>0</v>
      </c>
      <c r="N29" s="17">
        <v>0</v>
      </c>
      <c r="O29" s="17">
        <v>0</v>
      </c>
      <c r="P29" s="18">
        <v>0</v>
      </c>
      <c r="Q29" s="27">
        <v>0</v>
      </c>
      <c r="R29" s="27">
        <v>0</v>
      </c>
      <c r="S29" s="27">
        <v>0</v>
      </c>
      <c r="T29" s="56">
        <v>0</v>
      </c>
    </row>
    <row r="30" spans="1:21" ht="12.75" customHeight="1" x14ac:dyDescent="0.3">
      <c r="A30" s="229"/>
      <c r="B30" s="19" t="s">
        <v>17</v>
      </c>
      <c r="C30" s="3"/>
      <c r="D30" s="3"/>
      <c r="E30" s="3"/>
      <c r="F30" s="177">
        <f>Input_NP!F30</f>
        <v>0.05</v>
      </c>
      <c r="G30" s="178">
        <f>Input_NP!G30</f>
        <v>0.05</v>
      </c>
      <c r="H30" s="178">
        <f>Input_NP!H30</f>
        <v>0.05</v>
      </c>
      <c r="I30" s="178">
        <f>Input_NP!I30</f>
        <v>0.05</v>
      </c>
      <c r="J30" s="178">
        <f>Input_NP!J30</f>
        <v>0</v>
      </c>
      <c r="K30" s="179">
        <f>Input_NP!K30</f>
        <v>0</v>
      </c>
    </row>
    <row r="31" spans="1:21" ht="12.75" customHeight="1" thickBot="1" x14ac:dyDescent="0.35">
      <c r="A31" s="230"/>
      <c r="B31" s="16" t="s">
        <v>18</v>
      </c>
      <c r="C31" s="17"/>
      <c r="D31" s="17"/>
      <c r="E31" s="17"/>
      <c r="F31" s="180">
        <f>Input_NP!F31</f>
        <v>0</v>
      </c>
      <c r="G31" s="185">
        <f>Input_NP!G31</f>
        <v>0</v>
      </c>
      <c r="H31" s="185">
        <f>Input_NP!H31</f>
        <v>0</v>
      </c>
      <c r="I31" s="185">
        <f>Input_NP!I31</f>
        <v>0</v>
      </c>
      <c r="J31" s="185">
        <f>Input_NP!J31</f>
        <v>0</v>
      </c>
      <c r="K31" s="186">
        <f>Input_NP!K31</f>
        <v>0</v>
      </c>
    </row>
    <row r="32" spans="1:21" ht="12.75" customHeight="1" x14ac:dyDescent="0.3">
      <c r="A32" s="236" t="s">
        <v>26</v>
      </c>
      <c r="B32" s="197" t="s">
        <v>21</v>
      </c>
      <c r="C32" s="198" t="s">
        <v>5</v>
      </c>
      <c r="D32" s="198"/>
      <c r="E32" s="198"/>
      <c r="F32" s="199">
        <f>Input_NP!F32/$A$2</f>
        <v>52.35</v>
      </c>
      <c r="G32" s="199">
        <f>Input_NP!G32/$A$2</f>
        <v>64.978160000000003</v>
      </c>
      <c r="H32" s="199">
        <f>Input_NP!H32/$A$2</f>
        <v>24.46724</v>
      </c>
      <c r="I32" s="199">
        <f>Input_NP!I32/$A$2</f>
        <v>48.507419999999996</v>
      </c>
      <c r="J32" s="199">
        <f>Input_NP!J32/$A$2</f>
        <v>0</v>
      </c>
      <c r="K32" s="200">
        <f>Input_NP!K32/$A$2</f>
        <v>0</v>
      </c>
      <c r="L32" s="50" t="s">
        <v>84</v>
      </c>
    </row>
    <row r="33" spans="1:11" ht="12.75" customHeight="1" x14ac:dyDescent="0.3">
      <c r="A33" s="231"/>
      <c r="B33" s="19" t="s">
        <v>22</v>
      </c>
      <c r="C33" s="3" t="s">
        <v>5</v>
      </c>
      <c r="D33" s="3" t="s">
        <v>5</v>
      </c>
      <c r="E33" s="3"/>
      <c r="F33" s="177">
        <f>Input_NP!F33</f>
        <v>0</v>
      </c>
      <c r="G33" s="178">
        <f>Input_NP!G33</f>
        <v>0</v>
      </c>
      <c r="H33" s="178">
        <f>Input_NP!H33</f>
        <v>0</v>
      </c>
      <c r="I33" s="178">
        <f>Input_NP!I33</f>
        <v>0</v>
      </c>
      <c r="J33" s="178">
        <f>Input_NP!J33</f>
        <v>0</v>
      </c>
      <c r="K33" s="179">
        <f>Input_NP!K33</f>
        <v>0</v>
      </c>
    </row>
    <row r="34" spans="1:11" ht="12.75" customHeight="1" x14ac:dyDescent="0.3">
      <c r="A34" s="231"/>
      <c r="B34" s="19" t="s">
        <v>22</v>
      </c>
      <c r="C34" s="3" t="s">
        <v>5</v>
      </c>
      <c r="D34" s="3" t="s">
        <v>6</v>
      </c>
      <c r="E34" s="3"/>
      <c r="F34" s="177">
        <f>Input_NP!F34</f>
        <v>0</v>
      </c>
      <c r="G34" s="178">
        <f>Input_NP!G34</f>
        <v>0</v>
      </c>
      <c r="H34" s="178">
        <f>Input_NP!H34</f>
        <v>0</v>
      </c>
      <c r="I34" s="178">
        <f>Input_NP!I34</f>
        <v>0</v>
      </c>
      <c r="J34" s="178">
        <f>Input_NP!J34</f>
        <v>0</v>
      </c>
      <c r="K34" s="179">
        <f>Input_NP!K34</f>
        <v>0</v>
      </c>
    </row>
    <row r="35" spans="1:11" ht="12.75" customHeight="1" x14ac:dyDescent="0.3">
      <c r="A35" s="231"/>
      <c r="B35" s="19" t="s">
        <v>22</v>
      </c>
      <c r="C35" s="3" t="s">
        <v>5</v>
      </c>
      <c r="D35" s="3" t="s">
        <v>49</v>
      </c>
      <c r="E35" s="3"/>
      <c r="F35" s="177">
        <f>Input_NP!F35</f>
        <v>0</v>
      </c>
      <c r="G35" s="178">
        <f>Input_NP!G35</f>
        <v>0</v>
      </c>
      <c r="H35" s="178">
        <f>Input_NP!H35</f>
        <v>0</v>
      </c>
      <c r="I35" s="178">
        <f>Input_NP!I35</f>
        <v>0</v>
      </c>
      <c r="J35" s="178">
        <f>Input_NP!J35</f>
        <v>0</v>
      </c>
      <c r="K35" s="179">
        <f>Input_NP!K35</f>
        <v>0</v>
      </c>
    </row>
    <row r="36" spans="1:11" ht="12.75" customHeight="1" x14ac:dyDescent="0.3">
      <c r="A36" s="231"/>
      <c r="B36" s="19" t="s">
        <v>22</v>
      </c>
      <c r="C36" s="3" t="s">
        <v>5</v>
      </c>
      <c r="D36" s="3" t="s">
        <v>7</v>
      </c>
      <c r="E36" s="3"/>
      <c r="F36" s="177">
        <f>Input_NP!F36</f>
        <v>0</v>
      </c>
      <c r="G36" s="178">
        <f>Input_NP!G36</f>
        <v>0</v>
      </c>
      <c r="H36" s="178">
        <f>Input_NP!H36</f>
        <v>0</v>
      </c>
      <c r="I36" s="178">
        <f>Input_NP!I36</f>
        <v>0</v>
      </c>
      <c r="J36" s="178">
        <f>Input_NP!J36</f>
        <v>0</v>
      </c>
      <c r="K36" s="179">
        <f>Input_NP!K36</f>
        <v>0</v>
      </c>
    </row>
    <row r="37" spans="1:11" ht="12.75" customHeight="1" x14ac:dyDescent="0.3">
      <c r="A37" s="231"/>
      <c r="B37" s="19" t="s">
        <v>22</v>
      </c>
      <c r="C37" s="3" t="s">
        <v>5</v>
      </c>
      <c r="D37" s="3" t="s">
        <v>95</v>
      </c>
      <c r="E37" s="3"/>
      <c r="F37" s="177">
        <f>Input_NP!F37</f>
        <v>0</v>
      </c>
      <c r="G37" s="178">
        <f>Input_NP!G37</f>
        <v>0</v>
      </c>
      <c r="H37" s="178">
        <f>Input_NP!H37</f>
        <v>0</v>
      </c>
      <c r="I37" s="178">
        <f>Input_NP!I37</f>
        <v>0</v>
      </c>
      <c r="J37" s="178">
        <f>Input_NP!J37</f>
        <v>0</v>
      </c>
      <c r="K37" s="179">
        <f>Input_NP!K37</f>
        <v>0</v>
      </c>
    </row>
    <row r="38" spans="1:11" ht="12.75" customHeight="1" x14ac:dyDescent="0.3">
      <c r="A38" s="231"/>
      <c r="B38" s="29" t="s">
        <v>22</v>
      </c>
      <c r="C38" s="30" t="s">
        <v>5</v>
      </c>
      <c r="D38" s="30" t="s">
        <v>8</v>
      </c>
      <c r="E38" s="30"/>
      <c r="F38" s="182">
        <f>Input_NP!F38</f>
        <v>0</v>
      </c>
      <c r="G38" s="183">
        <f>Input_NP!G38</f>
        <v>0</v>
      </c>
      <c r="H38" s="183">
        <f>Input_NP!H38</f>
        <v>0</v>
      </c>
      <c r="I38" s="183">
        <f>Input_NP!I38</f>
        <v>0</v>
      </c>
      <c r="J38" s="183">
        <f>Input_NP!J38</f>
        <v>0</v>
      </c>
      <c r="K38" s="184">
        <f>Input_NP!K38</f>
        <v>0</v>
      </c>
    </row>
    <row r="39" spans="1:11" ht="12.75" customHeight="1" x14ac:dyDescent="0.3">
      <c r="A39" s="231"/>
      <c r="B39" s="22" t="s">
        <v>23</v>
      </c>
      <c r="C39" s="23" t="s">
        <v>5</v>
      </c>
      <c r="D39" s="23"/>
      <c r="E39" s="23" t="s">
        <v>55</v>
      </c>
      <c r="F39" s="177">
        <f>Input_NP!F39</f>
        <v>0.63540580000000002</v>
      </c>
      <c r="G39" s="178">
        <f>Input_NP!G39</f>
        <v>0.63540580000000002</v>
      </c>
      <c r="H39" s="178">
        <f>Input_NP!H39</f>
        <v>0.59311749999999996</v>
      </c>
      <c r="I39" s="178">
        <f>Input_NP!I39</f>
        <v>0.59311749999999996</v>
      </c>
      <c r="J39" s="178">
        <f>Input_NP!J39</f>
        <v>0</v>
      </c>
      <c r="K39" s="179">
        <f>Input_NP!K39</f>
        <v>0</v>
      </c>
    </row>
    <row r="40" spans="1:11" ht="12.75" customHeight="1" x14ac:dyDescent="0.3">
      <c r="A40" s="231"/>
      <c r="B40" s="19" t="s">
        <v>23</v>
      </c>
      <c r="C40" s="3" t="s">
        <v>5</v>
      </c>
      <c r="D40" s="3"/>
      <c r="E40" s="3" t="s">
        <v>56</v>
      </c>
      <c r="F40" s="177">
        <f>Input_NP!F40</f>
        <v>0.13477710000000001</v>
      </c>
      <c r="G40" s="178">
        <f>Input_NP!G40</f>
        <v>0.13477710000000001</v>
      </c>
      <c r="H40" s="178">
        <f>Input_NP!H40</f>
        <v>0.19240289999999999</v>
      </c>
      <c r="I40" s="178">
        <f>Input_NP!I40</f>
        <v>0.19240289999999999</v>
      </c>
      <c r="J40" s="178">
        <f>Input_NP!J40</f>
        <v>0</v>
      </c>
      <c r="K40" s="179">
        <f>Input_NP!K40</f>
        <v>0</v>
      </c>
    </row>
    <row r="41" spans="1:11" ht="12.75" customHeight="1" x14ac:dyDescent="0.3">
      <c r="A41" s="231"/>
      <c r="B41" s="19" t="s">
        <v>23</v>
      </c>
      <c r="C41" s="3" t="s">
        <v>5</v>
      </c>
      <c r="D41" s="3"/>
      <c r="E41" s="3" t="s">
        <v>57</v>
      </c>
      <c r="F41" s="177">
        <f>Input_NP!F41</f>
        <v>0.1621216</v>
      </c>
      <c r="G41" s="178">
        <f>Input_NP!G41</f>
        <v>0.1621216</v>
      </c>
      <c r="H41" s="178">
        <f>Input_NP!H41</f>
        <v>0.13503709999999999</v>
      </c>
      <c r="I41" s="178">
        <f>Input_NP!I41</f>
        <v>0.13503709999999999</v>
      </c>
      <c r="J41" s="178">
        <f>Input_NP!J41</f>
        <v>0</v>
      </c>
      <c r="K41" s="179">
        <f>Input_NP!K41</f>
        <v>0</v>
      </c>
    </row>
    <row r="42" spans="1:11" ht="12.75" customHeight="1" x14ac:dyDescent="0.3">
      <c r="A42" s="231"/>
      <c r="B42" s="29" t="s">
        <v>23</v>
      </c>
      <c r="C42" s="30" t="s">
        <v>5</v>
      </c>
      <c r="D42" s="30"/>
      <c r="E42" s="30" t="s">
        <v>58</v>
      </c>
      <c r="F42" s="182">
        <f>Input_NP!F42</f>
        <v>6.7695599999999995E-2</v>
      </c>
      <c r="G42" s="183">
        <f>Input_NP!G42</f>
        <v>6.7695599999999995E-2</v>
      </c>
      <c r="H42" s="183">
        <f>Input_NP!H42</f>
        <v>7.9442499999999999E-2</v>
      </c>
      <c r="I42" s="183">
        <f>Input_NP!I42</f>
        <v>7.9442499999999999E-2</v>
      </c>
      <c r="J42" s="183">
        <f>Input_NP!J42</f>
        <v>0</v>
      </c>
      <c r="K42" s="184">
        <f>Input_NP!K42</f>
        <v>0</v>
      </c>
    </row>
    <row r="43" spans="1:11" ht="12.75" customHeight="1" x14ac:dyDescent="0.3">
      <c r="A43" s="231"/>
      <c r="B43" s="22" t="s">
        <v>24</v>
      </c>
      <c r="C43" s="23" t="s">
        <v>5</v>
      </c>
      <c r="D43" s="23"/>
      <c r="E43" s="23" t="s">
        <v>55</v>
      </c>
      <c r="F43" s="177">
        <f>Input_NP!F43</f>
        <v>7.1977100000000002E-2</v>
      </c>
      <c r="G43" s="178">
        <f>Input_NP!G43</f>
        <v>7.1977100000000002E-2</v>
      </c>
      <c r="H43" s="178">
        <f>Input_NP!H43</f>
        <v>6.5699599999999997E-2</v>
      </c>
      <c r="I43" s="178">
        <f>Input_NP!I43</f>
        <v>6.5699599999999997E-2</v>
      </c>
      <c r="J43" s="178">
        <f>Input_NP!J43</f>
        <v>0</v>
      </c>
      <c r="K43" s="179">
        <f>Input_NP!K43</f>
        <v>0</v>
      </c>
    </row>
    <row r="44" spans="1:11" ht="12.75" customHeight="1" x14ac:dyDescent="0.3">
      <c r="A44" s="231"/>
      <c r="B44" s="19" t="s">
        <v>24</v>
      </c>
      <c r="C44" s="3" t="s">
        <v>5</v>
      </c>
      <c r="D44" s="3"/>
      <c r="E44" s="3" t="s">
        <v>56</v>
      </c>
      <c r="F44" s="177">
        <f>Input_NP!F44</f>
        <v>5.2477200000000002E-2</v>
      </c>
      <c r="G44" s="178">
        <f>Input_NP!G44</f>
        <v>5.2477200000000002E-2</v>
      </c>
      <c r="H44" s="178">
        <f>Input_NP!H44</f>
        <v>7.3996599999999996E-2</v>
      </c>
      <c r="I44" s="178">
        <f>Input_NP!I44</f>
        <v>7.3996599999999996E-2</v>
      </c>
      <c r="J44" s="178">
        <f>Input_NP!J44</f>
        <v>0</v>
      </c>
      <c r="K44" s="179">
        <f>Input_NP!K44</f>
        <v>0</v>
      </c>
    </row>
    <row r="45" spans="1:11" ht="12.75" customHeight="1" x14ac:dyDescent="0.3">
      <c r="A45" s="231"/>
      <c r="B45" s="19" t="s">
        <v>24</v>
      </c>
      <c r="C45" s="3" t="s">
        <v>5</v>
      </c>
      <c r="D45" s="3"/>
      <c r="E45" s="3" t="s">
        <v>57</v>
      </c>
      <c r="F45" s="177">
        <f>Input_NP!F45</f>
        <v>4.2837E-2</v>
      </c>
      <c r="G45" s="178">
        <f>Input_NP!G45</f>
        <v>4.2837E-2</v>
      </c>
      <c r="H45" s="178">
        <f>Input_NP!H45</f>
        <v>9.20734E-2</v>
      </c>
      <c r="I45" s="178">
        <f>Input_NP!I45</f>
        <v>9.20734E-2</v>
      </c>
      <c r="J45" s="178">
        <f>Input_NP!J45</f>
        <v>0</v>
      </c>
      <c r="K45" s="179">
        <f>Input_NP!K45</f>
        <v>0</v>
      </c>
    </row>
    <row r="46" spans="1:11" ht="12.75" customHeight="1" x14ac:dyDescent="0.3">
      <c r="A46" s="231"/>
      <c r="B46" s="29" t="s">
        <v>24</v>
      </c>
      <c r="C46" s="30" t="s">
        <v>5</v>
      </c>
      <c r="D46" s="30"/>
      <c r="E46" s="30" t="s">
        <v>58</v>
      </c>
      <c r="F46" s="182">
        <f>Input_NP!F46</f>
        <v>3.6086E-2</v>
      </c>
      <c r="G46" s="183">
        <f>Input_NP!G46</f>
        <v>3.6086E-2</v>
      </c>
      <c r="H46" s="183">
        <f>Input_NP!H46</f>
        <v>2.6955099999999999E-2</v>
      </c>
      <c r="I46" s="183">
        <f>Input_NP!I46</f>
        <v>2.6955099999999999E-2</v>
      </c>
      <c r="J46" s="183">
        <f>Input_NP!J46</f>
        <v>0</v>
      </c>
      <c r="K46" s="184">
        <f>Input_NP!K46</f>
        <v>0</v>
      </c>
    </row>
    <row r="47" spans="1:11" ht="12.75" customHeight="1" x14ac:dyDescent="0.3">
      <c r="A47" s="231"/>
      <c r="B47" s="22" t="s">
        <v>71</v>
      </c>
      <c r="C47" s="23" t="s">
        <v>5</v>
      </c>
      <c r="D47" s="23"/>
      <c r="E47" s="23"/>
      <c r="F47" s="177">
        <f>Input_NP!F47</f>
        <v>3.0759080000000001</v>
      </c>
      <c r="G47" s="178">
        <f>Input_NP!G47</f>
        <v>3.0759080000000001</v>
      </c>
      <c r="H47" s="178">
        <f>Input_NP!H47</f>
        <v>3.302403</v>
      </c>
      <c r="I47" s="178">
        <f>Input_NP!I47</f>
        <v>3.302403</v>
      </c>
      <c r="J47" s="178">
        <f>Input_NP!J47</f>
        <v>0</v>
      </c>
      <c r="K47" s="179">
        <f>Input_NP!K47</f>
        <v>0</v>
      </c>
    </row>
    <row r="48" spans="1:11" ht="12.75" customHeight="1" x14ac:dyDescent="0.3">
      <c r="A48" s="231"/>
      <c r="B48" s="29" t="s">
        <v>72</v>
      </c>
      <c r="C48" s="30" t="s">
        <v>5</v>
      </c>
      <c r="D48" s="30"/>
      <c r="E48" s="30"/>
      <c r="F48" s="182">
        <f>Input_NP!F48</f>
        <v>0.38898700000000003</v>
      </c>
      <c r="G48" s="183">
        <f>Input_NP!G48</f>
        <v>0.38898700000000003</v>
      </c>
      <c r="H48" s="183">
        <f>Input_NP!H48</f>
        <v>0.56198040000000005</v>
      </c>
      <c r="I48" s="183">
        <f>Input_NP!I48</f>
        <v>0.56198040000000005</v>
      </c>
      <c r="J48" s="183">
        <f>Input_NP!J48</f>
        <v>0</v>
      </c>
      <c r="K48" s="184">
        <f>Input_NP!K48</f>
        <v>0</v>
      </c>
    </row>
    <row r="49" spans="1:13" ht="12.75" customHeight="1" x14ac:dyDescent="0.3">
      <c r="A49" s="231"/>
      <c r="B49" s="201" t="s">
        <v>21</v>
      </c>
      <c r="C49" s="202" t="s">
        <v>6</v>
      </c>
      <c r="D49" s="202"/>
      <c r="E49" s="202"/>
      <c r="F49" s="203">
        <f>Input_NP!F49/$A$2</f>
        <v>29.004619999999999</v>
      </c>
      <c r="G49" s="203">
        <f>Input_NP!G49/$A$2</f>
        <v>29.004619999999999</v>
      </c>
      <c r="H49" s="203">
        <f>Input_NP!H49/$A$2</f>
        <v>88.066100000000006</v>
      </c>
      <c r="I49" s="203">
        <f>Input_NP!I49/$A$2</f>
        <v>88.066100000000006</v>
      </c>
      <c r="J49" s="203">
        <f>Input_NP!J49/$A$2</f>
        <v>0</v>
      </c>
      <c r="K49" s="204">
        <f>Input_NP!K49/$A$2</f>
        <v>0</v>
      </c>
      <c r="L49" s="5" t="s">
        <v>80</v>
      </c>
      <c r="M49" s="5" t="s">
        <v>85</v>
      </c>
    </row>
    <row r="50" spans="1:13" ht="12.75" customHeight="1" x14ac:dyDescent="0.3">
      <c r="A50" s="231"/>
      <c r="B50" s="19" t="s">
        <v>22</v>
      </c>
      <c r="C50" s="3" t="s">
        <v>6</v>
      </c>
      <c r="D50" s="3" t="s">
        <v>5</v>
      </c>
      <c r="E50" s="3"/>
      <c r="F50" s="177">
        <f>Input_NP!F50</f>
        <v>0</v>
      </c>
      <c r="G50" s="178">
        <f>Input_NP!G50</f>
        <v>0</v>
      </c>
      <c r="H50" s="178">
        <f>Input_NP!H50</f>
        <v>0</v>
      </c>
      <c r="I50" s="178">
        <f>Input_NP!I50</f>
        <v>0</v>
      </c>
      <c r="J50" s="178">
        <f>Input_NP!J50</f>
        <v>0</v>
      </c>
      <c r="K50" s="179">
        <f>Input_NP!K50</f>
        <v>0</v>
      </c>
      <c r="M50" s="5" t="s">
        <v>86</v>
      </c>
    </row>
    <row r="51" spans="1:13" ht="12.75" customHeight="1" x14ac:dyDescent="0.3">
      <c r="A51" s="231"/>
      <c r="B51" s="19" t="s">
        <v>22</v>
      </c>
      <c r="C51" s="3" t="s">
        <v>6</v>
      </c>
      <c r="D51" s="3" t="s">
        <v>6</v>
      </c>
      <c r="E51" s="3"/>
      <c r="F51" s="177">
        <f>Input_NP!F51</f>
        <v>0</v>
      </c>
      <c r="G51" s="178">
        <f>Input_NP!G51</f>
        <v>0</v>
      </c>
      <c r="H51" s="178">
        <f>Input_NP!H51</f>
        <v>0</v>
      </c>
      <c r="I51" s="178">
        <f>Input_NP!I51</f>
        <v>0</v>
      </c>
      <c r="J51" s="178">
        <f>Input_NP!J51</f>
        <v>0</v>
      </c>
      <c r="K51" s="179">
        <f>Input_NP!K51</f>
        <v>0</v>
      </c>
    </row>
    <row r="52" spans="1:13" ht="12.75" customHeight="1" x14ac:dyDescent="0.3">
      <c r="A52" s="231"/>
      <c r="B52" s="19" t="s">
        <v>22</v>
      </c>
      <c r="C52" s="3" t="s">
        <v>6</v>
      </c>
      <c r="D52" s="3" t="s">
        <v>49</v>
      </c>
      <c r="E52" s="3"/>
      <c r="F52" s="177">
        <f>Input_NP!F52</f>
        <v>0</v>
      </c>
      <c r="G52" s="178">
        <f>Input_NP!G52</f>
        <v>0</v>
      </c>
      <c r="H52" s="178">
        <f>Input_NP!H52</f>
        <v>0</v>
      </c>
      <c r="I52" s="178">
        <f>Input_NP!I52</f>
        <v>0</v>
      </c>
      <c r="J52" s="178">
        <f>Input_NP!J52</f>
        <v>0</v>
      </c>
      <c r="K52" s="179">
        <f>Input_NP!K52</f>
        <v>0</v>
      </c>
    </row>
    <row r="53" spans="1:13" ht="12.75" customHeight="1" x14ac:dyDescent="0.3">
      <c r="A53" s="231"/>
      <c r="B53" s="19" t="s">
        <v>22</v>
      </c>
      <c r="C53" s="3" t="s">
        <v>6</v>
      </c>
      <c r="D53" s="3" t="s">
        <v>7</v>
      </c>
      <c r="E53" s="3"/>
      <c r="F53" s="177">
        <f>Input_NP!F53</f>
        <v>0</v>
      </c>
      <c r="G53" s="178">
        <f>Input_NP!G53</f>
        <v>0</v>
      </c>
      <c r="H53" s="178">
        <f>Input_NP!H53</f>
        <v>0</v>
      </c>
      <c r="I53" s="178">
        <f>Input_NP!I53</f>
        <v>0</v>
      </c>
      <c r="J53" s="178">
        <f>Input_NP!J53</f>
        <v>0</v>
      </c>
      <c r="K53" s="179">
        <f>Input_NP!K53</f>
        <v>0</v>
      </c>
    </row>
    <row r="54" spans="1:13" ht="12.75" customHeight="1" x14ac:dyDescent="0.3">
      <c r="A54" s="231"/>
      <c r="B54" s="19" t="s">
        <v>22</v>
      </c>
      <c r="C54" s="3" t="s">
        <v>6</v>
      </c>
      <c r="D54" s="3" t="s">
        <v>95</v>
      </c>
      <c r="E54" s="3"/>
      <c r="F54" s="177">
        <f>Input_NP!F54</f>
        <v>0</v>
      </c>
      <c r="G54" s="178">
        <f>Input_NP!G54</f>
        <v>0</v>
      </c>
      <c r="H54" s="178">
        <f>Input_NP!H54</f>
        <v>0</v>
      </c>
      <c r="I54" s="178">
        <f>Input_NP!I54</f>
        <v>0</v>
      </c>
      <c r="J54" s="178">
        <f>Input_NP!J54</f>
        <v>0</v>
      </c>
      <c r="K54" s="179">
        <f>Input_NP!K54</f>
        <v>0</v>
      </c>
    </row>
    <row r="55" spans="1:13" ht="12.75" customHeight="1" x14ac:dyDescent="0.3">
      <c r="A55" s="231"/>
      <c r="B55" s="29" t="s">
        <v>22</v>
      </c>
      <c r="C55" s="30" t="s">
        <v>6</v>
      </c>
      <c r="D55" s="30" t="s">
        <v>8</v>
      </c>
      <c r="E55" s="30"/>
      <c r="F55" s="182">
        <f>Input_NP!F55</f>
        <v>0</v>
      </c>
      <c r="G55" s="183">
        <f>Input_NP!G55</f>
        <v>0</v>
      </c>
      <c r="H55" s="183">
        <f>Input_NP!H55</f>
        <v>0</v>
      </c>
      <c r="I55" s="183">
        <f>Input_NP!I55</f>
        <v>0</v>
      </c>
      <c r="J55" s="183">
        <f>Input_NP!J55</f>
        <v>0</v>
      </c>
      <c r="K55" s="184">
        <f>Input_NP!K55</f>
        <v>0</v>
      </c>
    </row>
    <row r="56" spans="1:13" ht="12.75" customHeight="1" x14ac:dyDescent="0.3">
      <c r="A56" s="231"/>
      <c r="B56" s="22" t="s">
        <v>23</v>
      </c>
      <c r="C56" s="23" t="s">
        <v>6</v>
      </c>
      <c r="D56" s="23"/>
      <c r="E56" s="23" t="s">
        <v>55</v>
      </c>
      <c r="F56" s="177">
        <f>Input_NP!F56</f>
        <v>0.1139585</v>
      </c>
      <c r="G56" s="178">
        <f>Input_NP!G56</f>
        <v>0.1139585</v>
      </c>
      <c r="H56" s="178">
        <f>Input_NP!H56</f>
        <v>7.4892200000000006E-2</v>
      </c>
      <c r="I56" s="178">
        <f>Input_NP!I56</f>
        <v>7.4892200000000006E-2</v>
      </c>
      <c r="J56" s="178">
        <f>Input_NP!J56</f>
        <v>0</v>
      </c>
      <c r="K56" s="179">
        <f>Input_NP!K56</f>
        <v>0</v>
      </c>
    </row>
    <row r="57" spans="1:13" ht="12.75" customHeight="1" x14ac:dyDescent="0.3">
      <c r="A57" s="231"/>
      <c r="B57" s="19" t="s">
        <v>23</v>
      </c>
      <c r="C57" s="3" t="s">
        <v>6</v>
      </c>
      <c r="D57" s="3"/>
      <c r="E57" s="3" t="s">
        <v>56</v>
      </c>
      <c r="F57" s="177">
        <f>Input_NP!F57</f>
        <v>0.146177</v>
      </c>
      <c r="G57" s="178">
        <f>Input_NP!G57</f>
        <v>0.146177</v>
      </c>
      <c r="H57" s="178">
        <f>Input_NP!H57</f>
        <v>0.22618150000000001</v>
      </c>
      <c r="I57" s="178">
        <f>Input_NP!I57</f>
        <v>0.22618150000000001</v>
      </c>
      <c r="J57" s="178">
        <f>Input_NP!J57</f>
        <v>0</v>
      </c>
      <c r="K57" s="179">
        <f>Input_NP!K57</f>
        <v>0</v>
      </c>
    </row>
    <row r="58" spans="1:13" ht="12.75" customHeight="1" x14ac:dyDescent="0.3">
      <c r="A58" s="231"/>
      <c r="B58" s="19" t="s">
        <v>23</v>
      </c>
      <c r="C58" s="3" t="s">
        <v>6</v>
      </c>
      <c r="D58" s="3"/>
      <c r="E58" s="3" t="s">
        <v>57</v>
      </c>
      <c r="F58" s="177">
        <f>Input_NP!F58</f>
        <v>0.56445089999999998</v>
      </c>
      <c r="G58" s="178">
        <f>Input_NP!G58</f>
        <v>0.56445089999999998</v>
      </c>
      <c r="H58" s="178">
        <f>Input_NP!H58</f>
        <v>0.59961980000000004</v>
      </c>
      <c r="I58" s="178">
        <f>Input_NP!I58</f>
        <v>0.59961980000000004</v>
      </c>
      <c r="J58" s="178">
        <f>Input_NP!J58</f>
        <v>0</v>
      </c>
      <c r="K58" s="179">
        <f>Input_NP!K58</f>
        <v>0</v>
      </c>
    </row>
    <row r="59" spans="1:13" ht="12.75" customHeight="1" x14ac:dyDescent="0.3">
      <c r="A59" s="231"/>
      <c r="B59" s="29" t="s">
        <v>23</v>
      </c>
      <c r="C59" s="30" t="s">
        <v>6</v>
      </c>
      <c r="D59" s="30"/>
      <c r="E59" s="30" t="s">
        <v>58</v>
      </c>
      <c r="F59" s="182">
        <f>Input_NP!F59</f>
        <v>0.1754135</v>
      </c>
      <c r="G59" s="183">
        <f>Input_NP!G59</f>
        <v>0.1754135</v>
      </c>
      <c r="H59" s="183">
        <f>Input_NP!H59</f>
        <v>9.9306400000000003E-2</v>
      </c>
      <c r="I59" s="183">
        <f>Input_NP!I59</f>
        <v>9.9306400000000003E-2</v>
      </c>
      <c r="J59" s="183">
        <f>Input_NP!J59</f>
        <v>0</v>
      </c>
      <c r="K59" s="184">
        <f>Input_NP!K59</f>
        <v>0</v>
      </c>
    </row>
    <row r="60" spans="1:13" ht="12.75" customHeight="1" x14ac:dyDescent="0.3">
      <c r="A60" s="231"/>
      <c r="B60" s="22" t="s">
        <v>24</v>
      </c>
      <c r="C60" s="23" t="s">
        <v>6</v>
      </c>
      <c r="D60" s="23"/>
      <c r="E60" s="23" t="s">
        <v>55</v>
      </c>
      <c r="F60" s="177">
        <f>Input_NP!F60</f>
        <v>4.0864299999999999E-2</v>
      </c>
      <c r="G60" s="178">
        <f>Input_NP!G60</f>
        <v>4.0864299999999999E-2</v>
      </c>
      <c r="H60" s="178">
        <f>Input_NP!H60</f>
        <v>3.6959199999999998E-2</v>
      </c>
      <c r="I60" s="178">
        <f>Input_NP!I60</f>
        <v>3.6959199999999998E-2</v>
      </c>
      <c r="J60" s="178">
        <f>Input_NP!J60</f>
        <v>0</v>
      </c>
      <c r="K60" s="179">
        <f>Input_NP!K60</f>
        <v>0</v>
      </c>
    </row>
    <row r="61" spans="1:13" ht="12.75" customHeight="1" x14ac:dyDescent="0.3">
      <c r="A61" s="231"/>
      <c r="B61" s="19" t="s">
        <v>24</v>
      </c>
      <c r="C61" s="3" t="s">
        <v>6</v>
      </c>
      <c r="D61" s="3"/>
      <c r="E61" s="3" t="s">
        <v>56</v>
      </c>
      <c r="F61" s="177">
        <f>Input_NP!F61</f>
        <v>3.5145200000000001E-2</v>
      </c>
      <c r="G61" s="178">
        <f>Input_NP!G61</f>
        <v>3.5145200000000001E-2</v>
      </c>
      <c r="H61" s="178">
        <f>Input_NP!H61</f>
        <v>5.7248800000000002E-2</v>
      </c>
      <c r="I61" s="178">
        <f>Input_NP!I61</f>
        <v>5.7248800000000002E-2</v>
      </c>
      <c r="J61" s="178">
        <f>Input_NP!J61</f>
        <v>0</v>
      </c>
      <c r="K61" s="179">
        <f>Input_NP!K61</f>
        <v>0</v>
      </c>
    </row>
    <row r="62" spans="1:13" ht="12.75" customHeight="1" x14ac:dyDescent="0.3">
      <c r="A62" s="231"/>
      <c r="B62" s="19" t="s">
        <v>24</v>
      </c>
      <c r="C62" s="3" t="s">
        <v>6</v>
      </c>
      <c r="D62" s="3"/>
      <c r="E62" s="3" t="s">
        <v>57</v>
      </c>
      <c r="F62" s="177">
        <f>Input_NP!F62</f>
        <v>7.2975100000000001E-2</v>
      </c>
      <c r="G62" s="178">
        <f>Input_NP!G62</f>
        <v>7.2975100000000001E-2</v>
      </c>
      <c r="H62" s="178">
        <f>Input_NP!H62</f>
        <v>9.3104199999999998E-2</v>
      </c>
      <c r="I62" s="178">
        <f>Input_NP!I62</f>
        <v>9.3104199999999998E-2</v>
      </c>
      <c r="J62" s="178">
        <f>Input_NP!J62</f>
        <v>0</v>
      </c>
      <c r="K62" s="179">
        <f>Input_NP!K62</f>
        <v>0</v>
      </c>
    </row>
    <row r="63" spans="1:13" ht="12.75" customHeight="1" x14ac:dyDescent="0.3">
      <c r="A63" s="231"/>
      <c r="B63" s="29" t="s">
        <v>24</v>
      </c>
      <c r="C63" s="30" t="s">
        <v>6</v>
      </c>
      <c r="D63" s="30"/>
      <c r="E63" s="30" t="s">
        <v>58</v>
      </c>
      <c r="F63" s="182">
        <f>Input_NP!F63</f>
        <v>3.6795300000000003E-2</v>
      </c>
      <c r="G63" s="183">
        <f>Input_NP!G63</f>
        <v>3.6795300000000003E-2</v>
      </c>
      <c r="H63" s="183">
        <f>Input_NP!H63</f>
        <v>3.7016899999999998E-2</v>
      </c>
      <c r="I63" s="183">
        <f>Input_NP!I63</f>
        <v>3.7016899999999998E-2</v>
      </c>
      <c r="J63" s="183">
        <f>Input_NP!J63</f>
        <v>0</v>
      </c>
      <c r="K63" s="184">
        <f>Input_NP!K63</f>
        <v>0</v>
      </c>
    </row>
    <row r="64" spans="1:13" ht="12.75" customHeight="1" x14ac:dyDescent="0.3">
      <c r="A64" s="231"/>
      <c r="B64" s="22" t="s">
        <v>71</v>
      </c>
      <c r="C64" s="23" t="s">
        <v>6</v>
      </c>
      <c r="D64" s="23"/>
      <c r="E64" s="23"/>
      <c r="F64" s="177">
        <f>Input_NP!F64</f>
        <v>2.9836019999999999</v>
      </c>
      <c r="G64" s="178">
        <f>Input_NP!G64</f>
        <v>2.9836019999999999</v>
      </c>
      <c r="H64" s="178">
        <f>Input_NP!H64</f>
        <v>2.5864259999999999</v>
      </c>
      <c r="I64" s="178">
        <f>Input_NP!I64</f>
        <v>2.5864259999999999</v>
      </c>
      <c r="J64" s="178">
        <f>Input_NP!J64</f>
        <v>0</v>
      </c>
      <c r="K64" s="179">
        <f>Input_NP!K64</f>
        <v>0</v>
      </c>
    </row>
    <row r="65" spans="1:11" ht="12.75" customHeight="1" x14ac:dyDescent="0.3">
      <c r="A65" s="231"/>
      <c r="B65" s="29" t="s">
        <v>72</v>
      </c>
      <c r="C65" s="30" t="s">
        <v>6</v>
      </c>
      <c r="D65" s="30"/>
      <c r="E65" s="30"/>
      <c r="F65" s="182">
        <f>Input_NP!F65</f>
        <v>0.44145489999999998</v>
      </c>
      <c r="G65" s="183">
        <f>Input_NP!G65</f>
        <v>0.44145489999999998</v>
      </c>
      <c r="H65" s="183">
        <f>Input_NP!H65</f>
        <v>0.49169810000000003</v>
      </c>
      <c r="I65" s="183">
        <f>Input_NP!I65</f>
        <v>0.49169810000000003</v>
      </c>
      <c r="J65" s="183">
        <f>Input_NP!J65</f>
        <v>0</v>
      </c>
      <c r="K65" s="184">
        <f>Input_NP!K65</f>
        <v>0</v>
      </c>
    </row>
    <row r="66" spans="1:11" ht="12.75" customHeight="1" x14ac:dyDescent="0.3">
      <c r="A66" s="231"/>
      <c r="B66" s="201" t="s">
        <v>21</v>
      </c>
      <c r="C66" s="205" t="s">
        <v>49</v>
      </c>
      <c r="D66" s="202"/>
      <c r="E66" s="202"/>
      <c r="F66" s="203">
        <f>Input_NP!F66/$A$2</f>
        <v>236.9939</v>
      </c>
      <c r="G66" s="203">
        <f>Input_NP!G66/$A$2</f>
        <v>236.9939</v>
      </c>
      <c r="H66" s="203">
        <f>Input_NP!H66/$A$2</f>
        <v>236.9939</v>
      </c>
      <c r="I66" s="203">
        <f>Input_NP!I66/$A$2</f>
        <v>236.9939</v>
      </c>
      <c r="J66" s="203">
        <f>Input_NP!J66/$A$2</f>
        <v>0</v>
      </c>
      <c r="K66" s="204">
        <f>Input_NP!K66/$A$2</f>
        <v>0</v>
      </c>
    </row>
    <row r="67" spans="1:11" ht="12.75" customHeight="1" x14ac:dyDescent="0.3">
      <c r="A67" s="231"/>
      <c r="B67" s="19" t="s">
        <v>22</v>
      </c>
      <c r="C67" s="3" t="s">
        <v>49</v>
      </c>
      <c r="D67" s="3" t="s">
        <v>5</v>
      </c>
      <c r="E67" s="3"/>
      <c r="F67" s="177">
        <f>Input_NP!F67</f>
        <v>0</v>
      </c>
      <c r="G67" s="178">
        <f>Input_NP!G67</f>
        <v>0</v>
      </c>
      <c r="H67" s="178">
        <f>Input_NP!H67</f>
        <v>0</v>
      </c>
      <c r="I67" s="178">
        <f>Input_NP!I67</f>
        <v>0</v>
      </c>
      <c r="J67" s="178">
        <f>Input_NP!J67</f>
        <v>0</v>
      </c>
      <c r="K67" s="179">
        <f>Input_NP!K67</f>
        <v>0</v>
      </c>
    </row>
    <row r="68" spans="1:11" ht="12.75" customHeight="1" x14ac:dyDescent="0.3">
      <c r="A68" s="231"/>
      <c r="B68" s="19" t="s">
        <v>22</v>
      </c>
      <c r="C68" s="3" t="s">
        <v>49</v>
      </c>
      <c r="D68" s="3" t="s">
        <v>6</v>
      </c>
      <c r="E68" s="3"/>
      <c r="F68" s="177">
        <f>Input_NP!F68</f>
        <v>0</v>
      </c>
      <c r="G68" s="178">
        <f>Input_NP!G68</f>
        <v>0</v>
      </c>
      <c r="H68" s="178">
        <f>Input_NP!H68</f>
        <v>0</v>
      </c>
      <c r="I68" s="178">
        <f>Input_NP!I68</f>
        <v>0</v>
      </c>
      <c r="J68" s="178">
        <f>Input_NP!J68</f>
        <v>0</v>
      </c>
      <c r="K68" s="179">
        <f>Input_NP!K68</f>
        <v>0</v>
      </c>
    </row>
    <row r="69" spans="1:11" ht="12.75" customHeight="1" x14ac:dyDescent="0.3">
      <c r="A69" s="231"/>
      <c r="B69" s="19" t="s">
        <v>22</v>
      </c>
      <c r="C69" s="3" t="s">
        <v>49</v>
      </c>
      <c r="D69" s="3" t="s">
        <v>49</v>
      </c>
      <c r="E69" s="3"/>
      <c r="F69" s="177">
        <f>Input_NP!F69</f>
        <v>0</v>
      </c>
      <c r="G69" s="178">
        <f>Input_NP!G69</f>
        <v>0</v>
      </c>
      <c r="H69" s="178">
        <f>Input_NP!H69</f>
        <v>0</v>
      </c>
      <c r="I69" s="178">
        <f>Input_NP!I69</f>
        <v>0</v>
      </c>
      <c r="J69" s="178">
        <f>Input_NP!J69</f>
        <v>0</v>
      </c>
      <c r="K69" s="179">
        <f>Input_NP!K69</f>
        <v>0</v>
      </c>
    </row>
    <row r="70" spans="1:11" ht="12.75" customHeight="1" x14ac:dyDescent="0.3">
      <c r="A70" s="231"/>
      <c r="B70" s="19" t="s">
        <v>22</v>
      </c>
      <c r="C70" s="3" t="s">
        <v>49</v>
      </c>
      <c r="D70" s="3" t="s">
        <v>7</v>
      </c>
      <c r="E70" s="3"/>
      <c r="F70" s="177">
        <f>Input_NP!F70</f>
        <v>0</v>
      </c>
      <c r="G70" s="178">
        <f>Input_NP!G70</f>
        <v>0</v>
      </c>
      <c r="H70" s="178">
        <f>Input_NP!H70</f>
        <v>0</v>
      </c>
      <c r="I70" s="178">
        <f>Input_NP!I70</f>
        <v>0</v>
      </c>
      <c r="J70" s="178">
        <f>Input_NP!J70</f>
        <v>0</v>
      </c>
      <c r="K70" s="179">
        <f>Input_NP!K70</f>
        <v>0</v>
      </c>
    </row>
    <row r="71" spans="1:11" ht="12.75" customHeight="1" x14ac:dyDescent="0.3">
      <c r="A71" s="231"/>
      <c r="B71" s="19" t="s">
        <v>22</v>
      </c>
      <c r="C71" s="3" t="s">
        <v>49</v>
      </c>
      <c r="D71" s="3" t="s">
        <v>95</v>
      </c>
      <c r="E71" s="3"/>
      <c r="F71" s="177">
        <f>Input_NP!F71</f>
        <v>0</v>
      </c>
      <c r="G71" s="178">
        <f>Input_NP!G71</f>
        <v>0</v>
      </c>
      <c r="H71" s="178">
        <f>Input_NP!H71</f>
        <v>0</v>
      </c>
      <c r="I71" s="178">
        <f>Input_NP!I71</f>
        <v>0</v>
      </c>
      <c r="J71" s="178">
        <f>Input_NP!J71</f>
        <v>0</v>
      </c>
      <c r="K71" s="179">
        <f>Input_NP!K71</f>
        <v>0</v>
      </c>
    </row>
    <row r="72" spans="1:11" ht="12.75" customHeight="1" x14ac:dyDescent="0.3">
      <c r="A72" s="231"/>
      <c r="B72" s="29" t="s">
        <v>22</v>
      </c>
      <c r="C72" s="30" t="s">
        <v>49</v>
      </c>
      <c r="D72" s="30" t="s">
        <v>8</v>
      </c>
      <c r="E72" s="30"/>
      <c r="F72" s="182">
        <f>Input_NP!F72</f>
        <v>0.27032970000000001</v>
      </c>
      <c r="G72" s="183">
        <f>Input_NP!G72</f>
        <v>0.27032970000000001</v>
      </c>
      <c r="H72" s="183">
        <f>Input_NP!H72</f>
        <v>0.27032970000000001</v>
      </c>
      <c r="I72" s="183">
        <f>Input_NP!I72</f>
        <v>0.27032970000000001</v>
      </c>
      <c r="J72" s="183">
        <f>Input_NP!J72</f>
        <v>0</v>
      </c>
      <c r="K72" s="184">
        <f>Input_NP!K72</f>
        <v>0</v>
      </c>
    </row>
    <row r="73" spans="1:11" ht="12.75" customHeight="1" x14ac:dyDescent="0.3">
      <c r="A73" s="231"/>
      <c r="B73" s="19" t="s">
        <v>23</v>
      </c>
      <c r="C73" s="3" t="s">
        <v>49</v>
      </c>
      <c r="D73" s="3"/>
      <c r="E73" s="3" t="s">
        <v>56</v>
      </c>
      <c r="F73" s="177">
        <f>Input_NP!F73</f>
        <v>0.7503765</v>
      </c>
      <c r="G73" s="178">
        <f>Input_NP!G73</f>
        <v>0.7503765</v>
      </c>
      <c r="H73" s="178">
        <f>Input_NP!H73</f>
        <v>0.7503765</v>
      </c>
      <c r="I73" s="178">
        <f>Input_NP!I73</f>
        <v>0.7503765</v>
      </c>
      <c r="J73" s="178">
        <f>Input_NP!J73</f>
        <v>0</v>
      </c>
      <c r="K73" s="179">
        <f>Input_NP!K73</f>
        <v>0</v>
      </c>
    </row>
    <row r="74" spans="1:11" ht="12.75" customHeight="1" x14ac:dyDescent="0.3">
      <c r="A74" s="231"/>
      <c r="B74" s="19" t="s">
        <v>23</v>
      </c>
      <c r="C74" s="3" t="s">
        <v>49</v>
      </c>
      <c r="D74" s="3"/>
      <c r="E74" s="3" t="s">
        <v>57</v>
      </c>
      <c r="F74" s="177">
        <f>Input_NP!F74</f>
        <v>0.1559904</v>
      </c>
      <c r="G74" s="178">
        <f>Input_NP!G74</f>
        <v>0.1559904</v>
      </c>
      <c r="H74" s="178">
        <f>Input_NP!H74</f>
        <v>0.1559904</v>
      </c>
      <c r="I74" s="178">
        <f>Input_NP!I74</f>
        <v>0.1559904</v>
      </c>
      <c r="J74" s="178">
        <f>Input_NP!J74</f>
        <v>0</v>
      </c>
      <c r="K74" s="179">
        <f>Input_NP!K74</f>
        <v>0</v>
      </c>
    </row>
    <row r="75" spans="1:11" ht="12.75" customHeight="1" x14ac:dyDescent="0.3">
      <c r="A75" s="231"/>
      <c r="B75" s="29" t="s">
        <v>23</v>
      </c>
      <c r="C75" s="30" t="s">
        <v>49</v>
      </c>
      <c r="D75" s="30"/>
      <c r="E75" s="30" t="s">
        <v>58</v>
      </c>
      <c r="F75" s="182">
        <f>Input_NP!F75</f>
        <v>9.3633099999999997E-2</v>
      </c>
      <c r="G75" s="183">
        <f>Input_NP!G75</f>
        <v>9.3633099999999997E-2</v>
      </c>
      <c r="H75" s="183">
        <f>Input_NP!H75</f>
        <v>9.3633099999999997E-2</v>
      </c>
      <c r="I75" s="183">
        <f>Input_NP!I75</f>
        <v>9.3633099999999997E-2</v>
      </c>
      <c r="J75" s="183">
        <f>Input_NP!J75</f>
        <v>0</v>
      </c>
      <c r="K75" s="184">
        <f>Input_NP!K75</f>
        <v>0</v>
      </c>
    </row>
    <row r="76" spans="1:11" ht="12.75" customHeight="1" x14ac:dyDescent="0.3">
      <c r="A76" s="231"/>
      <c r="B76" s="19" t="s">
        <v>24</v>
      </c>
      <c r="C76" s="3" t="s">
        <v>49</v>
      </c>
      <c r="D76" s="3"/>
      <c r="E76" s="3" t="s">
        <v>56</v>
      </c>
      <c r="F76" s="177">
        <f>Input_NP!F76</f>
        <v>5.4668799999999997E-2</v>
      </c>
      <c r="G76" s="178">
        <f>Input_NP!G76</f>
        <v>5.4668799999999997E-2</v>
      </c>
      <c r="H76" s="178">
        <f>Input_NP!H76</f>
        <v>5.4668799999999997E-2</v>
      </c>
      <c r="I76" s="178">
        <f>Input_NP!I76</f>
        <v>5.4668799999999997E-2</v>
      </c>
      <c r="J76" s="178">
        <f>Input_NP!J76</f>
        <v>0</v>
      </c>
      <c r="K76" s="179">
        <f>Input_NP!K76</f>
        <v>0</v>
      </c>
    </row>
    <row r="77" spans="1:11" ht="12.75" customHeight="1" x14ac:dyDescent="0.3">
      <c r="A77" s="231"/>
      <c r="B77" s="19" t="s">
        <v>24</v>
      </c>
      <c r="C77" s="3" t="s">
        <v>49</v>
      </c>
      <c r="D77" s="3"/>
      <c r="E77" s="3" t="s">
        <v>57</v>
      </c>
      <c r="F77" s="177">
        <f>Input_NP!F77</f>
        <v>5.1898899999999998E-2</v>
      </c>
      <c r="G77" s="178">
        <f>Input_NP!G77</f>
        <v>5.1898899999999998E-2</v>
      </c>
      <c r="H77" s="178">
        <f>Input_NP!H77</f>
        <v>5.1898899999999998E-2</v>
      </c>
      <c r="I77" s="178">
        <f>Input_NP!I77</f>
        <v>5.1898899999999998E-2</v>
      </c>
      <c r="J77" s="178">
        <f>Input_NP!J77</f>
        <v>0</v>
      </c>
      <c r="K77" s="179">
        <f>Input_NP!K77</f>
        <v>0</v>
      </c>
    </row>
    <row r="78" spans="1:11" ht="12.75" customHeight="1" x14ac:dyDescent="0.3">
      <c r="A78" s="231"/>
      <c r="B78" s="29" t="s">
        <v>24</v>
      </c>
      <c r="C78" s="30" t="s">
        <v>49</v>
      </c>
      <c r="D78" s="30"/>
      <c r="E78" s="30" t="s">
        <v>58</v>
      </c>
      <c r="F78" s="182">
        <f>Input_NP!F78</f>
        <v>4.0352100000000002E-2</v>
      </c>
      <c r="G78" s="183">
        <f>Input_NP!G78</f>
        <v>4.0352100000000002E-2</v>
      </c>
      <c r="H78" s="183">
        <f>Input_NP!H78</f>
        <v>4.0352100000000002E-2</v>
      </c>
      <c r="I78" s="183">
        <f>Input_NP!I78</f>
        <v>4.0352100000000002E-2</v>
      </c>
      <c r="J78" s="183">
        <f>Input_NP!J78</f>
        <v>0</v>
      </c>
      <c r="K78" s="184">
        <f>Input_NP!K78</f>
        <v>0</v>
      </c>
    </row>
    <row r="79" spans="1:11" ht="12.75" customHeight="1" x14ac:dyDescent="0.3">
      <c r="A79" s="231"/>
      <c r="B79" s="22" t="s">
        <v>71</v>
      </c>
      <c r="C79" s="23" t="s">
        <v>49</v>
      </c>
      <c r="D79" s="23"/>
      <c r="E79" s="23"/>
      <c r="F79" s="177">
        <f>Input_NP!F79</f>
        <v>6.6588099999999999</v>
      </c>
      <c r="G79" s="178">
        <f>Input_NP!G79</f>
        <v>6.6588099999999999</v>
      </c>
      <c r="H79" s="178">
        <f>Input_NP!H79</f>
        <v>6.6588099999999999</v>
      </c>
      <c r="I79" s="178">
        <f>Input_NP!I79</f>
        <v>6.6588099999999999</v>
      </c>
      <c r="J79" s="178">
        <f>Input_NP!J79</f>
        <v>0</v>
      </c>
      <c r="K79" s="179">
        <f>Input_NP!K79</f>
        <v>0</v>
      </c>
    </row>
    <row r="80" spans="1:11" ht="12.75" customHeight="1" x14ac:dyDescent="0.3">
      <c r="A80" s="231"/>
      <c r="B80" s="29" t="s">
        <v>72</v>
      </c>
      <c r="C80" s="30" t="s">
        <v>49</v>
      </c>
      <c r="D80" s="30"/>
      <c r="E80" s="30"/>
      <c r="F80" s="182">
        <f>Input_NP!F80</f>
        <v>0.53684050000000005</v>
      </c>
      <c r="G80" s="183">
        <f>Input_NP!G80</f>
        <v>0.53684050000000005</v>
      </c>
      <c r="H80" s="183">
        <f>Input_NP!H80</f>
        <v>0.53684050000000005</v>
      </c>
      <c r="I80" s="183">
        <f>Input_NP!I80</f>
        <v>0.53684050000000005</v>
      </c>
      <c r="J80" s="183">
        <f>Input_NP!J80</f>
        <v>0</v>
      </c>
      <c r="K80" s="184">
        <f>Input_NP!K80</f>
        <v>0</v>
      </c>
    </row>
    <row r="81" spans="1:18" ht="12.75" customHeight="1" x14ac:dyDescent="0.3">
      <c r="A81" s="231"/>
      <c r="B81" s="205" t="s">
        <v>21</v>
      </c>
      <c r="C81" s="205" t="s">
        <v>7</v>
      </c>
      <c r="D81" s="205"/>
      <c r="E81" s="205"/>
      <c r="F81" s="203">
        <f>Input_NP!F81/$A$2</f>
        <v>196.55510000000001</v>
      </c>
      <c r="G81" s="203">
        <f>Input_NP!G81/$A$2</f>
        <v>196.55510000000001</v>
      </c>
      <c r="H81" s="203">
        <f>Input_NP!H81/$A$2</f>
        <v>196.55510000000001</v>
      </c>
      <c r="I81" s="203">
        <f>Input_NP!I81/$A$2</f>
        <v>196.55510000000001</v>
      </c>
      <c r="J81" s="203">
        <f>Input_NP!J81/$A$2</f>
        <v>16200</v>
      </c>
      <c r="K81" s="204">
        <f>Input_NP!K81/$A$2</f>
        <v>0</v>
      </c>
    </row>
    <row r="82" spans="1:18" ht="12.75" customHeight="1" x14ac:dyDescent="0.3">
      <c r="A82" s="231"/>
      <c r="B82" s="3" t="s">
        <v>22</v>
      </c>
      <c r="C82" s="3" t="s">
        <v>7</v>
      </c>
      <c r="D82" s="3" t="s">
        <v>5</v>
      </c>
      <c r="E82" s="3"/>
      <c r="F82" s="177">
        <f>Input_NP!F82</f>
        <v>0</v>
      </c>
      <c r="G82" s="178">
        <f>Input_NP!G82</f>
        <v>0</v>
      </c>
      <c r="H82" s="178">
        <f>Input_NP!H82</f>
        <v>0</v>
      </c>
      <c r="I82" s="178">
        <f>Input_NP!I82</f>
        <v>0</v>
      </c>
      <c r="J82" s="178">
        <f>Input_NP!J82</f>
        <v>0</v>
      </c>
      <c r="K82" s="179">
        <f>Input_NP!K82</f>
        <v>0</v>
      </c>
    </row>
    <row r="83" spans="1:18" ht="12.75" customHeight="1" x14ac:dyDescent="0.3">
      <c r="A83" s="231"/>
      <c r="B83" s="3" t="s">
        <v>22</v>
      </c>
      <c r="C83" s="3" t="s">
        <v>7</v>
      </c>
      <c r="D83" s="3" t="s">
        <v>6</v>
      </c>
      <c r="E83" s="3"/>
      <c r="F83" s="177">
        <f>Input_NP!F83</f>
        <v>0</v>
      </c>
      <c r="G83" s="178">
        <f>Input_NP!G83</f>
        <v>0</v>
      </c>
      <c r="H83" s="178">
        <f>Input_NP!H83</f>
        <v>0</v>
      </c>
      <c r="I83" s="178">
        <f>Input_NP!I83</f>
        <v>0</v>
      </c>
      <c r="J83" s="178">
        <f>Input_NP!J83</f>
        <v>0</v>
      </c>
      <c r="K83" s="179">
        <f>Input_NP!K83</f>
        <v>0</v>
      </c>
    </row>
    <row r="84" spans="1:18" ht="12.75" customHeight="1" x14ac:dyDescent="0.3">
      <c r="A84" s="231"/>
      <c r="B84" s="3" t="s">
        <v>22</v>
      </c>
      <c r="C84" s="3" t="s">
        <v>7</v>
      </c>
      <c r="D84" s="3" t="s">
        <v>49</v>
      </c>
      <c r="E84" s="3"/>
      <c r="F84" s="177">
        <f>Input_NP!F84</f>
        <v>0</v>
      </c>
      <c r="G84" s="178">
        <f>Input_NP!G84</f>
        <v>0</v>
      </c>
      <c r="H84" s="178">
        <f>Input_NP!H84</f>
        <v>0</v>
      </c>
      <c r="I84" s="178">
        <f>Input_NP!I84</f>
        <v>0</v>
      </c>
      <c r="J84" s="178">
        <f>Input_NP!J84</f>
        <v>0</v>
      </c>
      <c r="K84" s="179">
        <f>Input_NP!K84</f>
        <v>0</v>
      </c>
    </row>
    <row r="85" spans="1:18" ht="12.75" customHeight="1" x14ac:dyDescent="0.3">
      <c r="A85" s="231"/>
      <c r="B85" s="3" t="s">
        <v>22</v>
      </c>
      <c r="C85" s="3" t="s">
        <v>7</v>
      </c>
      <c r="D85" s="3" t="s">
        <v>7</v>
      </c>
      <c r="E85" s="3"/>
      <c r="F85" s="177">
        <f>Input_NP!F85</f>
        <v>0</v>
      </c>
      <c r="G85" s="178">
        <f>Input_NP!G85</f>
        <v>0</v>
      </c>
      <c r="H85" s="178">
        <f>Input_NP!H85</f>
        <v>0</v>
      </c>
      <c r="I85" s="178">
        <f>Input_NP!I85</f>
        <v>0</v>
      </c>
      <c r="J85" s="178">
        <f>Input_NP!J85</f>
        <v>0</v>
      </c>
      <c r="K85" s="179">
        <f>Input_NP!K85</f>
        <v>0</v>
      </c>
    </row>
    <row r="86" spans="1:18" ht="12.75" customHeight="1" x14ac:dyDescent="0.3">
      <c r="A86" s="231"/>
      <c r="B86" s="3" t="s">
        <v>22</v>
      </c>
      <c r="C86" s="3" t="s">
        <v>7</v>
      </c>
      <c r="D86" s="3" t="s">
        <v>95</v>
      </c>
      <c r="E86" s="3"/>
      <c r="F86" s="177">
        <f>Input_NP!F86</f>
        <v>0</v>
      </c>
      <c r="G86" s="178">
        <f>Input_NP!G86</f>
        <v>0</v>
      </c>
      <c r="H86" s="178">
        <f>Input_NP!H86</f>
        <v>0</v>
      </c>
      <c r="I86" s="178">
        <f>Input_NP!I86</f>
        <v>0</v>
      </c>
      <c r="J86" s="178">
        <f>Input_NP!J86</f>
        <v>0</v>
      </c>
      <c r="K86" s="179">
        <f>Input_NP!K86</f>
        <v>0</v>
      </c>
    </row>
    <row r="87" spans="1:18" ht="12.75" customHeight="1" x14ac:dyDescent="0.3">
      <c r="A87" s="231"/>
      <c r="B87" s="3" t="s">
        <v>22</v>
      </c>
      <c r="C87" s="3" t="s">
        <v>7</v>
      </c>
      <c r="D87" s="3" t="s">
        <v>8</v>
      </c>
      <c r="E87" s="3"/>
      <c r="F87" s="182">
        <f>Input_NP!F87</f>
        <v>0.22550200000000001</v>
      </c>
      <c r="G87" s="183">
        <f>Input_NP!G87</f>
        <v>0.22550200000000001</v>
      </c>
      <c r="H87" s="183">
        <f>Input_NP!H87</f>
        <v>0.22550200000000001</v>
      </c>
      <c r="I87" s="183">
        <f>Input_NP!I87</f>
        <v>0.22550200000000001</v>
      </c>
      <c r="J87" s="183">
        <f>Input_NP!J87</f>
        <v>0.22550200000000001</v>
      </c>
      <c r="K87" s="184">
        <f>Input_NP!K87</f>
        <v>0</v>
      </c>
    </row>
    <row r="88" spans="1:18" ht="12.75" customHeight="1" x14ac:dyDescent="0.3">
      <c r="A88" s="231"/>
      <c r="B88" s="22" t="s">
        <v>23</v>
      </c>
      <c r="C88" s="23" t="s">
        <v>7</v>
      </c>
      <c r="D88" s="23"/>
      <c r="E88" s="23" t="s">
        <v>2</v>
      </c>
      <c r="F88" s="177">
        <f>Input_NP!F88</f>
        <v>0.53159999999999996</v>
      </c>
      <c r="G88" s="178">
        <f>Input_NP!G88</f>
        <v>0.53159999999999996</v>
      </c>
      <c r="H88" s="178">
        <f>Input_NP!H88</f>
        <v>0.53159999999999996</v>
      </c>
      <c r="I88" s="178">
        <f>Input_NP!I88</f>
        <v>0.53159999999999996</v>
      </c>
      <c r="J88" s="178">
        <f>Input_NP!J88</f>
        <v>0.53159999999999996</v>
      </c>
      <c r="K88" s="179">
        <f>Input_NP!K88</f>
        <v>0</v>
      </c>
    </row>
    <row r="89" spans="1:18" ht="12.75" customHeight="1" x14ac:dyDescent="0.3">
      <c r="A89" s="231"/>
      <c r="B89" s="19" t="s">
        <v>23</v>
      </c>
      <c r="C89" s="3" t="s">
        <v>7</v>
      </c>
      <c r="D89" s="3"/>
      <c r="E89" s="3" t="s">
        <v>3</v>
      </c>
      <c r="F89" s="177">
        <f>Input_NP!F89</f>
        <v>0.39587729999999999</v>
      </c>
      <c r="G89" s="178">
        <f>Input_NP!G89</f>
        <v>0.39587729999999999</v>
      </c>
      <c r="H89" s="178">
        <f>Input_NP!H89</f>
        <v>0.39587729999999999</v>
      </c>
      <c r="I89" s="178">
        <f>Input_NP!I89</f>
        <v>0.39587729999999999</v>
      </c>
      <c r="J89" s="178">
        <f>Input_NP!J89</f>
        <v>0.39587729999999999</v>
      </c>
      <c r="K89" s="179">
        <f>Input_NP!K89</f>
        <v>0</v>
      </c>
    </row>
    <row r="90" spans="1:18" ht="12.75" customHeight="1" x14ac:dyDescent="0.3">
      <c r="A90" s="231"/>
      <c r="B90" s="29" t="s">
        <v>23</v>
      </c>
      <c r="C90" s="30" t="s">
        <v>7</v>
      </c>
      <c r="D90" s="30"/>
      <c r="E90" s="30" t="s">
        <v>4</v>
      </c>
      <c r="F90" s="182">
        <f>Input_NP!F90</f>
        <v>7.2522699999999996E-2</v>
      </c>
      <c r="G90" s="183">
        <f>Input_NP!G90</f>
        <v>7.2522699999999996E-2</v>
      </c>
      <c r="H90" s="183">
        <f>Input_NP!H90</f>
        <v>7.2522699999999996E-2</v>
      </c>
      <c r="I90" s="183">
        <f>Input_NP!I90</f>
        <v>7.2522699999999996E-2</v>
      </c>
      <c r="J90" s="183">
        <f>Input_NP!J90</f>
        <v>7.2522699999999996E-2</v>
      </c>
      <c r="K90" s="184">
        <f>Input_NP!K90</f>
        <v>0</v>
      </c>
    </row>
    <row r="91" spans="1:18" ht="12.75" customHeight="1" x14ac:dyDescent="0.3">
      <c r="A91" s="231"/>
      <c r="B91" s="19" t="s">
        <v>24</v>
      </c>
      <c r="C91" s="3" t="s">
        <v>7</v>
      </c>
      <c r="D91" s="3"/>
      <c r="E91" s="3" t="s">
        <v>2</v>
      </c>
      <c r="F91" s="177">
        <f>Input_NP!F91</f>
        <v>8.53598E-2</v>
      </c>
      <c r="G91" s="178">
        <f>Input_NP!G91</f>
        <v>8.53598E-2</v>
      </c>
      <c r="H91" s="178">
        <f>Input_NP!H91</f>
        <v>8.53598E-2</v>
      </c>
      <c r="I91" s="178">
        <f>Input_NP!I91</f>
        <v>8.53598E-2</v>
      </c>
      <c r="J91" s="178">
        <f>Input_NP!J91</f>
        <v>8.53598E-2</v>
      </c>
      <c r="K91" s="179">
        <f>Input_NP!K91</f>
        <v>0</v>
      </c>
    </row>
    <row r="92" spans="1:18" ht="12.75" customHeight="1" x14ac:dyDescent="0.3">
      <c r="A92" s="231"/>
      <c r="B92" s="19" t="s">
        <v>24</v>
      </c>
      <c r="C92" s="3" t="s">
        <v>7</v>
      </c>
      <c r="D92" s="3"/>
      <c r="E92" s="3" t="s">
        <v>3</v>
      </c>
      <c r="F92" s="177">
        <f>Input_NP!F92</f>
        <v>7.9017000000000004E-2</v>
      </c>
      <c r="G92" s="178">
        <f>Input_NP!G92</f>
        <v>7.9017000000000004E-2</v>
      </c>
      <c r="H92" s="178">
        <f>Input_NP!H92</f>
        <v>7.9017000000000004E-2</v>
      </c>
      <c r="I92" s="178">
        <f>Input_NP!I92</f>
        <v>7.9017000000000004E-2</v>
      </c>
      <c r="J92" s="178">
        <f>Input_NP!J92</f>
        <v>7.9017000000000004E-2</v>
      </c>
      <c r="K92" s="179">
        <f>Input_NP!K92</f>
        <v>0</v>
      </c>
    </row>
    <row r="93" spans="1:18" ht="12.75" customHeight="1" x14ac:dyDescent="0.3">
      <c r="A93" s="231"/>
      <c r="B93" s="29" t="s">
        <v>24</v>
      </c>
      <c r="C93" s="30" t="s">
        <v>7</v>
      </c>
      <c r="D93" s="30"/>
      <c r="E93" s="30" t="s">
        <v>4</v>
      </c>
      <c r="F93" s="182">
        <f>Input_NP!F93</f>
        <v>4.8861599999999998E-2</v>
      </c>
      <c r="G93" s="183">
        <f>Input_NP!G93</f>
        <v>4.8861599999999998E-2</v>
      </c>
      <c r="H93" s="183">
        <f>Input_NP!H93</f>
        <v>4.8861599999999998E-2</v>
      </c>
      <c r="I93" s="183">
        <f>Input_NP!I93</f>
        <v>4.8861599999999998E-2</v>
      </c>
      <c r="J93" s="183">
        <f>Input_NP!J93</f>
        <v>4.8861599999999998E-2</v>
      </c>
      <c r="K93" s="184">
        <f>Input_NP!K93</f>
        <v>0</v>
      </c>
    </row>
    <row r="94" spans="1:18" ht="12.75" customHeight="1" x14ac:dyDescent="0.3">
      <c r="A94" s="231"/>
      <c r="B94" s="22" t="s">
        <v>71</v>
      </c>
      <c r="C94" s="23" t="s">
        <v>7</v>
      </c>
      <c r="D94" s="23"/>
      <c r="E94" s="23"/>
      <c r="F94" s="177">
        <f>Input_NP!F94</f>
        <v>3.8165659999999999</v>
      </c>
      <c r="G94" s="178">
        <f>Input_NP!G94</f>
        <v>3.8165659999999999</v>
      </c>
      <c r="H94" s="178">
        <f>Input_NP!H94</f>
        <v>3.8165659999999999</v>
      </c>
      <c r="I94" s="178">
        <f>Input_NP!I94</f>
        <v>3.8165659999999999</v>
      </c>
      <c r="J94" s="178">
        <f>Input_NP!J94</f>
        <v>3.8165659999999999</v>
      </c>
      <c r="K94" s="179">
        <f>Input_NP!K94</f>
        <v>0</v>
      </c>
    </row>
    <row r="95" spans="1:18" ht="12.75" customHeight="1" x14ac:dyDescent="0.3">
      <c r="A95" s="231"/>
      <c r="B95" s="19" t="s">
        <v>72</v>
      </c>
      <c r="C95" s="3" t="s">
        <v>7</v>
      </c>
      <c r="D95" s="3"/>
      <c r="E95" s="3"/>
      <c r="F95" s="182">
        <f>Input_NP!F95</f>
        <v>0.85446149999999998</v>
      </c>
      <c r="G95" s="183">
        <f>Input_NP!G95</f>
        <v>0.85446149999999998</v>
      </c>
      <c r="H95" s="183">
        <f>Input_NP!H95</f>
        <v>0.85446149999999998</v>
      </c>
      <c r="I95" s="183">
        <f>Input_NP!I95</f>
        <v>0.85446149999999998</v>
      </c>
      <c r="J95" s="183">
        <f>Input_NP!J95</f>
        <v>0.85446149999999998</v>
      </c>
      <c r="K95" s="184">
        <f>Input_NP!K95</f>
        <v>0</v>
      </c>
    </row>
    <row r="96" spans="1:18" s="95" customFormat="1" ht="12.75" customHeight="1" x14ac:dyDescent="0.3">
      <c r="A96" s="231"/>
      <c r="B96" s="206" t="s">
        <v>21</v>
      </c>
      <c r="C96" s="207" t="s">
        <v>95</v>
      </c>
      <c r="D96" s="207"/>
      <c r="E96" s="207"/>
      <c r="F96" s="203">
        <f>Input_NP!F96/$A$2</f>
        <v>3.7323735149945318</v>
      </c>
      <c r="G96" s="203">
        <f>Input_NP!G96/$A$2</f>
        <v>3.7323735149945318</v>
      </c>
      <c r="H96" s="203">
        <f>Input_NP!H96/$A$2</f>
        <v>3.7323735149945318</v>
      </c>
      <c r="I96" s="203">
        <f>Input_NP!I96/$A$2</f>
        <v>3.7323735149945318</v>
      </c>
      <c r="J96" s="203">
        <f>Input_NP!J96/$A$2</f>
        <v>0</v>
      </c>
      <c r="K96" s="204">
        <f>Input_NP!K96/$A$2</f>
        <v>0</v>
      </c>
      <c r="M96" s="153" t="s">
        <v>124</v>
      </c>
      <c r="N96" s="153"/>
      <c r="O96" s="153"/>
      <c r="P96" s="153"/>
      <c r="Q96" s="153"/>
      <c r="R96" s="153"/>
    </row>
    <row r="97" spans="1:14" s="95" customFormat="1" ht="12.75" customHeight="1" x14ac:dyDescent="0.3">
      <c r="A97" s="231"/>
      <c r="B97" s="99" t="s">
        <v>22</v>
      </c>
      <c r="C97" s="99" t="s">
        <v>95</v>
      </c>
      <c r="D97" s="99" t="s">
        <v>5</v>
      </c>
      <c r="E97" s="99"/>
      <c r="F97" s="177">
        <f>Input_NP!F97</f>
        <v>0.02</v>
      </c>
      <c r="G97" s="178">
        <f>Input_NP!G97</f>
        <v>0</v>
      </c>
      <c r="H97" s="178">
        <f>Input_NP!H97</f>
        <v>0</v>
      </c>
      <c r="I97" s="178">
        <f>Input_NP!I97</f>
        <v>0</v>
      </c>
      <c r="J97" s="178">
        <f>Input_NP!J97</f>
        <v>0</v>
      </c>
      <c r="K97" s="179">
        <f>Input_NP!K97</f>
        <v>0</v>
      </c>
      <c r="M97" s="95" t="s">
        <v>100</v>
      </c>
      <c r="N97" s="95">
        <v>0.64588129999999999</v>
      </c>
    </row>
    <row r="98" spans="1:14" s="95" customFormat="1" ht="12.75" customHeight="1" x14ac:dyDescent="0.3">
      <c r="A98" s="231"/>
      <c r="B98" s="99" t="s">
        <v>22</v>
      </c>
      <c r="C98" s="99" t="s">
        <v>95</v>
      </c>
      <c r="D98" s="99" t="s">
        <v>6</v>
      </c>
      <c r="E98" s="99"/>
      <c r="F98" s="177">
        <f>Input_NP!F98</f>
        <v>0</v>
      </c>
      <c r="G98" s="178">
        <f>Input_NP!G98</f>
        <v>0</v>
      </c>
      <c r="H98" s="178">
        <f>Input_NP!H98</f>
        <v>0</v>
      </c>
      <c r="I98" s="178">
        <f>Input_NP!I98</f>
        <v>0</v>
      </c>
      <c r="J98" s="178">
        <f>Input_NP!J98</f>
        <v>0</v>
      </c>
      <c r="K98" s="179">
        <f>Input_NP!K98</f>
        <v>0</v>
      </c>
      <c r="M98" s="95" t="s">
        <v>22</v>
      </c>
      <c r="N98" s="95" t="s">
        <v>101</v>
      </c>
    </row>
    <row r="99" spans="1:14" s="95" customFormat="1" ht="12.75" customHeight="1" x14ac:dyDescent="0.3">
      <c r="A99" s="231"/>
      <c r="B99" s="99" t="s">
        <v>22</v>
      </c>
      <c r="C99" s="99" t="s">
        <v>95</v>
      </c>
      <c r="D99" s="99" t="s">
        <v>49</v>
      </c>
      <c r="E99" s="99"/>
      <c r="F99" s="177">
        <f>Input_NP!F99</f>
        <v>0.40060180504078002</v>
      </c>
      <c r="G99" s="178">
        <f>Input_NP!G99</f>
        <v>0.40060180504078002</v>
      </c>
      <c r="H99" s="178">
        <f>Input_NP!H99</f>
        <v>0.40060180504078002</v>
      </c>
      <c r="I99" s="178">
        <f>Input_NP!I99</f>
        <v>0.40060180504078002</v>
      </c>
      <c r="J99" s="178">
        <f>Input_NP!J99</f>
        <v>0</v>
      </c>
      <c r="K99" s="179">
        <f>Input_NP!K99</f>
        <v>0</v>
      </c>
      <c r="L99" s="95" t="s">
        <v>97</v>
      </c>
      <c r="M99" s="95">
        <v>0.62024060000000003</v>
      </c>
      <c r="N99" s="95">
        <f>M99*$N$97</f>
        <v>0.40060180504078002</v>
      </c>
    </row>
    <row r="100" spans="1:14" s="95" customFormat="1" ht="12.75" customHeight="1" x14ac:dyDescent="0.3">
      <c r="A100" s="231"/>
      <c r="B100" s="99" t="s">
        <v>22</v>
      </c>
      <c r="C100" s="99" t="s">
        <v>95</v>
      </c>
      <c r="D100" s="99" t="s">
        <v>7</v>
      </c>
      <c r="E100" s="99"/>
      <c r="F100" s="177">
        <f>Input_NP!F100</f>
        <v>7.6394000518309996E-2</v>
      </c>
      <c r="G100" s="178">
        <f>Input_NP!G100</f>
        <v>7.6394000518309996E-2</v>
      </c>
      <c r="H100" s="178">
        <f>Input_NP!H100</f>
        <v>7.6394000518309996E-2</v>
      </c>
      <c r="I100" s="178">
        <f>Input_NP!I100</f>
        <v>7.6394000518309996E-2</v>
      </c>
      <c r="J100" s="178">
        <f>Input_NP!J100</f>
        <v>0</v>
      </c>
      <c r="K100" s="179">
        <f>Input_NP!K100</f>
        <v>0</v>
      </c>
      <c r="L100" s="95" t="s">
        <v>98</v>
      </c>
      <c r="M100" s="95">
        <v>0.1182787</v>
      </c>
      <c r="N100" s="95">
        <f t="shared" ref="N100:N102" si="0">M100*$N$97</f>
        <v>7.6394000518309996E-2</v>
      </c>
    </row>
    <row r="101" spans="1:14" s="95" customFormat="1" ht="12.75" customHeight="1" x14ac:dyDescent="0.3">
      <c r="A101" s="231"/>
      <c r="B101" s="99" t="s">
        <v>22</v>
      </c>
      <c r="C101" s="99" t="s">
        <v>95</v>
      </c>
      <c r="D101" s="99" t="s">
        <v>95</v>
      </c>
      <c r="E101" s="99"/>
      <c r="F101" s="177">
        <f>Input_NP!F101</f>
        <v>0</v>
      </c>
      <c r="G101" s="178">
        <f>Input_NP!G101</f>
        <v>0</v>
      </c>
      <c r="H101" s="178">
        <f>Input_NP!H101</f>
        <v>0</v>
      </c>
      <c r="I101" s="178">
        <f>Input_NP!I101</f>
        <v>0</v>
      </c>
      <c r="J101" s="178">
        <f>Input_NP!J101</f>
        <v>0</v>
      </c>
      <c r="K101" s="179">
        <f>Input_NP!K101</f>
        <v>0</v>
      </c>
    </row>
    <row r="102" spans="1:14" s="95" customFormat="1" ht="12.75" customHeight="1" x14ac:dyDescent="0.3">
      <c r="A102" s="231"/>
      <c r="B102" s="99" t="s">
        <v>22</v>
      </c>
      <c r="C102" s="149" t="s">
        <v>95</v>
      </c>
      <c r="D102" s="99" t="s">
        <v>8</v>
      </c>
      <c r="E102" s="99"/>
      <c r="F102" s="182">
        <f>Input_NP!F102</f>
        <v>0.16888549444091</v>
      </c>
      <c r="G102" s="183">
        <f>Input_NP!G102</f>
        <v>0.16888549444091</v>
      </c>
      <c r="H102" s="183">
        <f>Input_NP!H102</f>
        <v>0.16888549444091</v>
      </c>
      <c r="I102" s="183">
        <f>Input_NP!I102</f>
        <v>0.16888549444091</v>
      </c>
      <c r="J102" s="183">
        <f>Input_NP!J102</f>
        <v>0</v>
      </c>
      <c r="K102" s="184">
        <f>Input_NP!K102</f>
        <v>0</v>
      </c>
      <c r="L102" s="95" t="s">
        <v>99</v>
      </c>
      <c r="M102" s="95">
        <v>0.26148070000000001</v>
      </c>
      <c r="N102" s="95">
        <f t="shared" si="0"/>
        <v>0.16888549444091</v>
      </c>
    </row>
    <row r="103" spans="1:14" s="95" customFormat="1" ht="12.75" customHeight="1" x14ac:dyDescent="0.3">
      <c r="A103" s="231"/>
      <c r="B103" s="105" t="s">
        <v>23</v>
      </c>
      <c r="C103" s="99" t="s">
        <v>95</v>
      </c>
      <c r="D103" s="106"/>
      <c r="E103" s="106" t="s">
        <v>2</v>
      </c>
      <c r="F103" s="177">
        <f>Input_NP!F103</f>
        <v>0.80554029999999999</v>
      </c>
      <c r="G103" s="178">
        <f>Input_NP!G103</f>
        <v>0.80554029999999999</v>
      </c>
      <c r="H103" s="178">
        <f>Input_NP!H103</f>
        <v>0.80554029999999999</v>
      </c>
      <c r="I103" s="178">
        <f>Input_NP!I103</f>
        <v>0.80554029999999999</v>
      </c>
      <c r="J103" s="178">
        <f>Input_NP!J103</f>
        <v>0</v>
      </c>
      <c r="K103" s="179">
        <f>Input_NP!K103</f>
        <v>0</v>
      </c>
    </row>
    <row r="104" spans="1:14" s="95" customFormat="1" ht="12.75" customHeight="1" x14ac:dyDescent="0.3">
      <c r="A104" s="231"/>
      <c r="B104" s="110" t="s">
        <v>23</v>
      </c>
      <c r="C104" s="99" t="s">
        <v>95</v>
      </c>
      <c r="D104" s="99"/>
      <c r="E104" s="99" t="s">
        <v>3</v>
      </c>
      <c r="F104" s="177">
        <f>Input_NP!F104</f>
        <v>0.19445970000000001</v>
      </c>
      <c r="G104" s="178">
        <f>Input_NP!G104</f>
        <v>0.19445970000000001</v>
      </c>
      <c r="H104" s="178">
        <f>Input_NP!H104</f>
        <v>0.19445970000000001</v>
      </c>
      <c r="I104" s="178">
        <f>Input_NP!I104</f>
        <v>0.19445970000000001</v>
      </c>
      <c r="J104" s="178">
        <f>Input_NP!J104</f>
        <v>0</v>
      </c>
      <c r="K104" s="179">
        <f>Input_NP!K104</f>
        <v>0</v>
      </c>
    </row>
    <row r="105" spans="1:14" s="95" customFormat="1" ht="12.75" customHeight="1" x14ac:dyDescent="0.3">
      <c r="A105" s="231"/>
      <c r="B105" s="110" t="s">
        <v>24</v>
      </c>
      <c r="C105" s="99" t="s">
        <v>95</v>
      </c>
      <c r="D105" s="99"/>
      <c r="E105" s="99" t="s">
        <v>2</v>
      </c>
      <c r="F105" s="177">
        <f>Input_NP!F105</f>
        <v>0</v>
      </c>
      <c r="G105" s="178">
        <f>Input_NP!G105</f>
        <v>0</v>
      </c>
      <c r="H105" s="178">
        <f>Input_NP!H105</f>
        <v>0</v>
      </c>
      <c r="I105" s="178">
        <f>Input_NP!I105</f>
        <v>0</v>
      </c>
      <c r="J105" s="178">
        <f>Input_NP!J105</f>
        <v>0</v>
      </c>
      <c r="K105" s="179">
        <f>Input_NP!K105</f>
        <v>0</v>
      </c>
    </row>
    <row r="106" spans="1:14" s="95" customFormat="1" ht="12.75" customHeight="1" x14ac:dyDescent="0.3">
      <c r="A106" s="231"/>
      <c r="B106" s="110" t="s">
        <v>24</v>
      </c>
      <c r="C106" s="149" t="s">
        <v>95</v>
      </c>
      <c r="D106" s="99"/>
      <c r="E106" s="99" t="s">
        <v>3</v>
      </c>
      <c r="F106" s="177">
        <f>Input_NP!F106</f>
        <v>0</v>
      </c>
      <c r="G106" s="178">
        <f>Input_NP!G106</f>
        <v>0</v>
      </c>
      <c r="H106" s="178">
        <f>Input_NP!H106</f>
        <v>0</v>
      </c>
      <c r="I106" s="178">
        <f>Input_NP!I106</f>
        <v>0</v>
      </c>
      <c r="J106" s="178">
        <f>Input_NP!J106</f>
        <v>0</v>
      </c>
      <c r="K106" s="179">
        <f>Input_NP!K106</f>
        <v>0</v>
      </c>
    </row>
    <row r="107" spans="1:14" s="95" customFormat="1" ht="12.75" customHeight="1" x14ac:dyDescent="0.3">
      <c r="A107" s="231"/>
      <c r="B107" s="105" t="s">
        <v>71</v>
      </c>
      <c r="C107" s="99" t="s">
        <v>95</v>
      </c>
      <c r="D107" s="106"/>
      <c r="E107" s="106"/>
      <c r="F107" s="177">
        <f>Input_NP!F107</f>
        <v>0</v>
      </c>
      <c r="G107" s="178">
        <f>Input_NP!G107</f>
        <v>0</v>
      </c>
      <c r="H107" s="178">
        <f>Input_NP!H107</f>
        <v>0</v>
      </c>
      <c r="I107" s="178">
        <f>Input_NP!I107</f>
        <v>0</v>
      </c>
      <c r="J107" s="178">
        <f>Input_NP!J107</f>
        <v>0</v>
      </c>
      <c r="K107" s="179">
        <f>Input_NP!K107</f>
        <v>0</v>
      </c>
    </row>
    <row r="108" spans="1:14" s="95" customFormat="1" ht="12.75" customHeight="1" thickBot="1" x14ac:dyDescent="0.35">
      <c r="A108" s="241"/>
      <c r="B108" s="114" t="s">
        <v>72</v>
      </c>
      <c r="C108" s="115" t="s">
        <v>95</v>
      </c>
      <c r="D108" s="115"/>
      <c r="E108" s="115"/>
      <c r="F108" s="180">
        <f>Input_NP!F108</f>
        <v>0</v>
      </c>
      <c r="G108" s="185">
        <f>Input_NP!G108</f>
        <v>0</v>
      </c>
      <c r="H108" s="185">
        <f>Input_NP!H108</f>
        <v>0</v>
      </c>
      <c r="I108" s="185">
        <f>Input_NP!I108</f>
        <v>0</v>
      </c>
      <c r="J108" s="185">
        <f>Input_NP!J108</f>
        <v>0</v>
      </c>
      <c r="K108" s="186">
        <f>Input_NP!K108</f>
        <v>0</v>
      </c>
    </row>
    <row r="109" spans="1:14" x14ac:dyDescent="0.3">
      <c r="A109" s="236" t="s">
        <v>32</v>
      </c>
      <c r="B109" s="37" t="s">
        <v>25</v>
      </c>
      <c r="C109" s="13"/>
      <c r="D109" s="13" t="s">
        <v>1</v>
      </c>
      <c r="E109" s="13"/>
      <c r="F109" s="174">
        <f>Input_NP!F109</f>
        <v>0</v>
      </c>
      <c r="G109" s="189">
        <f>Input_NP!G109</f>
        <v>0</v>
      </c>
      <c r="H109" s="189">
        <f>Input_NP!H109</f>
        <v>0</v>
      </c>
      <c r="I109" s="189">
        <f>Input_NP!I109</f>
        <v>0</v>
      </c>
      <c r="J109" s="189">
        <f>Input_NP!J109</f>
        <v>0</v>
      </c>
      <c r="K109" s="176">
        <f>Input_NP!K109</f>
        <v>0</v>
      </c>
    </row>
    <row r="110" spans="1:14" x14ac:dyDescent="0.3">
      <c r="A110" s="231"/>
      <c r="B110" s="19" t="s">
        <v>25</v>
      </c>
      <c r="C110" s="3"/>
      <c r="D110" s="3" t="s">
        <v>2</v>
      </c>
      <c r="E110" s="3"/>
      <c r="F110" s="177">
        <f>Input_NP!F110</f>
        <v>0</v>
      </c>
      <c r="G110" s="190">
        <f>Input_NP!G110</f>
        <v>0</v>
      </c>
      <c r="H110" s="190">
        <f>Input_NP!H110</f>
        <v>0</v>
      </c>
      <c r="I110" s="190">
        <f>Input_NP!I110</f>
        <v>0</v>
      </c>
      <c r="J110" s="190">
        <f>Input_NP!J110</f>
        <v>0</v>
      </c>
      <c r="K110" s="179">
        <f>Input_NP!K110</f>
        <v>0</v>
      </c>
    </row>
    <row r="111" spans="1:14" x14ac:dyDescent="0.3">
      <c r="A111" s="231"/>
      <c r="B111" s="29" t="s">
        <v>25</v>
      </c>
      <c r="C111" s="30"/>
      <c r="D111" s="30" t="s">
        <v>3</v>
      </c>
      <c r="E111" s="30"/>
      <c r="F111" s="177">
        <f>Input_NP!F111</f>
        <v>0</v>
      </c>
      <c r="G111" s="190">
        <f>Input_NP!G111</f>
        <v>0</v>
      </c>
      <c r="H111" s="190">
        <f>Input_NP!H111</f>
        <v>0</v>
      </c>
      <c r="I111" s="190">
        <f>Input_NP!I111</f>
        <v>0</v>
      </c>
      <c r="J111" s="190">
        <f>Input_NP!J111</f>
        <v>0</v>
      </c>
      <c r="K111" s="179">
        <f>Input_NP!K111</f>
        <v>0</v>
      </c>
    </row>
    <row r="112" spans="1:14" x14ac:dyDescent="0.3">
      <c r="A112" s="231"/>
      <c r="B112" s="3" t="s">
        <v>70</v>
      </c>
      <c r="C112" s="3"/>
      <c r="D112" s="3"/>
      <c r="E112" s="3"/>
      <c r="F112" s="177">
        <f>Input_NP!F112</f>
        <v>0.30224139999999999</v>
      </c>
      <c r="G112" s="190">
        <f>Input_NP!G112</f>
        <v>0.30224139999999999</v>
      </c>
      <c r="H112" s="190">
        <f>Input_NP!H112</f>
        <v>0.34359469999999998</v>
      </c>
      <c r="I112" s="190">
        <f>Input_NP!I112</f>
        <v>0.34359469999999998</v>
      </c>
      <c r="J112" s="190">
        <f>Input_NP!J112</f>
        <v>0</v>
      </c>
      <c r="K112" s="179">
        <f>Input_NP!K112</f>
        <v>0</v>
      </c>
    </row>
    <row r="113" spans="1:11" x14ac:dyDescent="0.3">
      <c r="A113" s="231"/>
      <c r="B113" s="3" t="s">
        <v>27</v>
      </c>
      <c r="C113" s="3"/>
      <c r="D113" s="3" t="s">
        <v>2</v>
      </c>
      <c r="E113" s="3"/>
      <c r="F113" s="177">
        <f>Input_NP!F113</f>
        <v>0</v>
      </c>
      <c r="G113" s="190">
        <f>Input_NP!G113</f>
        <v>0</v>
      </c>
      <c r="H113" s="190">
        <f>Input_NP!H113</f>
        <v>0</v>
      </c>
      <c r="I113" s="190">
        <f>Input_NP!I113</f>
        <v>0</v>
      </c>
      <c r="J113" s="190">
        <f>Input_NP!J113</f>
        <v>0</v>
      </c>
      <c r="K113" s="179">
        <f>Input_NP!K113</f>
        <v>0</v>
      </c>
    </row>
    <row r="114" spans="1:11" x14ac:dyDescent="0.3">
      <c r="A114" s="231"/>
      <c r="B114" s="3" t="s">
        <v>28</v>
      </c>
      <c r="C114" s="3"/>
      <c r="D114" s="3" t="s">
        <v>2</v>
      </c>
      <c r="E114" s="3"/>
      <c r="F114" s="177">
        <f>Input_NP!F114</f>
        <v>0</v>
      </c>
      <c r="G114" s="190">
        <f>Input_NP!G114</f>
        <v>0</v>
      </c>
      <c r="H114" s="190">
        <f>Input_NP!H114</f>
        <v>0</v>
      </c>
      <c r="I114" s="190">
        <f>Input_NP!I114</f>
        <v>0</v>
      </c>
      <c r="J114" s="190">
        <f>Input_NP!J114</f>
        <v>0</v>
      </c>
      <c r="K114" s="179">
        <f>Input_NP!K114</f>
        <v>0</v>
      </c>
    </row>
    <row r="115" spans="1:11" ht="13.5" thickBot="1" x14ac:dyDescent="0.35">
      <c r="A115" s="241"/>
      <c r="B115" s="16" t="s">
        <v>29</v>
      </c>
      <c r="C115" s="17"/>
      <c r="D115" s="17" t="s">
        <v>2</v>
      </c>
      <c r="E115" s="17"/>
      <c r="F115" s="180">
        <f>Input_NP!F115</f>
        <v>0</v>
      </c>
      <c r="G115" s="191">
        <f>Input_NP!G115</f>
        <v>0</v>
      </c>
      <c r="H115" s="191">
        <f>Input_NP!H115</f>
        <v>0</v>
      </c>
      <c r="I115" s="191">
        <f>Input_NP!I115</f>
        <v>0</v>
      </c>
      <c r="J115" s="191">
        <f>Input_NP!J115</f>
        <v>0</v>
      </c>
      <c r="K115" s="186">
        <f>Input_NP!K115</f>
        <v>0</v>
      </c>
    </row>
    <row r="116" spans="1:11" ht="14.25" customHeight="1" x14ac:dyDescent="0.3">
      <c r="A116" s="228" t="s">
        <v>33</v>
      </c>
      <c r="B116" s="37" t="s">
        <v>64</v>
      </c>
      <c r="C116" s="13"/>
      <c r="D116" s="13"/>
      <c r="E116" s="13"/>
      <c r="F116" s="174">
        <f>Input_NP!F116</f>
        <v>0</v>
      </c>
      <c r="G116" s="189">
        <f>Input_NP!G116</f>
        <v>0</v>
      </c>
      <c r="H116" s="189">
        <f>Input_NP!H116</f>
        <v>0</v>
      </c>
      <c r="I116" s="189">
        <f>Input_NP!I116</f>
        <v>0</v>
      </c>
      <c r="J116" s="189">
        <f>Input_NP!J116</f>
        <v>0</v>
      </c>
      <c r="K116" s="176">
        <f>Input_NP!K116</f>
        <v>0</v>
      </c>
    </row>
    <row r="117" spans="1:11" ht="14.25" customHeight="1" x14ac:dyDescent="0.3">
      <c r="A117" s="229"/>
      <c r="B117" s="19" t="s">
        <v>66</v>
      </c>
      <c r="C117" s="3"/>
      <c r="D117" s="3"/>
      <c r="E117" s="3"/>
      <c r="F117" s="177">
        <f>Input_NP!F117</f>
        <v>0</v>
      </c>
      <c r="G117" s="190">
        <f>Input_NP!G117</f>
        <v>0</v>
      </c>
      <c r="H117" s="190">
        <f>Input_NP!H117</f>
        <v>0</v>
      </c>
      <c r="I117" s="190">
        <f>Input_NP!I117</f>
        <v>0</v>
      </c>
      <c r="J117" s="190">
        <f>Input_NP!J117</f>
        <v>0</v>
      </c>
      <c r="K117" s="179">
        <f>Input_NP!K117</f>
        <v>0</v>
      </c>
    </row>
    <row r="118" spans="1:11" ht="14.25" customHeight="1" x14ac:dyDescent="0.3">
      <c r="A118" s="229"/>
      <c r="B118" s="19" t="s">
        <v>65</v>
      </c>
      <c r="C118" s="3"/>
      <c r="D118" s="3"/>
      <c r="E118" s="3"/>
      <c r="F118" s="177">
        <f>Input_NP!F118</f>
        <v>0</v>
      </c>
      <c r="G118" s="190">
        <f>Input_NP!G118</f>
        <v>0</v>
      </c>
      <c r="H118" s="190">
        <f>Input_NP!H118</f>
        <v>0</v>
      </c>
      <c r="I118" s="190">
        <f>Input_NP!I118</f>
        <v>0</v>
      </c>
      <c r="J118" s="190">
        <f>Input_NP!J118</f>
        <v>0</v>
      </c>
      <c r="K118" s="179">
        <f>Input_NP!K118</f>
        <v>0</v>
      </c>
    </row>
    <row r="119" spans="1:11" ht="14.25" customHeight="1" x14ac:dyDescent="0.3">
      <c r="A119" s="229"/>
      <c r="B119" s="19" t="s">
        <v>68</v>
      </c>
      <c r="C119" s="3" t="s">
        <v>69</v>
      </c>
      <c r="D119" s="3"/>
      <c r="E119" s="3"/>
      <c r="F119" s="177">
        <f>Input_NP!F119</f>
        <v>0</v>
      </c>
      <c r="G119" s="190">
        <f>Input_NP!G119</f>
        <v>0</v>
      </c>
      <c r="H119" s="190">
        <f>Input_NP!H119</f>
        <v>0</v>
      </c>
      <c r="I119" s="190">
        <f>Input_NP!I119</f>
        <v>0</v>
      </c>
      <c r="J119" s="190">
        <f>Input_NP!J119</f>
        <v>0</v>
      </c>
      <c r="K119" s="179">
        <f>Input_NP!K119</f>
        <v>0</v>
      </c>
    </row>
    <row r="120" spans="1:11" ht="12.75" customHeight="1" x14ac:dyDescent="0.3">
      <c r="A120" s="229"/>
      <c r="B120" s="19" t="s">
        <v>30</v>
      </c>
      <c r="C120" s="3" t="s">
        <v>7</v>
      </c>
      <c r="D120" s="3"/>
      <c r="E120" s="3"/>
      <c r="F120" s="177">
        <f>Input_NP!F120</f>
        <v>0</v>
      </c>
      <c r="G120" s="190">
        <f>Input_NP!G120</f>
        <v>0</v>
      </c>
      <c r="H120" s="190">
        <f>Input_NP!H120</f>
        <v>0</v>
      </c>
      <c r="I120" s="190">
        <f>Input_NP!I120</f>
        <v>0</v>
      </c>
      <c r="J120" s="190">
        <f>Input_NP!J120</f>
        <v>0</v>
      </c>
      <c r="K120" s="179">
        <f>Input_NP!K120</f>
        <v>0</v>
      </c>
    </row>
    <row r="121" spans="1:11" ht="12.75" customHeight="1" x14ac:dyDescent="0.3">
      <c r="A121" s="229"/>
      <c r="B121" s="19" t="s">
        <v>31</v>
      </c>
      <c r="C121" s="3" t="s">
        <v>7</v>
      </c>
      <c r="D121" s="3"/>
      <c r="E121" s="3"/>
      <c r="F121" s="177">
        <f>Input_NP!F121</f>
        <v>0</v>
      </c>
      <c r="G121" s="190">
        <f>Input_NP!G121</f>
        <v>0</v>
      </c>
      <c r="H121" s="190">
        <f>Input_NP!H121</f>
        <v>0</v>
      </c>
      <c r="I121" s="190">
        <f>Input_NP!I121</f>
        <v>0</v>
      </c>
      <c r="J121" s="190">
        <f>Input_NP!J121</f>
        <v>0</v>
      </c>
      <c r="K121" s="179">
        <f>Input_NP!K121</f>
        <v>0</v>
      </c>
    </row>
    <row r="122" spans="1:11" ht="12.75" customHeight="1" x14ac:dyDescent="0.3">
      <c r="A122" s="229"/>
      <c r="B122" s="19" t="s">
        <v>30</v>
      </c>
      <c r="C122" s="3" t="s">
        <v>7</v>
      </c>
      <c r="D122" s="3"/>
      <c r="E122" s="3"/>
      <c r="F122" s="177">
        <f>Input_NP!F122</f>
        <v>0</v>
      </c>
      <c r="G122" s="190">
        <f>Input_NP!G122</f>
        <v>0</v>
      </c>
      <c r="H122" s="190">
        <f>Input_NP!H122</f>
        <v>0</v>
      </c>
      <c r="I122" s="190">
        <f>Input_NP!I122</f>
        <v>0</v>
      </c>
      <c r="J122" s="190">
        <f>Input_NP!J122</f>
        <v>0</v>
      </c>
      <c r="K122" s="179">
        <f>Input_NP!K122</f>
        <v>0</v>
      </c>
    </row>
    <row r="123" spans="1:11" ht="12.75" customHeight="1" thickBot="1" x14ac:dyDescent="0.35">
      <c r="A123" s="230"/>
      <c r="B123" s="16" t="s">
        <v>31</v>
      </c>
      <c r="C123" s="17" t="s">
        <v>7</v>
      </c>
      <c r="D123" s="17"/>
      <c r="E123" s="17"/>
      <c r="F123" s="180">
        <f>Input_NP!F123</f>
        <v>0</v>
      </c>
      <c r="G123" s="191">
        <f>Input_NP!G123</f>
        <v>0</v>
      </c>
      <c r="H123" s="191">
        <f>Input_NP!H123</f>
        <v>0</v>
      </c>
      <c r="I123" s="191">
        <f>Input_NP!I123</f>
        <v>0</v>
      </c>
      <c r="J123" s="191">
        <f>Input_NP!J123</f>
        <v>0</v>
      </c>
      <c r="K123" s="186">
        <f>Input_NP!K123</f>
        <v>0</v>
      </c>
    </row>
  </sheetData>
  <mergeCells count="13">
    <mergeCell ref="A116:A123"/>
    <mergeCell ref="Q25:T25"/>
    <mergeCell ref="A8:A31"/>
    <mergeCell ref="F1:G1"/>
    <mergeCell ref="H1:I1"/>
    <mergeCell ref="A3:A7"/>
    <mergeCell ref="S11:T11"/>
    <mergeCell ref="R17:S17"/>
    <mergeCell ref="T17:U17"/>
    <mergeCell ref="M25:P25"/>
    <mergeCell ref="L26:L29"/>
    <mergeCell ref="A32:A108"/>
    <mergeCell ref="A109:A115"/>
  </mergeCells>
  <conditionalFormatting sqref="Q4">
    <cfRule type="cellIs" dxfId="1" priority="2" operator="equal">
      <formula>"Eps"</formula>
    </cfRule>
  </conditionalFormatting>
  <conditionalFormatting sqref="R4">
    <cfRule type="cellIs" dxfId="0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3"/>
  <sheetViews>
    <sheetView workbookViewId="0">
      <selection activeCell="G32" sqref="G32"/>
    </sheetView>
  </sheetViews>
  <sheetFormatPr defaultColWidth="9.1796875" defaultRowHeight="13" x14ac:dyDescent="0.3"/>
  <cols>
    <col min="1" max="1" width="12.453125" style="2" customWidth="1"/>
    <col min="2" max="2" width="13.453125" style="5" bestFit="1" customWidth="1"/>
    <col min="3" max="3" width="11.26953125" style="5" bestFit="1" customWidth="1"/>
    <col min="4" max="4" width="7.81640625" style="5" customWidth="1"/>
    <col min="5" max="5" width="6.81640625" style="5" customWidth="1"/>
    <col min="6" max="6" width="9.81640625" style="5" customWidth="1"/>
    <col min="7" max="7" width="11.453125" style="5" customWidth="1"/>
    <col min="8" max="8" width="11" style="5" customWidth="1"/>
    <col min="9" max="9" width="10.81640625" style="5" bestFit="1" customWidth="1"/>
    <col min="10" max="10" width="12.7265625" style="50" customWidth="1"/>
    <col min="11" max="11" width="15.453125" style="5" customWidth="1"/>
    <col min="12" max="15" width="9.1796875" style="5"/>
    <col min="16" max="16" width="18.453125" style="5" customWidth="1"/>
    <col min="17" max="17" width="13.453125" style="5" customWidth="1"/>
    <col min="18" max="16384" width="9.1796875" style="5"/>
  </cols>
  <sheetData>
    <row r="1" spans="1:20" s="9" customFormat="1" ht="39" x14ac:dyDescent="0.3">
      <c r="A1" s="6" t="s">
        <v>125</v>
      </c>
      <c r="B1" s="7" t="s">
        <v>10</v>
      </c>
      <c r="C1" s="7" t="s">
        <v>11</v>
      </c>
      <c r="D1" s="7" t="s">
        <v>54</v>
      </c>
      <c r="E1" s="7" t="s">
        <v>12</v>
      </c>
      <c r="F1" s="225" t="s">
        <v>78</v>
      </c>
      <c r="G1" s="226"/>
      <c r="H1" s="227" t="s">
        <v>79</v>
      </c>
      <c r="I1" s="225"/>
      <c r="J1" s="75" t="s">
        <v>93</v>
      </c>
      <c r="K1" s="8" t="s">
        <v>34</v>
      </c>
    </row>
    <row r="2" spans="1:20" ht="13.5" thickBot="1" x14ac:dyDescent="0.35">
      <c r="A2" s="167"/>
      <c r="B2" s="168"/>
      <c r="C2" s="168"/>
      <c r="D2" s="168"/>
      <c r="E2" s="168"/>
      <c r="F2" s="170" t="s">
        <v>87</v>
      </c>
      <c r="G2" s="170" t="s">
        <v>88</v>
      </c>
      <c r="H2" s="169" t="s">
        <v>89</v>
      </c>
      <c r="I2" s="171" t="s">
        <v>90</v>
      </c>
      <c r="J2" s="172" t="s">
        <v>94</v>
      </c>
      <c r="K2" s="173" t="s">
        <v>9</v>
      </c>
    </row>
    <row r="3" spans="1:20" x14ac:dyDescent="0.3">
      <c r="A3" s="232" t="s">
        <v>19</v>
      </c>
      <c r="B3" s="13" t="s">
        <v>13</v>
      </c>
      <c r="C3" s="13"/>
      <c r="D3" s="13"/>
      <c r="E3" s="13"/>
      <c r="F3" s="174">
        <f>Input_NP!F3</f>
        <v>298</v>
      </c>
      <c r="G3" s="175">
        <f>Input_NP!G3</f>
        <v>13</v>
      </c>
      <c r="H3" s="175">
        <f>Input_NP!H3</f>
        <v>217</v>
      </c>
      <c r="I3" s="175">
        <f>Input_NP!I3</f>
        <v>27</v>
      </c>
      <c r="J3" s="175">
        <f>Input_NP!J3</f>
        <v>5</v>
      </c>
      <c r="K3" s="176">
        <f>Input_NP!K3</f>
        <v>77</v>
      </c>
      <c r="L3" s="5" t="s">
        <v>82</v>
      </c>
      <c r="M3" s="5" t="s">
        <v>83</v>
      </c>
    </row>
    <row r="4" spans="1:20" x14ac:dyDescent="0.3">
      <c r="A4" s="233"/>
      <c r="B4" s="3" t="s">
        <v>14</v>
      </c>
      <c r="C4" s="3"/>
      <c r="D4" s="3"/>
      <c r="E4" s="3"/>
      <c r="F4" s="177">
        <f>Input_NP!F4</f>
        <v>586.37274549098197</v>
      </c>
      <c r="G4" s="178">
        <f>Input_NP!G4</f>
        <v>13441.683366733467</v>
      </c>
      <c r="H4" s="178">
        <f>Input_NP!H4</f>
        <v>1796.2153863727456</v>
      </c>
      <c r="I4" s="178">
        <f>Input_NP!I4</f>
        <v>14436.249543486974</v>
      </c>
      <c r="J4" s="178">
        <f>Input_NP!J4</f>
        <v>1</v>
      </c>
      <c r="K4" s="179">
        <f>Input_NP!K4</f>
        <v>172264.95176848874</v>
      </c>
      <c r="L4" s="153" t="s">
        <v>122</v>
      </c>
      <c r="M4" s="153" t="s">
        <v>123</v>
      </c>
      <c r="N4" s="153"/>
      <c r="O4" s="153"/>
    </row>
    <row r="5" spans="1:20" x14ac:dyDescent="0.3">
      <c r="A5" s="233"/>
      <c r="B5" s="3" t="s">
        <v>15</v>
      </c>
      <c r="C5" s="3"/>
      <c r="D5" s="3"/>
      <c r="E5" s="3"/>
      <c r="F5" s="177">
        <f>Input_NP!F5</f>
        <v>8.3076919999999994</v>
      </c>
      <c r="G5" s="178">
        <f>Input_NP!G5</f>
        <v>4.76</v>
      </c>
      <c r="H5" s="178">
        <f>Input_NP!H5</f>
        <v>6.7037040000000001</v>
      </c>
      <c r="I5" s="178">
        <f>Input_NP!I5</f>
        <v>4.9482759999999999</v>
      </c>
      <c r="J5" s="178">
        <f>Input_NP!J5</f>
        <v>1</v>
      </c>
      <c r="K5" s="179">
        <f>Input_NP!K5</f>
        <v>3.11</v>
      </c>
      <c r="L5" s="5" t="s">
        <v>80</v>
      </c>
      <c r="M5" s="5" t="s">
        <v>91</v>
      </c>
    </row>
    <row r="6" spans="1:20" x14ac:dyDescent="0.3">
      <c r="A6" s="234"/>
      <c r="B6" s="3" t="s">
        <v>67</v>
      </c>
      <c r="C6" s="3"/>
      <c r="D6" s="3"/>
      <c r="E6" s="3"/>
      <c r="F6" s="177">
        <f>Input_NP!F6</f>
        <v>0</v>
      </c>
      <c r="G6" s="178">
        <f>Input_NP!G6</f>
        <v>0</v>
      </c>
      <c r="H6" s="178">
        <f>Input_NP!H6</f>
        <v>0</v>
      </c>
      <c r="I6" s="178">
        <f>Input_NP!I6</f>
        <v>0</v>
      </c>
      <c r="J6" s="178">
        <f>Input_NP!J6</f>
        <v>0</v>
      </c>
      <c r="K6" s="179">
        <f>Input_NP!K6</f>
        <v>0</v>
      </c>
    </row>
    <row r="7" spans="1:20" ht="13.5" thickBot="1" x14ac:dyDescent="0.35">
      <c r="A7" s="235"/>
      <c r="B7" s="16" t="s">
        <v>16</v>
      </c>
      <c r="C7" s="17"/>
      <c r="D7" s="17"/>
      <c r="E7" s="17"/>
      <c r="F7" s="180">
        <f>Input_NP!F7/1000</f>
        <v>139.69379999999998</v>
      </c>
      <c r="G7" s="180">
        <f>Input_NP!G7/1000</f>
        <v>573.2296</v>
      </c>
      <c r="H7" s="180">
        <f>Input_NP!H7/1000</f>
        <v>147.88979999999998</v>
      </c>
      <c r="I7" s="180">
        <f>Input_NP!I7/1000</f>
        <v>483.52249999999998</v>
      </c>
      <c r="J7" s="180">
        <f>Input_NP!J7/1000</f>
        <v>16200</v>
      </c>
      <c r="K7" s="181">
        <f>Input_NP!K7/1000</f>
        <v>33.665977223570245</v>
      </c>
      <c r="L7" s="5" t="s">
        <v>80</v>
      </c>
      <c r="M7" s="5" t="s">
        <v>81</v>
      </c>
    </row>
    <row r="8" spans="1:20" ht="12.75" customHeight="1" x14ac:dyDescent="0.3">
      <c r="A8" s="228" t="s">
        <v>20</v>
      </c>
      <c r="B8" s="37" t="s">
        <v>51</v>
      </c>
      <c r="C8" s="13" t="s">
        <v>5</v>
      </c>
      <c r="D8" s="13"/>
      <c r="E8" s="13"/>
      <c r="F8" s="174">
        <f>Input_NP!F8</f>
        <v>0.1194496</v>
      </c>
      <c r="G8" s="175">
        <f>Input_NP!G8</f>
        <v>3.5661199999999997E-2</v>
      </c>
      <c r="H8" s="175">
        <f>Input_NP!H8</f>
        <v>5.7756599999999998E-2</v>
      </c>
      <c r="I8" s="175">
        <f>Input_NP!I8</f>
        <v>2.1541399999999999E-2</v>
      </c>
      <c r="J8" s="175">
        <f>Input_NP!J8</f>
        <v>0</v>
      </c>
      <c r="K8" s="176">
        <f>Input_NP!K8</f>
        <v>3.7816999999999998E-3</v>
      </c>
    </row>
    <row r="9" spans="1:20" ht="12.75" customHeight="1" x14ac:dyDescent="0.3">
      <c r="A9" s="229"/>
      <c r="B9" s="19" t="s">
        <v>51</v>
      </c>
      <c r="C9" s="3" t="s">
        <v>6</v>
      </c>
      <c r="D9" s="3"/>
      <c r="E9" s="3"/>
      <c r="F9" s="177">
        <f>Input_NP!F9</f>
        <v>8.5506899999999997E-2</v>
      </c>
      <c r="G9" s="178">
        <f>Input_NP!G9</f>
        <v>1.8749200000000001E-2</v>
      </c>
      <c r="H9" s="178">
        <f>Input_NP!H9</f>
        <v>5.1263000000000003E-2</v>
      </c>
      <c r="I9" s="178">
        <f>Input_NP!I9</f>
        <v>3.1656900000000002E-2</v>
      </c>
      <c r="J9" s="178">
        <f>Input_NP!J9</f>
        <v>0</v>
      </c>
      <c r="K9" s="179">
        <f>Input_NP!K9</f>
        <v>9.8940000000000009E-4</v>
      </c>
      <c r="M9" s="119" t="s">
        <v>96</v>
      </c>
    </row>
    <row r="10" spans="1:20" ht="12.75" customHeight="1" x14ac:dyDescent="0.3">
      <c r="A10" s="229"/>
      <c r="B10" s="19" t="s">
        <v>51</v>
      </c>
      <c r="C10" s="3" t="s">
        <v>49</v>
      </c>
      <c r="D10" s="3"/>
      <c r="E10" s="3"/>
      <c r="F10" s="177">
        <f>Input_NP!F10</f>
        <v>0.30234060000000001</v>
      </c>
      <c r="G10" s="178">
        <f>Input_NP!G10</f>
        <v>0.63480910000000002</v>
      </c>
      <c r="H10" s="178">
        <f>Input_NP!H10</f>
        <v>0.3168724</v>
      </c>
      <c r="I10" s="178">
        <f>Input_NP!I10</f>
        <v>0.65691949999999999</v>
      </c>
      <c r="J10" s="178">
        <f>Input_NP!J10</f>
        <v>0.37962725338580994</v>
      </c>
      <c r="K10" s="179">
        <f>Input_NP!K10</f>
        <v>7.9937099999999997E-2</v>
      </c>
    </row>
    <row r="11" spans="1:20" ht="12.75" customHeight="1" x14ac:dyDescent="0.3">
      <c r="A11" s="229"/>
      <c r="B11" s="19" t="s">
        <v>51</v>
      </c>
      <c r="C11" s="3" t="s">
        <v>7</v>
      </c>
      <c r="D11" s="3"/>
      <c r="E11" s="3"/>
      <c r="F11" s="177">
        <f>Input_NP!F11</f>
        <v>0.45552169999999997</v>
      </c>
      <c r="G11" s="178">
        <f>Input_NP!G11</f>
        <v>0.27359929999999999</v>
      </c>
      <c r="H11" s="178">
        <f>Input_NP!H11</f>
        <v>0.53692680000000004</v>
      </c>
      <c r="I11" s="178">
        <f>Input_NP!I11</f>
        <v>0.25270100000000001</v>
      </c>
      <c r="J11" s="178">
        <f>Input_NP!J11</f>
        <v>0.17532144661418997</v>
      </c>
      <c r="K11" s="179">
        <f>Input_NP!K11</f>
        <v>0.25194100000000003</v>
      </c>
      <c r="S11" s="237" t="s">
        <v>113</v>
      </c>
      <c r="T11" s="237"/>
    </row>
    <row r="12" spans="1:20" ht="12.75" customHeight="1" x14ac:dyDescent="0.3">
      <c r="A12" s="229"/>
      <c r="B12" s="19" t="s">
        <v>51</v>
      </c>
      <c r="C12" s="3" t="s">
        <v>95</v>
      </c>
      <c r="D12" s="3"/>
      <c r="E12" s="3"/>
      <c r="F12" s="177">
        <f>Input_NP!F12</f>
        <v>0</v>
      </c>
      <c r="G12" s="178">
        <f>Input_NP!G12</f>
        <v>0</v>
      </c>
      <c r="H12" s="178">
        <f>Input_NP!H12</f>
        <v>0</v>
      </c>
      <c r="I12" s="178">
        <f>Input_NP!I12</f>
        <v>0</v>
      </c>
      <c r="J12" s="178">
        <f>Input_NP!J12</f>
        <v>0</v>
      </c>
      <c r="K12" s="179">
        <f>Input_NP!K12</f>
        <v>0.4434594</v>
      </c>
      <c r="P12" s="5" t="s">
        <v>110</v>
      </c>
      <c r="Q12" s="5" t="s">
        <v>109</v>
      </c>
      <c r="S12" s="5" t="s">
        <v>108</v>
      </c>
      <c r="T12" s="5" t="s">
        <v>112</v>
      </c>
    </row>
    <row r="13" spans="1:20" ht="12.75" customHeight="1" x14ac:dyDescent="0.3">
      <c r="A13" s="229"/>
      <c r="B13" s="19" t="s">
        <v>51</v>
      </c>
      <c r="C13" s="3" t="s">
        <v>8</v>
      </c>
      <c r="D13" s="3"/>
      <c r="E13" s="3"/>
      <c r="F13" s="182">
        <f>Input_NP!F13</f>
        <v>3.7181199999999998E-2</v>
      </c>
      <c r="G13" s="183">
        <f>Input_NP!G13</f>
        <v>3.7181199999999998E-2</v>
      </c>
      <c r="H13" s="183">
        <f>Input_NP!H13</f>
        <v>2.2537999999999999E-2</v>
      </c>
      <c r="I13" s="183">
        <f>Input_NP!I13</f>
        <v>2.2537999999999999E-2</v>
      </c>
      <c r="J13" s="183">
        <f>Input_NP!J13</f>
        <v>0.44505129999999998</v>
      </c>
      <c r="K13" s="184">
        <f>Input_NP!K13</f>
        <v>0.21989139999999996</v>
      </c>
      <c r="M13" s="5" t="s">
        <v>102</v>
      </c>
      <c r="P13" s="5" t="s">
        <v>111</v>
      </c>
      <c r="Q13" s="5" t="s">
        <v>107</v>
      </c>
      <c r="R13" s="122" t="s">
        <v>105</v>
      </c>
      <c r="S13" s="123">
        <v>70000</v>
      </c>
      <c r="T13" s="123">
        <v>81000</v>
      </c>
    </row>
    <row r="14" spans="1:20" ht="12.75" customHeight="1" x14ac:dyDescent="0.35">
      <c r="A14" s="229"/>
      <c r="B14" s="22" t="s">
        <v>52</v>
      </c>
      <c r="C14" s="23" t="s">
        <v>5</v>
      </c>
      <c r="D14" s="23"/>
      <c r="E14" s="23"/>
      <c r="F14" s="177">
        <f>Input_NP!F14</f>
        <v>6.0761000000000003E-2</v>
      </c>
      <c r="G14" s="178">
        <f>Input_NP!G14</f>
        <v>4.4681E-3</v>
      </c>
      <c r="H14" s="178">
        <f>Input_NP!H14</f>
        <v>3.8463900000000002E-2</v>
      </c>
      <c r="I14" s="178">
        <f>Input_NP!I14</f>
        <v>4.4313E-3</v>
      </c>
      <c r="J14" s="178">
        <f>Input_NP!J14</f>
        <v>0</v>
      </c>
      <c r="K14" s="179">
        <f>Input_NP!K14</f>
        <v>0</v>
      </c>
      <c r="M14" s="121">
        <v>579984</v>
      </c>
      <c r="P14" s="121">
        <v>69017</v>
      </c>
      <c r="Q14" s="123">
        <v>80052</v>
      </c>
      <c r="S14" s="5" t="s">
        <v>114</v>
      </c>
      <c r="T14" s="5" t="s">
        <v>114</v>
      </c>
    </row>
    <row r="15" spans="1:20" ht="12.75" customHeight="1" x14ac:dyDescent="0.3">
      <c r="A15" s="229"/>
      <c r="B15" s="19" t="s">
        <v>52</v>
      </c>
      <c r="C15" s="3" t="s">
        <v>6</v>
      </c>
      <c r="D15" s="3"/>
      <c r="E15" s="3"/>
      <c r="F15" s="177">
        <f>Input_NP!F15</f>
        <v>5.2704099999999997E-2</v>
      </c>
      <c r="G15" s="178">
        <f>Input_NP!G15</f>
        <v>4.1742999999999997E-3</v>
      </c>
      <c r="H15" s="178">
        <f>Input_NP!H15</f>
        <v>2.4532399999999999E-2</v>
      </c>
      <c r="I15" s="178">
        <f>Input_NP!I15</f>
        <v>4.9677999999999996E-3</v>
      </c>
      <c r="J15" s="178">
        <f>Input_NP!J15</f>
        <v>0</v>
      </c>
      <c r="K15" s="179">
        <f>Input_NP!K15</f>
        <v>0</v>
      </c>
      <c r="M15" s="5" t="s">
        <v>103</v>
      </c>
      <c r="S15" s="5">
        <f>S13/$M$18</f>
        <v>14028.056112224449</v>
      </c>
      <c r="T15" s="5">
        <f>T13/$M$18</f>
        <v>16232.46492985972</v>
      </c>
    </row>
    <row r="16" spans="1:20" ht="12.75" customHeight="1" x14ac:dyDescent="0.3">
      <c r="A16" s="229"/>
      <c r="B16" s="19" t="s">
        <v>52</v>
      </c>
      <c r="C16" s="3" t="s">
        <v>49</v>
      </c>
      <c r="D16" s="3"/>
      <c r="E16" s="3"/>
      <c r="F16" s="177">
        <f>Input_NP!F16</f>
        <v>6.8179400000000001E-2</v>
      </c>
      <c r="G16" s="178">
        <f>Input_NP!G16</f>
        <v>1.91174E-2</v>
      </c>
      <c r="H16" s="178">
        <f>Input_NP!H16</f>
        <v>7.2981299999999999E-2</v>
      </c>
      <c r="I16" s="178">
        <f>Input_NP!I16</f>
        <v>1.74501E-2</v>
      </c>
      <c r="J16" s="178">
        <f>Input_NP!J16</f>
        <v>0</v>
      </c>
      <c r="K16" s="179">
        <f>Input_NP!K16</f>
        <v>0</v>
      </c>
    </row>
    <row r="17" spans="1:21" ht="12.75" customHeight="1" x14ac:dyDescent="0.3">
      <c r="A17" s="229"/>
      <c r="B17" s="19" t="s">
        <v>52</v>
      </c>
      <c r="C17" s="3" t="s">
        <v>7</v>
      </c>
      <c r="D17" s="3"/>
      <c r="E17" s="3"/>
      <c r="F17" s="177">
        <f>Input_NP!F17</f>
        <v>9.69526E-2</v>
      </c>
      <c r="G17" s="178">
        <f>Input_NP!G17</f>
        <v>1.7819000000000002E-2</v>
      </c>
      <c r="H17" s="178">
        <f>Input_NP!H17</f>
        <v>7.9730499999999996E-2</v>
      </c>
      <c r="I17" s="178">
        <f>Input_NP!I17</f>
        <v>1.64622E-2</v>
      </c>
      <c r="J17" s="178">
        <f>Input_NP!J17</f>
        <v>0</v>
      </c>
      <c r="K17" s="179">
        <f>Input_NP!K17</f>
        <v>0</v>
      </c>
      <c r="M17" s="5" t="s">
        <v>104</v>
      </c>
      <c r="N17" s="122" t="s">
        <v>105</v>
      </c>
      <c r="O17" s="5" t="s">
        <v>106</v>
      </c>
      <c r="R17" s="237" t="s">
        <v>108</v>
      </c>
      <c r="S17" s="237"/>
      <c r="T17" s="237" t="s">
        <v>112</v>
      </c>
      <c r="U17" s="237"/>
    </row>
    <row r="18" spans="1:21" ht="12.75" customHeight="1" x14ac:dyDescent="0.3">
      <c r="A18" s="229"/>
      <c r="B18" s="96" t="s">
        <v>52</v>
      </c>
      <c r="C18" s="93" t="s">
        <v>95</v>
      </c>
      <c r="D18" s="93"/>
      <c r="E18" s="93"/>
      <c r="F18" s="177">
        <f>Input_NP!F18</f>
        <v>0</v>
      </c>
      <c r="G18" s="178">
        <f>Input_NP!G18</f>
        <v>0</v>
      </c>
      <c r="H18" s="178">
        <f>Input_NP!H18</f>
        <v>0</v>
      </c>
      <c r="I18" s="178">
        <f>Input_NP!I18</f>
        <v>0</v>
      </c>
      <c r="J18" s="178">
        <f>Input_NP!J18</f>
        <v>0</v>
      </c>
      <c r="K18" s="179">
        <f>Input_NP!K18</f>
        <v>0</v>
      </c>
      <c r="M18" s="5">
        <v>4.99</v>
      </c>
      <c r="O18" s="5">
        <f>600000/M18</f>
        <v>120240.48096192384</v>
      </c>
      <c r="R18" s="5" t="s">
        <v>115</v>
      </c>
      <c r="S18" s="5" t="s">
        <v>116</v>
      </c>
      <c r="T18" s="5" t="s">
        <v>115</v>
      </c>
      <c r="U18" s="5" t="s">
        <v>116</v>
      </c>
    </row>
    <row r="19" spans="1:21" ht="12.75" customHeight="1" x14ac:dyDescent="0.3">
      <c r="A19" s="229"/>
      <c r="B19" s="19" t="s">
        <v>52</v>
      </c>
      <c r="C19" s="3" t="s">
        <v>8</v>
      </c>
      <c r="D19" s="3"/>
      <c r="E19" s="3"/>
      <c r="F19" s="182">
        <f>Input_NP!F19</f>
        <v>0</v>
      </c>
      <c r="G19" s="183">
        <f>Input_NP!G19</f>
        <v>0</v>
      </c>
      <c r="H19" s="183">
        <f>Input_NP!H19</f>
        <v>0</v>
      </c>
      <c r="I19" s="183">
        <f>Input_NP!I19</f>
        <v>0</v>
      </c>
      <c r="J19" s="183">
        <f>Input_NP!J19</f>
        <v>0</v>
      </c>
      <c r="K19" s="184">
        <f>Input_NP!K19</f>
        <v>0</v>
      </c>
      <c r="R19" s="5">
        <f>S15*0.0418</f>
        <v>586.37274549098197</v>
      </c>
      <c r="S19" s="5">
        <f>S15-R19</f>
        <v>13441.683366733467</v>
      </c>
      <c r="T19" s="5">
        <f>T15*0.110655738</f>
        <v>1796.2153863727456</v>
      </c>
      <c r="U19" s="5">
        <f>T15-T19</f>
        <v>14436.249543486974</v>
      </c>
    </row>
    <row r="20" spans="1:21" ht="12.75" customHeight="1" x14ac:dyDescent="0.3">
      <c r="A20" s="229"/>
      <c r="B20" s="22" t="s">
        <v>53</v>
      </c>
      <c r="C20" s="23" t="s">
        <v>5</v>
      </c>
      <c r="D20" s="23"/>
      <c r="E20" s="23"/>
      <c r="F20" s="177">
        <f>Input_NP!F20</f>
        <v>0</v>
      </c>
      <c r="G20" s="178">
        <f>Input_NP!G20</f>
        <v>0</v>
      </c>
      <c r="H20" s="178">
        <f>Input_NP!H20</f>
        <v>0</v>
      </c>
      <c r="I20" s="178">
        <f>Input_NP!I20</f>
        <v>0</v>
      </c>
      <c r="J20" s="178">
        <f>Input_NP!J20</f>
        <v>0</v>
      </c>
      <c r="K20" s="179">
        <f>Input_NP!K20</f>
        <v>0</v>
      </c>
    </row>
    <row r="21" spans="1:21" ht="12.75" customHeight="1" x14ac:dyDescent="0.3">
      <c r="A21" s="229"/>
      <c r="B21" s="19" t="s">
        <v>53</v>
      </c>
      <c r="C21" s="3" t="s">
        <v>6</v>
      </c>
      <c r="D21" s="3"/>
      <c r="E21" s="3"/>
      <c r="F21" s="177">
        <f>Input_NP!F21</f>
        <v>0</v>
      </c>
      <c r="G21" s="178">
        <f>Input_NP!G21</f>
        <v>0</v>
      </c>
      <c r="H21" s="178">
        <f>Input_NP!H21</f>
        <v>0</v>
      </c>
      <c r="I21" s="178">
        <f>Input_NP!I21</f>
        <v>0</v>
      </c>
      <c r="J21" s="178">
        <f>Input_NP!J21</f>
        <v>0</v>
      </c>
      <c r="K21" s="179">
        <f>Input_NP!K21</f>
        <v>0</v>
      </c>
    </row>
    <row r="22" spans="1:21" ht="12.75" customHeight="1" x14ac:dyDescent="0.3">
      <c r="A22" s="229"/>
      <c r="B22" s="19" t="s">
        <v>53</v>
      </c>
      <c r="C22" s="3" t="s">
        <v>49</v>
      </c>
      <c r="D22" s="3"/>
      <c r="E22" s="3"/>
      <c r="F22" s="177">
        <f>Input_NP!F22</f>
        <v>0</v>
      </c>
      <c r="G22" s="178">
        <f>Input_NP!G22</f>
        <v>0</v>
      </c>
      <c r="H22" s="178">
        <f>Input_NP!H22</f>
        <v>0</v>
      </c>
      <c r="I22" s="178">
        <f>Input_NP!I22</f>
        <v>0</v>
      </c>
      <c r="J22" s="178">
        <f>Input_NP!J22</f>
        <v>0</v>
      </c>
      <c r="K22" s="179">
        <f>Input_NP!K22</f>
        <v>0</v>
      </c>
    </row>
    <row r="23" spans="1:21" ht="12.75" customHeight="1" x14ac:dyDescent="0.3">
      <c r="A23" s="229"/>
      <c r="B23" s="19" t="s">
        <v>53</v>
      </c>
      <c r="C23" s="3" t="s">
        <v>7</v>
      </c>
      <c r="D23" s="3"/>
      <c r="E23" s="3"/>
      <c r="F23" s="177">
        <f>Input_NP!F23</f>
        <v>0</v>
      </c>
      <c r="G23" s="178">
        <f>Input_NP!G23</f>
        <v>0</v>
      </c>
      <c r="H23" s="178">
        <f>Input_NP!H23</f>
        <v>0</v>
      </c>
      <c r="I23" s="178">
        <f>Input_NP!I23</f>
        <v>0</v>
      </c>
      <c r="J23" s="178">
        <f>Input_NP!J23</f>
        <v>0</v>
      </c>
      <c r="K23" s="179">
        <f>Input_NP!K23</f>
        <v>0</v>
      </c>
    </row>
    <row r="24" spans="1:21" ht="12.75" customHeight="1" x14ac:dyDescent="0.3">
      <c r="A24" s="229"/>
      <c r="B24" s="19" t="s">
        <v>53</v>
      </c>
      <c r="C24" s="3" t="s">
        <v>95</v>
      </c>
      <c r="D24" s="3"/>
      <c r="E24" s="3"/>
      <c r="F24" s="177">
        <f>Input_NP!F24</f>
        <v>0</v>
      </c>
      <c r="G24" s="178">
        <f>Input_NP!G24</f>
        <v>0</v>
      </c>
      <c r="H24" s="178">
        <f>Input_NP!H24</f>
        <v>0</v>
      </c>
      <c r="I24" s="178">
        <f>Input_NP!I24</f>
        <v>0</v>
      </c>
      <c r="J24" s="178">
        <f>Input_NP!J24</f>
        <v>0</v>
      </c>
      <c r="K24" s="179">
        <f>Input_NP!K24</f>
        <v>0</v>
      </c>
    </row>
    <row r="25" spans="1:21" ht="12.75" customHeight="1" thickBot="1" x14ac:dyDescent="0.35">
      <c r="A25" s="229"/>
      <c r="B25" s="29" t="s">
        <v>53</v>
      </c>
      <c r="C25" s="30" t="s">
        <v>8</v>
      </c>
      <c r="D25" s="30"/>
      <c r="E25" s="30"/>
      <c r="F25" s="182">
        <f>Input_NP!F25</f>
        <v>0</v>
      </c>
      <c r="G25" s="183">
        <f>Input_NP!G25</f>
        <v>0</v>
      </c>
      <c r="H25" s="183">
        <f>Input_NP!H25</f>
        <v>0</v>
      </c>
      <c r="I25" s="183">
        <f>Input_NP!I25</f>
        <v>0</v>
      </c>
      <c r="J25" s="183">
        <f>Input_NP!J25</f>
        <v>0</v>
      </c>
      <c r="K25" s="184">
        <f>Input_NP!K25</f>
        <v>0</v>
      </c>
      <c r="M25" s="239" t="s">
        <v>92</v>
      </c>
      <c r="N25" s="239"/>
      <c r="O25" s="239"/>
      <c r="P25" s="239"/>
      <c r="Q25" s="239" t="s">
        <v>92</v>
      </c>
      <c r="R25" s="239"/>
      <c r="S25" s="239"/>
      <c r="T25" s="239"/>
    </row>
    <row r="26" spans="1:21" ht="12.75" customHeight="1" x14ac:dyDescent="0.3">
      <c r="A26" s="229"/>
      <c r="B26" s="22" t="s">
        <v>60</v>
      </c>
      <c r="C26" s="23"/>
      <c r="D26" s="23"/>
      <c r="E26" s="23"/>
      <c r="F26" s="177">
        <f>Input_NP!F26</f>
        <v>4.4456299999999997E-2</v>
      </c>
      <c r="G26" s="178">
        <f>Input_NP!G26</f>
        <v>4.4456299999999997E-2</v>
      </c>
      <c r="H26" s="178">
        <f>Input_NP!H26</f>
        <v>3.1650600000000001E-2</v>
      </c>
      <c r="I26" s="178">
        <f>Input_NP!I26</f>
        <v>3.1650600000000001E-2</v>
      </c>
      <c r="J26" s="178">
        <f>Input_NP!J26</f>
        <v>0</v>
      </c>
      <c r="K26" s="179">
        <f>Input_NP!K26</f>
        <v>0</v>
      </c>
      <c r="L26" s="240" t="s">
        <v>80</v>
      </c>
      <c r="M26" s="70">
        <v>4.4456299999999997E-2</v>
      </c>
      <c r="N26" s="13">
        <v>4.4456299999999997E-2</v>
      </c>
      <c r="O26" s="13">
        <v>3.1650600000000001E-2</v>
      </c>
      <c r="P26" s="71">
        <v>3.1650600000000001E-2</v>
      </c>
      <c r="Q26" s="27">
        <v>0.1111521</v>
      </c>
      <c r="R26" s="27">
        <v>4.1788499999999999E-2</v>
      </c>
      <c r="S26" s="27">
        <v>4.8182500000000003E-2</v>
      </c>
      <c r="T26" s="56">
        <v>2.9797799999999999E-2</v>
      </c>
    </row>
    <row r="27" spans="1:21" ht="12.75" customHeight="1" x14ac:dyDescent="0.3">
      <c r="A27" s="229"/>
      <c r="B27" s="19" t="s">
        <v>61</v>
      </c>
      <c r="C27" s="3"/>
      <c r="D27" s="3"/>
      <c r="E27" s="3"/>
      <c r="F27" s="177">
        <f>Input_NP!F27</f>
        <v>0</v>
      </c>
      <c r="G27" s="178">
        <f>Input_NP!G27</f>
        <v>0</v>
      </c>
      <c r="H27" s="178">
        <f>Input_NP!H27</f>
        <v>0</v>
      </c>
      <c r="I27" s="178">
        <f>Input_NP!I27</f>
        <v>0</v>
      </c>
      <c r="J27" s="178">
        <f>Input_NP!J27</f>
        <v>0</v>
      </c>
      <c r="K27" s="179">
        <f>Input_NP!K27</f>
        <v>0</v>
      </c>
      <c r="L27" s="240"/>
      <c r="M27" s="72">
        <v>0</v>
      </c>
      <c r="N27" s="3">
        <v>0</v>
      </c>
      <c r="O27" s="3">
        <v>0</v>
      </c>
      <c r="P27" s="73">
        <v>0</v>
      </c>
      <c r="Q27" s="27">
        <v>0</v>
      </c>
      <c r="R27" s="27">
        <v>0</v>
      </c>
      <c r="S27" s="27">
        <v>0</v>
      </c>
      <c r="T27" s="56">
        <v>0</v>
      </c>
    </row>
    <row r="28" spans="1:21" ht="12.75" customHeight="1" x14ac:dyDescent="0.3">
      <c r="A28" s="229"/>
      <c r="B28" s="19" t="s">
        <v>62</v>
      </c>
      <c r="C28" s="3"/>
      <c r="D28" s="3"/>
      <c r="E28" s="3"/>
      <c r="F28" s="177">
        <f>Input_NP!F28</f>
        <v>3.5073000000000001E-3</v>
      </c>
      <c r="G28" s="178">
        <f>Input_NP!G28</f>
        <v>3.5073000000000001E-3</v>
      </c>
      <c r="H28" s="178">
        <f>Input_NP!H28</f>
        <v>2.0993000000000001E-3</v>
      </c>
      <c r="I28" s="178">
        <f>Input_NP!I28</f>
        <v>2.0993000000000001E-3</v>
      </c>
      <c r="J28" s="178">
        <f>Input_NP!J28</f>
        <v>0</v>
      </c>
      <c r="K28" s="179">
        <f>Input_NP!K28</f>
        <v>0</v>
      </c>
      <c r="L28" s="240"/>
      <c r="M28" s="72">
        <v>3.5073000000000001E-3</v>
      </c>
      <c r="N28" s="3">
        <v>3.5073000000000001E-3</v>
      </c>
      <c r="O28" s="3">
        <v>2.0993000000000001E-3</v>
      </c>
      <c r="P28" s="73">
        <v>2.0993000000000001E-3</v>
      </c>
      <c r="Q28" s="27">
        <v>0</v>
      </c>
      <c r="R28" s="27">
        <v>3.6476E-3</v>
      </c>
      <c r="S28" s="27">
        <v>0</v>
      </c>
      <c r="T28" s="56">
        <v>2.3346E-3</v>
      </c>
    </row>
    <row r="29" spans="1:21" ht="12.75" customHeight="1" thickBot="1" x14ac:dyDescent="0.35">
      <c r="A29" s="229"/>
      <c r="B29" s="19" t="s">
        <v>63</v>
      </c>
      <c r="C29" s="3"/>
      <c r="D29" s="3"/>
      <c r="E29" s="3"/>
      <c r="F29" s="177">
        <f>Input_NP!F29</f>
        <v>0</v>
      </c>
      <c r="G29" s="178">
        <f>Input_NP!G29</f>
        <v>0</v>
      </c>
      <c r="H29" s="178">
        <f>Input_NP!H29</f>
        <v>0</v>
      </c>
      <c r="I29" s="178">
        <f>Input_NP!I29</f>
        <v>0</v>
      </c>
      <c r="J29" s="178">
        <f>Input_NP!J29</f>
        <v>0</v>
      </c>
      <c r="K29" s="179">
        <f>Input_NP!K29</f>
        <v>0</v>
      </c>
      <c r="L29" s="240"/>
      <c r="M29" s="74">
        <v>0</v>
      </c>
      <c r="N29" s="17">
        <v>0</v>
      </c>
      <c r="O29" s="17">
        <v>0</v>
      </c>
      <c r="P29" s="18">
        <v>0</v>
      </c>
      <c r="Q29" s="27">
        <v>0</v>
      </c>
      <c r="R29" s="27">
        <v>0</v>
      </c>
      <c r="S29" s="27">
        <v>0</v>
      </c>
      <c r="T29" s="56">
        <v>0</v>
      </c>
    </row>
    <row r="30" spans="1:21" ht="12.75" customHeight="1" x14ac:dyDescent="0.3">
      <c r="A30" s="229"/>
      <c r="B30" s="19" t="s">
        <v>17</v>
      </c>
      <c r="C30" s="3"/>
      <c r="D30" s="3"/>
      <c r="E30" s="3"/>
      <c r="F30" s="177">
        <f>Input_NP!F30</f>
        <v>0.05</v>
      </c>
      <c r="G30" s="178">
        <f>Input_NP!G30</f>
        <v>0.05</v>
      </c>
      <c r="H30" s="178">
        <f>Input_NP!H30</f>
        <v>0.05</v>
      </c>
      <c r="I30" s="178">
        <f>Input_NP!I30</f>
        <v>0.05</v>
      </c>
      <c r="J30" s="178">
        <f>Input_NP!J30</f>
        <v>0</v>
      </c>
      <c r="K30" s="179">
        <f>Input_NP!K30</f>
        <v>0</v>
      </c>
    </row>
    <row r="31" spans="1:21" ht="12.75" customHeight="1" thickBot="1" x14ac:dyDescent="0.35">
      <c r="A31" s="230"/>
      <c r="B31" s="16" t="s">
        <v>18</v>
      </c>
      <c r="C31" s="17"/>
      <c r="D31" s="17"/>
      <c r="E31" s="17"/>
      <c r="F31" s="180">
        <f>Input_NP!F31</f>
        <v>0</v>
      </c>
      <c r="G31" s="185">
        <f>Input_NP!G31</f>
        <v>0</v>
      </c>
      <c r="H31" s="185">
        <f>Input_NP!H31</f>
        <v>0</v>
      </c>
      <c r="I31" s="185">
        <f>Input_NP!I31</f>
        <v>0</v>
      </c>
      <c r="J31" s="185">
        <f>Input_NP!J31</f>
        <v>0</v>
      </c>
      <c r="K31" s="186">
        <f>Input_NP!K31</f>
        <v>0</v>
      </c>
    </row>
    <row r="32" spans="1:21" ht="12.75" customHeight="1" x14ac:dyDescent="0.3">
      <c r="A32" s="236" t="s">
        <v>26</v>
      </c>
      <c r="B32" s="37" t="s">
        <v>21</v>
      </c>
      <c r="C32" s="13" t="s">
        <v>5</v>
      </c>
      <c r="D32" s="13"/>
      <c r="E32" s="13"/>
      <c r="F32" s="174">
        <f>Input_NP!F32/1000</f>
        <v>52.35</v>
      </c>
      <c r="G32" s="174">
        <f>Input_NP!G32/1000</f>
        <v>64.978160000000003</v>
      </c>
      <c r="H32" s="174">
        <f>Input_NP!H32/1000</f>
        <v>24.46724</v>
      </c>
      <c r="I32" s="174">
        <f>Input_NP!I32/1000</f>
        <v>48.507419999999996</v>
      </c>
      <c r="J32" s="174">
        <f>Input_NP!J32/1000</f>
        <v>0</v>
      </c>
      <c r="K32" s="187">
        <f>Input_NP!K32/1000</f>
        <v>0</v>
      </c>
      <c r="L32" s="50" t="s">
        <v>84</v>
      </c>
    </row>
    <row r="33" spans="1:11" ht="12.75" customHeight="1" x14ac:dyDescent="0.3">
      <c r="A33" s="231"/>
      <c r="B33" s="19" t="s">
        <v>22</v>
      </c>
      <c r="C33" s="3" t="s">
        <v>5</v>
      </c>
      <c r="D33" s="3" t="s">
        <v>5</v>
      </c>
      <c r="E33" s="3"/>
      <c r="F33" s="177">
        <f>Input_NP!F33</f>
        <v>0</v>
      </c>
      <c r="G33" s="178">
        <f>Input_NP!G33</f>
        <v>0</v>
      </c>
      <c r="H33" s="178">
        <f>Input_NP!H33</f>
        <v>0</v>
      </c>
      <c r="I33" s="178">
        <f>Input_NP!I33</f>
        <v>0</v>
      </c>
      <c r="J33" s="178">
        <f>Input_NP!J33</f>
        <v>0</v>
      </c>
      <c r="K33" s="179">
        <f>Input_NP!K33</f>
        <v>0</v>
      </c>
    </row>
    <row r="34" spans="1:11" ht="12.75" customHeight="1" x14ac:dyDescent="0.3">
      <c r="A34" s="231"/>
      <c r="B34" s="19" t="s">
        <v>22</v>
      </c>
      <c r="C34" s="3" t="s">
        <v>5</v>
      </c>
      <c r="D34" s="3" t="s">
        <v>6</v>
      </c>
      <c r="E34" s="3"/>
      <c r="F34" s="177">
        <f>Input_NP!F34</f>
        <v>0</v>
      </c>
      <c r="G34" s="178">
        <f>Input_NP!G34</f>
        <v>0</v>
      </c>
      <c r="H34" s="178">
        <f>Input_NP!H34</f>
        <v>0</v>
      </c>
      <c r="I34" s="178">
        <f>Input_NP!I34</f>
        <v>0</v>
      </c>
      <c r="J34" s="178">
        <f>Input_NP!J34</f>
        <v>0</v>
      </c>
      <c r="K34" s="179">
        <f>Input_NP!K34</f>
        <v>0</v>
      </c>
    </row>
    <row r="35" spans="1:11" ht="12.75" customHeight="1" x14ac:dyDescent="0.3">
      <c r="A35" s="231"/>
      <c r="B35" s="19" t="s">
        <v>22</v>
      </c>
      <c r="C35" s="3" t="s">
        <v>5</v>
      </c>
      <c r="D35" s="3" t="s">
        <v>49</v>
      </c>
      <c r="E35" s="3"/>
      <c r="F35" s="177">
        <f>Input_NP!F35</f>
        <v>0</v>
      </c>
      <c r="G35" s="178">
        <f>Input_NP!G35</f>
        <v>0</v>
      </c>
      <c r="H35" s="178">
        <f>Input_NP!H35</f>
        <v>0</v>
      </c>
      <c r="I35" s="178">
        <f>Input_NP!I35</f>
        <v>0</v>
      </c>
      <c r="J35" s="178">
        <f>Input_NP!J35</f>
        <v>0</v>
      </c>
      <c r="K35" s="179">
        <f>Input_NP!K35</f>
        <v>0</v>
      </c>
    </row>
    <row r="36" spans="1:11" ht="12.75" customHeight="1" x14ac:dyDescent="0.3">
      <c r="A36" s="231"/>
      <c r="B36" s="19" t="s">
        <v>22</v>
      </c>
      <c r="C36" s="3" t="s">
        <v>5</v>
      </c>
      <c r="D36" s="3" t="s">
        <v>7</v>
      </c>
      <c r="E36" s="3"/>
      <c r="F36" s="177">
        <f>Input_NP!F36</f>
        <v>0</v>
      </c>
      <c r="G36" s="178">
        <f>Input_NP!G36</f>
        <v>0</v>
      </c>
      <c r="H36" s="178">
        <f>Input_NP!H36</f>
        <v>0</v>
      </c>
      <c r="I36" s="178">
        <f>Input_NP!I36</f>
        <v>0</v>
      </c>
      <c r="J36" s="178">
        <f>Input_NP!J36</f>
        <v>0</v>
      </c>
      <c r="K36" s="179">
        <f>Input_NP!K36</f>
        <v>0</v>
      </c>
    </row>
    <row r="37" spans="1:11" ht="12.75" customHeight="1" x14ac:dyDescent="0.3">
      <c r="A37" s="231"/>
      <c r="B37" s="19" t="s">
        <v>22</v>
      </c>
      <c r="C37" s="3" t="s">
        <v>5</v>
      </c>
      <c r="D37" s="3" t="s">
        <v>95</v>
      </c>
      <c r="E37" s="3"/>
      <c r="F37" s="177">
        <f>Input_NP!F37</f>
        <v>0</v>
      </c>
      <c r="G37" s="178">
        <f>Input_NP!G37</f>
        <v>0</v>
      </c>
      <c r="H37" s="178">
        <f>Input_NP!H37</f>
        <v>0</v>
      </c>
      <c r="I37" s="178">
        <f>Input_NP!I37</f>
        <v>0</v>
      </c>
      <c r="J37" s="178">
        <f>Input_NP!J37</f>
        <v>0</v>
      </c>
      <c r="K37" s="179">
        <f>Input_NP!K37</f>
        <v>0</v>
      </c>
    </row>
    <row r="38" spans="1:11" ht="12.75" customHeight="1" x14ac:dyDescent="0.3">
      <c r="A38" s="231"/>
      <c r="B38" s="29" t="s">
        <v>22</v>
      </c>
      <c r="C38" s="30" t="s">
        <v>5</v>
      </c>
      <c r="D38" s="30" t="s">
        <v>8</v>
      </c>
      <c r="E38" s="30"/>
      <c r="F38" s="182">
        <f>Input_NP!F38</f>
        <v>0</v>
      </c>
      <c r="G38" s="183">
        <f>Input_NP!G38</f>
        <v>0</v>
      </c>
      <c r="H38" s="183">
        <f>Input_NP!H38</f>
        <v>0</v>
      </c>
      <c r="I38" s="183">
        <f>Input_NP!I38</f>
        <v>0</v>
      </c>
      <c r="J38" s="183">
        <f>Input_NP!J38</f>
        <v>0</v>
      </c>
      <c r="K38" s="184">
        <f>Input_NP!K38</f>
        <v>0</v>
      </c>
    </row>
    <row r="39" spans="1:11" ht="12.75" customHeight="1" x14ac:dyDescent="0.3">
      <c r="A39" s="231"/>
      <c r="B39" s="22" t="s">
        <v>23</v>
      </c>
      <c r="C39" s="23" t="s">
        <v>5</v>
      </c>
      <c r="D39" s="23"/>
      <c r="E39" s="23" t="s">
        <v>55</v>
      </c>
      <c r="F39" s="177">
        <f>Input_NP!F39</f>
        <v>0.63540580000000002</v>
      </c>
      <c r="G39" s="178">
        <f>Input_NP!G39</f>
        <v>0.63540580000000002</v>
      </c>
      <c r="H39" s="178">
        <f>Input_NP!H39</f>
        <v>0.59311749999999996</v>
      </c>
      <c r="I39" s="178">
        <f>Input_NP!I39</f>
        <v>0.59311749999999996</v>
      </c>
      <c r="J39" s="178">
        <f>Input_NP!J39</f>
        <v>0</v>
      </c>
      <c r="K39" s="179">
        <f>Input_NP!K39</f>
        <v>0</v>
      </c>
    </row>
    <row r="40" spans="1:11" ht="12.75" customHeight="1" x14ac:dyDescent="0.3">
      <c r="A40" s="231"/>
      <c r="B40" s="19" t="s">
        <v>23</v>
      </c>
      <c r="C40" s="3" t="s">
        <v>5</v>
      </c>
      <c r="D40" s="3"/>
      <c r="E40" s="3" t="s">
        <v>56</v>
      </c>
      <c r="F40" s="177">
        <f>Input_NP!F40</f>
        <v>0.13477710000000001</v>
      </c>
      <c r="G40" s="178">
        <f>Input_NP!G40</f>
        <v>0.13477710000000001</v>
      </c>
      <c r="H40" s="178">
        <f>Input_NP!H40</f>
        <v>0.19240289999999999</v>
      </c>
      <c r="I40" s="178">
        <f>Input_NP!I40</f>
        <v>0.19240289999999999</v>
      </c>
      <c r="J40" s="178">
        <f>Input_NP!J40</f>
        <v>0</v>
      </c>
      <c r="K40" s="179">
        <f>Input_NP!K40</f>
        <v>0</v>
      </c>
    </row>
    <row r="41" spans="1:11" ht="12.75" customHeight="1" x14ac:dyDescent="0.3">
      <c r="A41" s="231"/>
      <c r="B41" s="19" t="s">
        <v>23</v>
      </c>
      <c r="C41" s="3" t="s">
        <v>5</v>
      </c>
      <c r="D41" s="3"/>
      <c r="E41" s="3" t="s">
        <v>57</v>
      </c>
      <c r="F41" s="177">
        <f>Input_NP!F41</f>
        <v>0.1621216</v>
      </c>
      <c r="G41" s="178">
        <f>Input_NP!G41</f>
        <v>0.1621216</v>
      </c>
      <c r="H41" s="178">
        <f>Input_NP!H41</f>
        <v>0.13503709999999999</v>
      </c>
      <c r="I41" s="178">
        <f>Input_NP!I41</f>
        <v>0.13503709999999999</v>
      </c>
      <c r="J41" s="178">
        <f>Input_NP!J41</f>
        <v>0</v>
      </c>
      <c r="K41" s="179">
        <f>Input_NP!K41</f>
        <v>0</v>
      </c>
    </row>
    <row r="42" spans="1:11" ht="12.75" customHeight="1" x14ac:dyDescent="0.3">
      <c r="A42" s="231"/>
      <c r="B42" s="29" t="s">
        <v>23</v>
      </c>
      <c r="C42" s="30" t="s">
        <v>5</v>
      </c>
      <c r="D42" s="30"/>
      <c r="E42" s="30" t="s">
        <v>58</v>
      </c>
      <c r="F42" s="182">
        <f>Input_NP!F42</f>
        <v>6.7695599999999995E-2</v>
      </c>
      <c r="G42" s="183">
        <f>Input_NP!G42</f>
        <v>6.7695599999999995E-2</v>
      </c>
      <c r="H42" s="183">
        <f>Input_NP!H42</f>
        <v>7.9442499999999999E-2</v>
      </c>
      <c r="I42" s="183">
        <f>Input_NP!I42</f>
        <v>7.9442499999999999E-2</v>
      </c>
      <c r="J42" s="183">
        <f>Input_NP!J42</f>
        <v>0</v>
      </c>
      <c r="K42" s="184">
        <f>Input_NP!K42</f>
        <v>0</v>
      </c>
    </row>
    <row r="43" spans="1:11" ht="12.75" customHeight="1" x14ac:dyDescent="0.3">
      <c r="A43" s="231"/>
      <c r="B43" s="22" t="s">
        <v>24</v>
      </c>
      <c r="C43" s="23" t="s">
        <v>5</v>
      </c>
      <c r="D43" s="23"/>
      <c r="E43" s="23" t="s">
        <v>55</v>
      </c>
      <c r="F43" s="177">
        <f>Input_NP!F43</f>
        <v>7.1977100000000002E-2</v>
      </c>
      <c r="G43" s="178">
        <f>Input_NP!G43</f>
        <v>7.1977100000000002E-2</v>
      </c>
      <c r="H43" s="178">
        <f>Input_NP!H43</f>
        <v>6.5699599999999997E-2</v>
      </c>
      <c r="I43" s="178">
        <f>Input_NP!I43</f>
        <v>6.5699599999999997E-2</v>
      </c>
      <c r="J43" s="178">
        <f>Input_NP!J43</f>
        <v>0</v>
      </c>
      <c r="K43" s="179">
        <f>Input_NP!K43</f>
        <v>0</v>
      </c>
    </row>
    <row r="44" spans="1:11" ht="12.75" customHeight="1" x14ac:dyDescent="0.3">
      <c r="A44" s="231"/>
      <c r="B44" s="19" t="s">
        <v>24</v>
      </c>
      <c r="C44" s="3" t="s">
        <v>5</v>
      </c>
      <c r="D44" s="3"/>
      <c r="E44" s="3" t="s">
        <v>56</v>
      </c>
      <c r="F44" s="177">
        <f>Input_NP!F44</f>
        <v>5.2477200000000002E-2</v>
      </c>
      <c r="G44" s="178">
        <f>Input_NP!G44</f>
        <v>5.2477200000000002E-2</v>
      </c>
      <c r="H44" s="178">
        <f>Input_NP!H44</f>
        <v>7.3996599999999996E-2</v>
      </c>
      <c r="I44" s="178">
        <f>Input_NP!I44</f>
        <v>7.3996599999999996E-2</v>
      </c>
      <c r="J44" s="178">
        <f>Input_NP!J44</f>
        <v>0</v>
      </c>
      <c r="K44" s="179">
        <f>Input_NP!K44</f>
        <v>0</v>
      </c>
    </row>
    <row r="45" spans="1:11" ht="12.75" customHeight="1" x14ac:dyDescent="0.3">
      <c r="A45" s="231"/>
      <c r="B45" s="19" t="s">
        <v>24</v>
      </c>
      <c r="C45" s="3" t="s">
        <v>5</v>
      </c>
      <c r="D45" s="3"/>
      <c r="E45" s="3" t="s">
        <v>57</v>
      </c>
      <c r="F45" s="177">
        <f>Input_NP!F45</f>
        <v>4.2837E-2</v>
      </c>
      <c r="G45" s="178">
        <f>Input_NP!G45</f>
        <v>4.2837E-2</v>
      </c>
      <c r="H45" s="178">
        <f>Input_NP!H45</f>
        <v>9.20734E-2</v>
      </c>
      <c r="I45" s="178">
        <f>Input_NP!I45</f>
        <v>9.20734E-2</v>
      </c>
      <c r="J45" s="178">
        <f>Input_NP!J45</f>
        <v>0</v>
      </c>
      <c r="K45" s="179">
        <f>Input_NP!K45</f>
        <v>0</v>
      </c>
    </row>
    <row r="46" spans="1:11" ht="12.75" customHeight="1" x14ac:dyDescent="0.3">
      <c r="A46" s="231"/>
      <c r="B46" s="29" t="s">
        <v>24</v>
      </c>
      <c r="C46" s="30" t="s">
        <v>5</v>
      </c>
      <c r="D46" s="30"/>
      <c r="E46" s="30" t="s">
        <v>58</v>
      </c>
      <c r="F46" s="182">
        <f>Input_NP!F46</f>
        <v>3.6086E-2</v>
      </c>
      <c r="G46" s="183">
        <f>Input_NP!G46</f>
        <v>3.6086E-2</v>
      </c>
      <c r="H46" s="183">
        <f>Input_NP!H46</f>
        <v>2.6955099999999999E-2</v>
      </c>
      <c r="I46" s="183">
        <f>Input_NP!I46</f>
        <v>2.6955099999999999E-2</v>
      </c>
      <c r="J46" s="183">
        <f>Input_NP!J46</f>
        <v>0</v>
      </c>
      <c r="K46" s="184">
        <f>Input_NP!K46</f>
        <v>0</v>
      </c>
    </row>
    <row r="47" spans="1:11" ht="12.75" customHeight="1" x14ac:dyDescent="0.3">
      <c r="A47" s="231"/>
      <c r="B47" s="22" t="s">
        <v>71</v>
      </c>
      <c r="C47" s="23" t="s">
        <v>5</v>
      </c>
      <c r="D47" s="23"/>
      <c r="E47" s="23"/>
      <c r="F47" s="177">
        <f>Input_NP!F47</f>
        <v>3.0759080000000001</v>
      </c>
      <c r="G47" s="178">
        <f>Input_NP!G47</f>
        <v>3.0759080000000001</v>
      </c>
      <c r="H47" s="178">
        <f>Input_NP!H47</f>
        <v>3.302403</v>
      </c>
      <c r="I47" s="178">
        <f>Input_NP!I47</f>
        <v>3.302403</v>
      </c>
      <c r="J47" s="178">
        <f>Input_NP!J47</f>
        <v>0</v>
      </c>
      <c r="K47" s="179">
        <f>Input_NP!K47</f>
        <v>0</v>
      </c>
    </row>
    <row r="48" spans="1:11" ht="12.75" customHeight="1" x14ac:dyDescent="0.3">
      <c r="A48" s="231"/>
      <c r="B48" s="29" t="s">
        <v>72</v>
      </c>
      <c r="C48" s="30" t="s">
        <v>5</v>
      </c>
      <c r="D48" s="30"/>
      <c r="E48" s="30"/>
      <c r="F48" s="182">
        <f>Input_NP!F48</f>
        <v>0.38898700000000003</v>
      </c>
      <c r="G48" s="183">
        <f>Input_NP!G48</f>
        <v>0.38898700000000003</v>
      </c>
      <c r="H48" s="183">
        <f>Input_NP!H48</f>
        <v>0.56198040000000005</v>
      </c>
      <c r="I48" s="183">
        <f>Input_NP!I48</f>
        <v>0.56198040000000005</v>
      </c>
      <c r="J48" s="183">
        <f>Input_NP!J48</f>
        <v>0</v>
      </c>
      <c r="K48" s="184">
        <f>Input_NP!K48</f>
        <v>0</v>
      </c>
    </row>
    <row r="49" spans="1:13" ht="12.75" customHeight="1" x14ac:dyDescent="0.3">
      <c r="A49" s="231"/>
      <c r="B49" s="22" t="s">
        <v>21</v>
      </c>
      <c r="C49" s="23" t="s">
        <v>6</v>
      </c>
      <c r="D49" s="23"/>
      <c r="E49" s="23"/>
      <c r="F49" s="177">
        <f>Input_NP!F49/1000</f>
        <v>29.004619999999999</v>
      </c>
      <c r="G49" s="177">
        <f>Input_NP!G49/1000</f>
        <v>29.004619999999999</v>
      </c>
      <c r="H49" s="177">
        <f>Input_NP!H49/1000</f>
        <v>88.066100000000006</v>
      </c>
      <c r="I49" s="177">
        <f>Input_NP!I49/1000</f>
        <v>88.066100000000006</v>
      </c>
      <c r="J49" s="177">
        <f>Input_NP!J49/1000</f>
        <v>0</v>
      </c>
      <c r="K49" s="188">
        <f>Input_NP!K49/1000</f>
        <v>0</v>
      </c>
      <c r="L49" s="5" t="s">
        <v>80</v>
      </c>
      <c r="M49" s="5" t="s">
        <v>85</v>
      </c>
    </row>
    <row r="50" spans="1:13" ht="12.75" customHeight="1" x14ac:dyDescent="0.3">
      <c r="A50" s="231"/>
      <c r="B50" s="19" t="s">
        <v>22</v>
      </c>
      <c r="C50" s="3" t="s">
        <v>6</v>
      </c>
      <c r="D50" s="3" t="s">
        <v>5</v>
      </c>
      <c r="E50" s="3"/>
      <c r="F50" s="177">
        <f>Input_NP!F50</f>
        <v>0</v>
      </c>
      <c r="G50" s="178">
        <f>Input_NP!G50</f>
        <v>0</v>
      </c>
      <c r="H50" s="178">
        <f>Input_NP!H50</f>
        <v>0</v>
      </c>
      <c r="I50" s="178">
        <f>Input_NP!I50</f>
        <v>0</v>
      </c>
      <c r="J50" s="178">
        <f>Input_NP!J50</f>
        <v>0</v>
      </c>
      <c r="K50" s="179">
        <f>Input_NP!K50</f>
        <v>0</v>
      </c>
      <c r="M50" s="5" t="s">
        <v>86</v>
      </c>
    </row>
    <row r="51" spans="1:13" ht="12.75" customHeight="1" x14ac:dyDescent="0.3">
      <c r="A51" s="231"/>
      <c r="B51" s="19" t="s">
        <v>22</v>
      </c>
      <c r="C51" s="3" t="s">
        <v>6</v>
      </c>
      <c r="D51" s="3" t="s">
        <v>6</v>
      </c>
      <c r="E51" s="3"/>
      <c r="F51" s="177">
        <f>Input_NP!F51</f>
        <v>0</v>
      </c>
      <c r="G51" s="178">
        <f>Input_NP!G51</f>
        <v>0</v>
      </c>
      <c r="H51" s="178">
        <f>Input_NP!H51</f>
        <v>0</v>
      </c>
      <c r="I51" s="178">
        <f>Input_NP!I51</f>
        <v>0</v>
      </c>
      <c r="J51" s="178">
        <f>Input_NP!J51</f>
        <v>0</v>
      </c>
      <c r="K51" s="179">
        <f>Input_NP!K51</f>
        <v>0</v>
      </c>
    </row>
    <row r="52" spans="1:13" ht="12.75" customHeight="1" x14ac:dyDescent="0.3">
      <c r="A52" s="231"/>
      <c r="B52" s="19" t="s">
        <v>22</v>
      </c>
      <c r="C52" s="3" t="s">
        <v>6</v>
      </c>
      <c r="D52" s="3" t="s">
        <v>49</v>
      </c>
      <c r="E52" s="3"/>
      <c r="F52" s="177">
        <f>Input_NP!F52</f>
        <v>0</v>
      </c>
      <c r="G52" s="178">
        <f>Input_NP!G52</f>
        <v>0</v>
      </c>
      <c r="H52" s="178">
        <f>Input_NP!H52</f>
        <v>0</v>
      </c>
      <c r="I52" s="178">
        <f>Input_NP!I52</f>
        <v>0</v>
      </c>
      <c r="J52" s="178">
        <f>Input_NP!J52</f>
        <v>0</v>
      </c>
      <c r="K52" s="179">
        <f>Input_NP!K52</f>
        <v>0</v>
      </c>
    </row>
    <row r="53" spans="1:13" ht="12.75" customHeight="1" x14ac:dyDescent="0.3">
      <c r="A53" s="231"/>
      <c r="B53" s="19" t="s">
        <v>22</v>
      </c>
      <c r="C53" s="3" t="s">
        <v>6</v>
      </c>
      <c r="D53" s="3" t="s">
        <v>7</v>
      </c>
      <c r="E53" s="3"/>
      <c r="F53" s="177">
        <f>Input_NP!F53</f>
        <v>0</v>
      </c>
      <c r="G53" s="178">
        <f>Input_NP!G53</f>
        <v>0</v>
      </c>
      <c r="H53" s="178">
        <f>Input_NP!H53</f>
        <v>0</v>
      </c>
      <c r="I53" s="178">
        <f>Input_NP!I53</f>
        <v>0</v>
      </c>
      <c r="J53" s="178">
        <f>Input_NP!J53</f>
        <v>0</v>
      </c>
      <c r="K53" s="179">
        <f>Input_NP!K53</f>
        <v>0</v>
      </c>
    </row>
    <row r="54" spans="1:13" ht="12.75" customHeight="1" x14ac:dyDescent="0.3">
      <c r="A54" s="231"/>
      <c r="B54" s="19" t="s">
        <v>22</v>
      </c>
      <c r="C54" s="3" t="s">
        <v>6</v>
      </c>
      <c r="D54" s="3" t="s">
        <v>95</v>
      </c>
      <c r="E54" s="3"/>
      <c r="F54" s="177">
        <f>Input_NP!F54</f>
        <v>0</v>
      </c>
      <c r="G54" s="178">
        <f>Input_NP!G54</f>
        <v>0</v>
      </c>
      <c r="H54" s="178">
        <f>Input_NP!H54</f>
        <v>0</v>
      </c>
      <c r="I54" s="178">
        <f>Input_NP!I54</f>
        <v>0</v>
      </c>
      <c r="J54" s="178">
        <f>Input_NP!J54</f>
        <v>0</v>
      </c>
      <c r="K54" s="179">
        <f>Input_NP!K54</f>
        <v>0</v>
      </c>
    </row>
    <row r="55" spans="1:13" ht="12.75" customHeight="1" x14ac:dyDescent="0.3">
      <c r="A55" s="231"/>
      <c r="B55" s="29" t="s">
        <v>22</v>
      </c>
      <c r="C55" s="30" t="s">
        <v>6</v>
      </c>
      <c r="D55" s="30" t="s">
        <v>8</v>
      </c>
      <c r="E55" s="30"/>
      <c r="F55" s="182">
        <f>Input_NP!F55</f>
        <v>0</v>
      </c>
      <c r="G55" s="183">
        <f>Input_NP!G55</f>
        <v>0</v>
      </c>
      <c r="H55" s="183">
        <f>Input_NP!H55</f>
        <v>0</v>
      </c>
      <c r="I55" s="183">
        <f>Input_NP!I55</f>
        <v>0</v>
      </c>
      <c r="J55" s="183">
        <f>Input_NP!J55</f>
        <v>0</v>
      </c>
      <c r="K55" s="184">
        <f>Input_NP!K55</f>
        <v>0</v>
      </c>
    </row>
    <row r="56" spans="1:13" ht="12.75" customHeight="1" x14ac:dyDescent="0.3">
      <c r="A56" s="231"/>
      <c r="B56" s="22" t="s">
        <v>23</v>
      </c>
      <c r="C56" s="23" t="s">
        <v>6</v>
      </c>
      <c r="D56" s="23"/>
      <c r="E56" s="23" t="s">
        <v>55</v>
      </c>
      <c r="F56" s="177">
        <f>Input_NP!F56</f>
        <v>0.1139585</v>
      </c>
      <c r="G56" s="178">
        <f>Input_NP!G56</f>
        <v>0.1139585</v>
      </c>
      <c r="H56" s="178">
        <f>Input_NP!H56</f>
        <v>7.4892200000000006E-2</v>
      </c>
      <c r="I56" s="178">
        <f>Input_NP!I56</f>
        <v>7.4892200000000006E-2</v>
      </c>
      <c r="J56" s="178">
        <f>Input_NP!J56</f>
        <v>0</v>
      </c>
      <c r="K56" s="179">
        <f>Input_NP!K56</f>
        <v>0</v>
      </c>
    </row>
    <row r="57" spans="1:13" ht="12.75" customHeight="1" x14ac:dyDescent="0.3">
      <c r="A57" s="231"/>
      <c r="B57" s="19" t="s">
        <v>23</v>
      </c>
      <c r="C57" s="3" t="s">
        <v>6</v>
      </c>
      <c r="D57" s="3"/>
      <c r="E57" s="3" t="s">
        <v>56</v>
      </c>
      <c r="F57" s="177">
        <f>Input_NP!F57</f>
        <v>0.146177</v>
      </c>
      <c r="G57" s="178">
        <f>Input_NP!G57</f>
        <v>0.146177</v>
      </c>
      <c r="H57" s="178">
        <f>Input_NP!H57</f>
        <v>0.22618150000000001</v>
      </c>
      <c r="I57" s="178">
        <f>Input_NP!I57</f>
        <v>0.22618150000000001</v>
      </c>
      <c r="J57" s="178">
        <f>Input_NP!J57</f>
        <v>0</v>
      </c>
      <c r="K57" s="179">
        <f>Input_NP!K57</f>
        <v>0</v>
      </c>
    </row>
    <row r="58" spans="1:13" ht="12.75" customHeight="1" x14ac:dyDescent="0.3">
      <c r="A58" s="231"/>
      <c r="B58" s="19" t="s">
        <v>23</v>
      </c>
      <c r="C58" s="3" t="s">
        <v>6</v>
      </c>
      <c r="D58" s="3"/>
      <c r="E58" s="3" t="s">
        <v>57</v>
      </c>
      <c r="F58" s="177">
        <f>Input_NP!F58</f>
        <v>0.56445089999999998</v>
      </c>
      <c r="G58" s="178">
        <f>Input_NP!G58</f>
        <v>0.56445089999999998</v>
      </c>
      <c r="H58" s="178">
        <f>Input_NP!H58</f>
        <v>0.59961980000000004</v>
      </c>
      <c r="I58" s="178">
        <f>Input_NP!I58</f>
        <v>0.59961980000000004</v>
      </c>
      <c r="J58" s="178">
        <f>Input_NP!J58</f>
        <v>0</v>
      </c>
      <c r="K58" s="179">
        <f>Input_NP!K58</f>
        <v>0</v>
      </c>
    </row>
    <row r="59" spans="1:13" ht="12.75" customHeight="1" x14ac:dyDescent="0.3">
      <c r="A59" s="231"/>
      <c r="B59" s="29" t="s">
        <v>23</v>
      </c>
      <c r="C59" s="30" t="s">
        <v>6</v>
      </c>
      <c r="D59" s="30"/>
      <c r="E59" s="30" t="s">
        <v>58</v>
      </c>
      <c r="F59" s="182">
        <f>Input_NP!F59</f>
        <v>0.1754135</v>
      </c>
      <c r="G59" s="183">
        <f>Input_NP!G59</f>
        <v>0.1754135</v>
      </c>
      <c r="H59" s="183">
        <f>Input_NP!H59</f>
        <v>9.9306400000000003E-2</v>
      </c>
      <c r="I59" s="183">
        <f>Input_NP!I59</f>
        <v>9.9306400000000003E-2</v>
      </c>
      <c r="J59" s="183">
        <f>Input_NP!J59</f>
        <v>0</v>
      </c>
      <c r="K59" s="184">
        <f>Input_NP!K59</f>
        <v>0</v>
      </c>
    </row>
    <row r="60" spans="1:13" ht="12.75" customHeight="1" x14ac:dyDescent="0.3">
      <c r="A60" s="231"/>
      <c r="B60" s="22" t="s">
        <v>24</v>
      </c>
      <c r="C60" s="23" t="s">
        <v>6</v>
      </c>
      <c r="D60" s="23"/>
      <c r="E60" s="23" t="s">
        <v>55</v>
      </c>
      <c r="F60" s="177">
        <f>Input_NP!F60</f>
        <v>4.0864299999999999E-2</v>
      </c>
      <c r="G60" s="178">
        <f>Input_NP!G60</f>
        <v>4.0864299999999999E-2</v>
      </c>
      <c r="H60" s="178">
        <f>Input_NP!H60</f>
        <v>3.6959199999999998E-2</v>
      </c>
      <c r="I60" s="178">
        <f>Input_NP!I60</f>
        <v>3.6959199999999998E-2</v>
      </c>
      <c r="J60" s="178">
        <f>Input_NP!J60</f>
        <v>0</v>
      </c>
      <c r="K60" s="179">
        <f>Input_NP!K60</f>
        <v>0</v>
      </c>
    </row>
    <row r="61" spans="1:13" ht="12.75" customHeight="1" x14ac:dyDescent="0.3">
      <c r="A61" s="231"/>
      <c r="B61" s="19" t="s">
        <v>24</v>
      </c>
      <c r="C61" s="3" t="s">
        <v>6</v>
      </c>
      <c r="D61" s="3"/>
      <c r="E61" s="3" t="s">
        <v>56</v>
      </c>
      <c r="F61" s="177">
        <f>Input_NP!F61</f>
        <v>3.5145200000000001E-2</v>
      </c>
      <c r="G61" s="178">
        <f>Input_NP!G61</f>
        <v>3.5145200000000001E-2</v>
      </c>
      <c r="H61" s="178">
        <f>Input_NP!H61</f>
        <v>5.7248800000000002E-2</v>
      </c>
      <c r="I61" s="178">
        <f>Input_NP!I61</f>
        <v>5.7248800000000002E-2</v>
      </c>
      <c r="J61" s="178">
        <f>Input_NP!J61</f>
        <v>0</v>
      </c>
      <c r="K61" s="179">
        <f>Input_NP!K61</f>
        <v>0</v>
      </c>
    </row>
    <row r="62" spans="1:13" ht="12.75" customHeight="1" x14ac:dyDescent="0.3">
      <c r="A62" s="231"/>
      <c r="B62" s="19" t="s">
        <v>24</v>
      </c>
      <c r="C62" s="3" t="s">
        <v>6</v>
      </c>
      <c r="D62" s="3"/>
      <c r="E62" s="3" t="s">
        <v>57</v>
      </c>
      <c r="F62" s="177">
        <f>Input_NP!F62</f>
        <v>7.2975100000000001E-2</v>
      </c>
      <c r="G62" s="178">
        <f>Input_NP!G62</f>
        <v>7.2975100000000001E-2</v>
      </c>
      <c r="H62" s="178">
        <f>Input_NP!H62</f>
        <v>9.3104199999999998E-2</v>
      </c>
      <c r="I62" s="178">
        <f>Input_NP!I62</f>
        <v>9.3104199999999998E-2</v>
      </c>
      <c r="J62" s="178">
        <f>Input_NP!J62</f>
        <v>0</v>
      </c>
      <c r="K62" s="179">
        <f>Input_NP!K62</f>
        <v>0</v>
      </c>
    </row>
    <row r="63" spans="1:13" ht="12.75" customHeight="1" x14ac:dyDescent="0.3">
      <c r="A63" s="231"/>
      <c r="B63" s="29" t="s">
        <v>24</v>
      </c>
      <c r="C63" s="30" t="s">
        <v>6</v>
      </c>
      <c r="D63" s="30"/>
      <c r="E63" s="30" t="s">
        <v>58</v>
      </c>
      <c r="F63" s="182">
        <f>Input_NP!F63</f>
        <v>3.6795300000000003E-2</v>
      </c>
      <c r="G63" s="183">
        <f>Input_NP!G63</f>
        <v>3.6795300000000003E-2</v>
      </c>
      <c r="H63" s="183">
        <f>Input_NP!H63</f>
        <v>3.7016899999999998E-2</v>
      </c>
      <c r="I63" s="183">
        <f>Input_NP!I63</f>
        <v>3.7016899999999998E-2</v>
      </c>
      <c r="J63" s="183">
        <f>Input_NP!J63</f>
        <v>0</v>
      </c>
      <c r="K63" s="184">
        <f>Input_NP!K63</f>
        <v>0</v>
      </c>
    </row>
    <row r="64" spans="1:13" ht="12.75" customHeight="1" x14ac:dyDescent="0.3">
      <c r="A64" s="231"/>
      <c r="B64" s="22" t="s">
        <v>71</v>
      </c>
      <c r="C64" s="23" t="s">
        <v>6</v>
      </c>
      <c r="D64" s="23"/>
      <c r="E64" s="23"/>
      <c r="F64" s="177">
        <f>Input_NP!F64</f>
        <v>2.9836019999999999</v>
      </c>
      <c r="G64" s="178">
        <f>Input_NP!G64</f>
        <v>2.9836019999999999</v>
      </c>
      <c r="H64" s="178">
        <f>Input_NP!H64</f>
        <v>2.5864259999999999</v>
      </c>
      <c r="I64" s="178">
        <f>Input_NP!I64</f>
        <v>2.5864259999999999</v>
      </c>
      <c r="J64" s="178">
        <f>Input_NP!J64</f>
        <v>0</v>
      </c>
      <c r="K64" s="179">
        <f>Input_NP!K64</f>
        <v>0</v>
      </c>
    </row>
    <row r="65" spans="1:11" ht="12.75" customHeight="1" x14ac:dyDescent="0.3">
      <c r="A65" s="231"/>
      <c r="B65" s="29" t="s">
        <v>72</v>
      </c>
      <c r="C65" s="30" t="s">
        <v>6</v>
      </c>
      <c r="D65" s="30"/>
      <c r="E65" s="30"/>
      <c r="F65" s="182">
        <f>Input_NP!F65</f>
        <v>0.44145489999999998</v>
      </c>
      <c r="G65" s="183">
        <f>Input_NP!G65</f>
        <v>0.44145489999999998</v>
      </c>
      <c r="H65" s="183">
        <f>Input_NP!H65</f>
        <v>0.49169810000000003</v>
      </c>
      <c r="I65" s="183">
        <f>Input_NP!I65</f>
        <v>0.49169810000000003</v>
      </c>
      <c r="J65" s="183">
        <f>Input_NP!J65</f>
        <v>0</v>
      </c>
      <c r="K65" s="184">
        <f>Input_NP!K65</f>
        <v>0</v>
      </c>
    </row>
    <row r="66" spans="1:11" ht="12.75" customHeight="1" x14ac:dyDescent="0.3">
      <c r="A66" s="231"/>
      <c r="B66" s="22" t="s">
        <v>21</v>
      </c>
      <c r="C66" s="3" t="s">
        <v>49</v>
      </c>
      <c r="D66" s="23"/>
      <c r="E66" s="23"/>
      <c r="F66" s="177">
        <f>Input_NP!F66/1000</f>
        <v>236.9939</v>
      </c>
      <c r="G66" s="177">
        <f>Input_NP!G66/1000</f>
        <v>236.9939</v>
      </c>
      <c r="H66" s="177">
        <f>Input_NP!H66/1000</f>
        <v>236.9939</v>
      </c>
      <c r="I66" s="177">
        <f>Input_NP!I66/1000</f>
        <v>236.9939</v>
      </c>
      <c r="J66" s="177">
        <f>Input_NP!J66/1000</f>
        <v>0</v>
      </c>
      <c r="K66" s="188">
        <f>Input_NP!K66/1000</f>
        <v>0</v>
      </c>
    </row>
    <row r="67" spans="1:11" ht="12.75" customHeight="1" x14ac:dyDescent="0.3">
      <c r="A67" s="231"/>
      <c r="B67" s="19" t="s">
        <v>22</v>
      </c>
      <c r="C67" s="3" t="s">
        <v>49</v>
      </c>
      <c r="D67" s="3" t="s">
        <v>5</v>
      </c>
      <c r="E67" s="3"/>
      <c r="F67" s="177">
        <f>Input_NP!F67</f>
        <v>0</v>
      </c>
      <c r="G67" s="178">
        <f>Input_NP!G67</f>
        <v>0</v>
      </c>
      <c r="H67" s="178">
        <f>Input_NP!H67</f>
        <v>0</v>
      </c>
      <c r="I67" s="178">
        <f>Input_NP!I67</f>
        <v>0</v>
      </c>
      <c r="J67" s="178">
        <f>Input_NP!J67</f>
        <v>0</v>
      </c>
      <c r="K67" s="179">
        <f>Input_NP!K67</f>
        <v>0</v>
      </c>
    </row>
    <row r="68" spans="1:11" ht="12.75" customHeight="1" x14ac:dyDescent="0.3">
      <c r="A68" s="231"/>
      <c r="B68" s="19" t="s">
        <v>22</v>
      </c>
      <c r="C68" s="3" t="s">
        <v>49</v>
      </c>
      <c r="D68" s="3" t="s">
        <v>6</v>
      </c>
      <c r="E68" s="3"/>
      <c r="F68" s="177">
        <f>Input_NP!F68</f>
        <v>0</v>
      </c>
      <c r="G68" s="178">
        <f>Input_NP!G68</f>
        <v>0</v>
      </c>
      <c r="H68" s="178">
        <f>Input_NP!H68</f>
        <v>0</v>
      </c>
      <c r="I68" s="178">
        <f>Input_NP!I68</f>
        <v>0</v>
      </c>
      <c r="J68" s="178">
        <f>Input_NP!J68</f>
        <v>0</v>
      </c>
      <c r="K68" s="179">
        <f>Input_NP!K68</f>
        <v>0</v>
      </c>
    </row>
    <row r="69" spans="1:11" ht="12.75" customHeight="1" x14ac:dyDescent="0.3">
      <c r="A69" s="231"/>
      <c r="B69" s="19" t="s">
        <v>22</v>
      </c>
      <c r="C69" s="3" t="s">
        <v>49</v>
      </c>
      <c r="D69" s="3" t="s">
        <v>49</v>
      </c>
      <c r="E69" s="3"/>
      <c r="F69" s="177">
        <f>Input_NP!F69</f>
        <v>0</v>
      </c>
      <c r="G69" s="178">
        <f>Input_NP!G69</f>
        <v>0</v>
      </c>
      <c r="H69" s="178">
        <f>Input_NP!H69</f>
        <v>0</v>
      </c>
      <c r="I69" s="178">
        <f>Input_NP!I69</f>
        <v>0</v>
      </c>
      <c r="J69" s="178">
        <f>Input_NP!J69</f>
        <v>0</v>
      </c>
      <c r="K69" s="179">
        <f>Input_NP!K69</f>
        <v>0</v>
      </c>
    </row>
    <row r="70" spans="1:11" ht="12.75" customHeight="1" x14ac:dyDescent="0.3">
      <c r="A70" s="231"/>
      <c r="B70" s="19" t="s">
        <v>22</v>
      </c>
      <c r="C70" s="3" t="s">
        <v>49</v>
      </c>
      <c r="D70" s="3" t="s">
        <v>7</v>
      </c>
      <c r="E70" s="3"/>
      <c r="F70" s="177">
        <f>Input_NP!F70</f>
        <v>0</v>
      </c>
      <c r="G70" s="178">
        <f>Input_NP!G70</f>
        <v>0</v>
      </c>
      <c r="H70" s="178">
        <f>Input_NP!H70</f>
        <v>0</v>
      </c>
      <c r="I70" s="178">
        <f>Input_NP!I70</f>
        <v>0</v>
      </c>
      <c r="J70" s="178">
        <f>Input_NP!J70</f>
        <v>0</v>
      </c>
      <c r="K70" s="179">
        <f>Input_NP!K70</f>
        <v>0</v>
      </c>
    </row>
    <row r="71" spans="1:11" ht="12.75" customHeight="1" x14ac:dyDescent="0.3">
      <c r="A71" s="231"/>
      <c r="B71" s="19" t="s">
        <v>22</v>
      </c>
      <c r="C71" s="3" t="s">
        <v>49</v>
      </c>
      <c r="D71" s="3" t="s">
        <v>95</v>
      </c>
      <c r="E71" s="3"/>
      <c r="F71" s="177">
        <f>Input_NP!F71</f>
        <v>0</v>
      </c>
      <c r="G71" s="178">
        <f>Input_NP!G71</f>
        <v>0</v>
      </c>
      <c r="H71" s="178">
        <f>Input_NP!H71</f>
        <v>0</v>
      </c>
      <c r="I71" s="178">
        <f>Input_NP!I71</f>
        <v>0</v>
      </c>
      <c r="J71" s="178">
        <f>Input_NP!J71</f>
        <v>0</v>
      </c>
      <c r="K71" s="179">
        <f>Input_NP!K71</f>
        <v>0</v>
      </c>
    </row>
    <row r="72" spans="1:11" ht="12.75" customHeight="1" x14ac:dyDescent="0.3">
      <c r="A72" s="231"/>
      <c r="B72" s="29" t="s">
        <v>22</v>
      </c>
      <c r="C72" s="30" t="s">
        <v>49</v>
      </c>
      <c r="D72" s="30" t="s">
        <v>8</v>
      </c>
      <c r="E72" s="30"/>
      <c r="F72" s="182">
        <f>Input_NP!F72</f>
        <v>0.27032970000000001</v>
      </c>
      <c r="G72" s="183">
        <f>Input_NP!G72</f>
        <v>0.27032970000000001</v>
      </c>
      <c r="H72" s="183">
        <f>Input_NP!H72</f>
        <v>0.27032970000000001</v>
      </c>
      <c r="I72" s="183">
        <f>Input_NP!I72</f>
        <v>0.27032970000000001</v>
      </c>
      <c r="J72" s="183">
        <f>Input_NP!J72</f>
        <v>0</v>
      </c>
      <c r="K72" s="184">
        <f>Input_NP!K72</f>
        <v>0</v>
      </c>
    </row>
    <row r="73" spans="1:11" ht="12.75" customHeight="1" x14ac:dyDescent="0.3">
      <c r="A73" s="231"/>
      <c r="B73" s="19" t="s">
        <v>23</v>
      </c>
      <c r="C73" s="3" t="s">
        <v>49</v>
      </c>
      <c r="D73" s="3"/>
      <c r="E73" s="3" t="s">
        <v>56</v>
      </c>
      <c r="F73" s="177">
        <f>Input_NP!F73</f>
        <v>0.7503765</v>
      </c>
      <c r="G73" s="178">
        <f>Input_NP!G73</f>
        <v>0.7503765</v>
      </c>
      <c r="H73" s="178">
        <f>Input_NP!H73</f>
        <v>0.7503765</v>
      </c>
      <c r="I73" s="178">
        <f>Input_NP!I73</f>
        <v>0.7503765</v>
      </c>
      <c r="J73" s="178">
        <f>Input_NP!J73</f>
        <v>0</v>
      </c>
      <c r="K73" s="179">
        <f>Input_NP!K73</f>
        <v>0</v>
      </c>
    </row>
    <row r="74" spans="1:11" ht="12.75" customHeight="1" x14ac:dyDescent="0.3">
      <c r="A74" s="231"/>
      <c r="B74" s="19" t="s">
        <v>23</v>
      </c>
      <c r="C74" s="3" t="s">
        <v>49</v>
      </c>
      <c r="D74" s="3"/>
      <c r="E74" s="3" t="s">
        <v>57</v>
      </c>
      <c r="F74" s="177">
        <f>Input_NP!F74</f>
        <v>0.1559904</v>
      </c>
      <c r="G74" s="178">
        <f>Input_NP!G74</f>
        <v>0.1559904</v>
      </c>
      <c r="H74" s="178">
        <f>Input_NP!H74</f>
        <v>0.1559904</v>
      </c>
      <c r="I74" s="178">
        <f>Input_NP!I74</f>
        <v>0.1559904</v>
      </c>
      <c r="J74" s="178">
        <f>Input_NP!J74</f>
        <v>0</v>
      </c>
      <c r="K74" s="179">
        <f>Input_NP!K74</f>
        <v>0</v>
      </c>
    </row>
    <row r="75" spans="1:11" ht="12.75" customHeight="1" x14ac:dyDescent="0.3">
      <c r="A75" s="231"/>
      <c r="B75" s="29" t="s">
        <v>23</v>
      </c>
      <c r="C75" s="30" t="s">
        <v>49</v>
      </c>
      <c r="D75" s="30"/>
      <c r="E75" s="30" t="s">
        <v>58</v>
      </c>
      <c r="F75" s="182">
        <f>Input_NP!F75</f>
        <v>9.3633099999999997E-2</v>
      </c>
      <c r="G75" s="183">
        <f>Input_NP!G75</f>
        <v>9.3633099999999997E-2</v>
      </c>
      <c r="H75" s="183">
        <f>Input_NP!H75</f>
        <v>9.3633099999999997E-2</v>
      </c>
      <c r="I75" s="183">
        <f>Input_NP!I75</f>
        <v>9.3633099999999997E-2</v>
      </c>
      <c r="J75" s="183">
        <f>Input_NP!J75</f>
        <v>0</v>
      </c>
      <c r="K75" s="184">
        <f>Input_NP!K75</f>
        <v>0</v>
      </c>
    </row>
    <row r="76" spans="1:11" ht="12.75" customHeight="1" x14ac:dyDescent="0.3">
      <c r="A76" s="231"/>
      <c r="B76" s="19" t="s">
        <v>24</v>
      </c>
      <c r="C76" s="3" t="s">
        <v>49</v>
      </c>
      <c r="D76" s="3"/>
      <c r="E76" s="3" t="s">
        <v>56</v>
      </c>
      <c r="F76" s="177">
        <f>Input_NP!F76</f>
        <v>5.4668799999999997E-2</v>
      </c>
      <c r="G76" s="178">
        <f>Input_NP!G76</f>
        <v>5.4668799999999997E-2</v>
      </c>
      <c r="H76" s="178">
        <f>Input_NP!H76</f>
        <v>5.4668799999999997E-2</v>
      </c>
      <c r="I76" s="178">
        <f>Input_NP!I76</f>
        <v>5.4668799999999997E-2</v>
      </c>
      <c r="J76" s="178">
        <f>Input_NP!J76</f>
        <v>0</v>
      </c>
      <c r="K76" s="179">
        <f>Input_NP!K76</f>
        <v>0</v>
      </c>
    </row>
    <row r="77" spans="1:11" ht="12.75" customHeight="1" x14ac:dyDescent="0.3">
      <c r="A77" s="231"/>
      <c r="B77" s="19" t="s">
        <v>24</v>
      </c>
      <c r="C77" s="3" t="s">
        <v>49</v>
      </c>
      <c r="D77" s="3"/>
      <c r="E77" s="3" t="s">
        <v>57</v>
      </c>
      <c r="F77" s="177">
        <f>Input_NP!F77</f>
        <v>5.1898899999999998E-2</v>
      </c>
      <c r="G77" s="178">
        <f>Input_NP!G77</f>
        <v>5.1898899999999998E-2</v>
      </c>
      <c r="H77" s="178">
        <f>Input_NP!H77</f>
        <v>5.1898899999999998E-2</v>
      </c>
      <c r="I77" s="178">
        <f>Input_NP!I77</f>
        <v>5.1898899999999998E-2</v>
      </c>
      <c r="J77" s="178">
        <f>Input_NP!J77</f>
        <v>0</v>
      </c>
      <c r="K77" s="179">
        <f>Input_NP!K77</f>
        <v>0</v>
      </c>
    </row>
    <row r="78" spans="1:11" ht="12.75" customHeight="1" x14ac:dyDescent="0.3">
      <c r="A78" s="231"/>
      <c r="B78" s="29" t="s">
        <v>24</v>
      </c>
      <c r="C78" s="30" t="s">
        <v>49</v>
      </c>
      <c r="D78" s="30"/>
      <c r="E78" s="30" t="s">
        <v>58</v>
      </c>
      <c r="F78" s="182">
        <f>Input_NP!F78</f>
        <v>4.0352100000000002E-2</v>
      </c>
      <c r="G78" s="183">
        <f>Input_NP!G78</f>
        <v>4.0352100000000002E-2</v>
      </c>
      <c r="H78" s="183">
        <f>Input_NP!H78</f>
        <v>4.0352100000000002E-2</v>
      </c>
      <c r="I78" s="183">
        <f>Input_NP!I78</f>
        <v>4.0352100000000002E-2</v>
      </c>
      <c r="J78" s="183">
        <f>Input_NP!J78</f>
        <v>0</v>
      </c>
      <c r="K78" s="184">
        <f>Input_NP!K78</f>
        <v>0</v>
      </c>
    </row>
    <row r="79" spans="1:11" ht="12.75" customHeight="1" x14ac:dyDescent="0.3">
      <c r="A79" s="231"/>
      <c r="B79" s="22" t="s">
        <v>71</v>
      </c>
      <c r="C79" s="23" t="s">
        <v>49</v>
      </c>
      <c r="D79" s="23"/>
      <c r="E79" s="23"/>
      <c r="F79" s="177">
        <f>Input_NP!F79</f>
        <v>6.6588099999999999</v>
      </c>
      <c r="G79" s="178">
        <f>Input_NP!G79</f>
        <v>6.6588099999999999</v>
      </c>
      <c r="H79" s="178">
        <f>Input_NP!H79</f>
        <v>6.6588099999999999</v>
      </c>
      <c r="I79" s="178">
        <f>Input_NP!I79</f>
        <v>6.6588099999999999</v>
      </c>
      <c r="J79" s="178">
        <f>Input_NP!J79</f>
        <v>0</v>
      </c>
      <c r="K79" s="179">
        <f>Input_NP!K79</f>
        <v>0</v>
      </c>
    </row>
    <row r="80" spans="1:11" ht="12.75" customHeight="1" x14ac:dyDescent="0.3">
      <c r="A80" s="231"/>
      <c r="B80" s="29" t="s">
        <v>72</v>
      </c>
      <c r="C80" s="30" t="s">
        <v>49</v>
      </c>
      <c r="D80" s="30"/>
      <c r="E80" s="30"/>
      <c r="F80" s="182">
        <f>Input_NP!F80</f>
        <v>0.53684050000000005</v>
      </c>
      <c r="G80" s="183">
        <f>Input_NP!G80</f>
        <v>0.53684050000000005</v>
      </c>
      <c r="H80" s="183">
        <f>Input_NP!H80</f>
        <v>0.53684050000000005</v>
      </c>
      <c r="I80" s="183">
        <f>Input_NP!I80</f>
        <v>0.53684050000000005</v>
      </c>
      <c r="J80" s="183">
        <f>Input_NP!J80</f>
        <v>0</v>
      </c>
      <c r="K80" s="184">
        <f>Input_NP!K80</f>
        <v>0</v>
      </c>
    </row>
    <row r="81" spans="1:18" ht="12.75" customHeight="1" x14ac:dyDescent="0.3">
      <c r="A81" s="231"/>
      <c r="B81" s="3" t="s">
        <v>21</v>
      </c>
      <c r="C81" s="3" t="s">
        <v>7</v>
      </c>
      <c r="D81" s="3"/>
      <c r="E81" s="3"/>
      <c r="F81" s="177">
        <f>Input_NP!F81/1000</f>
        <v>196.55510000000001</v>
      </c>
      <c r="G81" s="177">
        <f>Input_NP!G81/1000</f>
        <v>196.55510000000001</v>
      </c>
      <c r="H81" s="177">
        <f>Input_NP!H81/1000</f>
        <v>196.55510000000001</v>
      </c>
      <c r="I81" s="177">
        <f>Input_NP!I81/1000</f>
        <v>196.55510000000001</v>
      </c>
      <c r="J81" s="177">
        <f>Input_NP!J81/1000</f>
        <v>16200</v>
      </c>
      <c r="K81" s="188">
        <f>Input_NP!K81/1000</f>
        <v>0</v>
      </c>
    </row>
    <row r="82" spans="1:18" ht="12.75" customHeight="1" x14ac:dyDescent="0.3">
      <c r="A82" s="231"/>
      <c r="B82" s="3" t="s">
        <v>22</v>
      </c>
      <c r="C82" s="3" t="s">
        <v>7</v>
      </c>
      <c r="D82" s="3" t="s">
        <v>5</v>
      </c>
      <c r="E82" s="3"/>
      <c r="F82" s="177">
        <f>Input_NP!F82</f>
        <v>0</v>
      </c>
      <c r="G82" s="178">
        <f>Input_NP!G82</f>
        <v>0</v>
      </c>
      <c r="H82" s="178">
        <f>Input_NP!H82</f>
        <v>0</v>
      </c>
      <c r="I82" s="178">
        <f>Input_NP!I82</f>
        <v>0</v>
      </c>
      <c r="J82" s="178">
        <f>Input_NP!J82</f>
        <v>0</v>
      </c>
      <c r="K82" s="179">
        <f>Input_NP!K82</f>
        <v>0</v>
      </c>
    </row>
    <row r="83" spans="1:18" ht="12.75" customHeight="1" x14ac:dyDescent="0.3">
      <c r="A83" s="231"/>
      <c r="B83" s="3" t="s">
        <v>22</v>
      </c>
      <c r="C83" s="3" t="s">
        <v>7</v>
      </c>
      <c r="D83" s="3" t="s">
        <v>6</v>
      </c>
      <c r="E83" s="3"/>
      <c r="F83" s="177">
        <f>Input_NP!F83</f>
        <v>0</v>
      </c>
      <c r="G83" s="178">
        <f>Input_NP!G83</f>
        <v>0</v>
      </c>
      <c r="H83" s="178">
        <f>Input_NP!H83</f>
        <v>0</v>
      </c>
      <c r="I83" s="178">
        <f>Input_NP!I83</f>
        <v>0</v>
      </c>
      <c r="J83" s="178">
        <f>Input_NP!J83</f>
        <v>0</v>
      </c>
      <c r="K83" s="179">
        <f>Input_NP!K83</f>
        <v>0</v>
      </c>
    </row>
    <row r="84" spans="1:18" ht="12.75" customHeight="1" x14ac:dyDescent="0.3">
      <c r="A84" s="231"/>
      <c r="B84" s="3" t="s">
        <v>22</v>
      </c>
      <c r="C84" s="3" t="s">
        <v>7</v>
      </c>
      <c r="D84" s="3" t="s">
        <v>49</v>
      </c>
      <c r="E84" s="3"/>
      <c r="F84" s="177">
        <f>Input_NP!F84</f>
        <v>0</v>
      </c>
      <c r="G84" s="178">
        <f>Input_NP!G84</f>
        <v>0</v>
      </c>
      <c r="H84" s="178">
        <f>Input_NP!H84</f>
        <v>0</v>
      </c>
      <c r="I84" s="178">
        <f>Input_NP!I84</f>
        <v>0</v>
      </c>
      <c r="J84" s="178">
        <f>Input_NP!J84</f>
        <v>0</v>
      </c>
      <c r="K84" s="179">
        <f>Input_NP!K84</f>
        <v>0</v>
      </c>
    </row>
    <row r="85" spans="1:18" ht="12.75" customHeight="1" x14ac:dyDescent="0.3">
      <c r="A85" s="231"/>
      <c r="B85" s="3" t="s">
        <v>22</v>
      </c>
      <c r="C85" s="3" t="s">
        <v>7</v>
      </c>
      <c r="D85" s="3" t="s">
        <v>7</v>
      </c>
      <c r="E85" s="3"/>
      <c r="F85" s="177">
        <f>Input_NP!F85</f>
        <v>0</v>
      </c>
      <c r="G85" s="178">
        <f>Input_NP!G85</f>
        <v>0</v>
      </c>
      <c r="H85" s="178">
        <f>Input_NP!H85</f>
        <v>0</v>
      </c>
      <c r="I85" s="178">
        <f>Input_NP!I85</f>
        <v>0</v>
      </c>
      <c r="J85" s="178">
        <f>Input_NP!J85</f>
        <v>0</v>
      </c>
      <c r="K85" s="179">
        <f>Input_NP!K85</f>
        <v>0</v>
      </c>
    </row>
    <row r="86" spans="1:18" ht="12.75" customHeight="1" x14ac:dyDescent="0.3">
      <c r="A86" s="231"/>
      <c r="B86" s="3" t="s">
        <v>22</v>
      </c>
      <c r="C86" s="3" t="s">
        <v>7</v>
      </c>
      <c r="D86" s="3" t="s">
        <v>95</v>
      </c>
      <c r="E86" s="3"/>
      <c r="F86" s="177">
        <f>Input_NP!F86</f>
        <v>0</v>
      </c>
      <c r="G86" s="178">
        <f>Input_NP!G86</f>
        <v>0</v>
      </c>
      <c r="H86" s="178">
        <f>Input_NP!H86</f>
        <v>0</v>
      </c>
      <c r="I86" s="178">
        <f>Input_NP!I86</f>
        <v>0</v>
      </c>
      <c r="J86" s="178">
        <f>Input_NP!J86</f>
        <v>0</v>
      </c>
      <c r="K86" s="179">
        <f>Input_NP!K86</f>
        <v>0</v>
      </c>
    </row>
    <row r="87" spans="1:18" ht="12.75" customHeight="1" x14ac:dyDescent="0.3">
      <c r="A87" s="231"/>
      <c r="B87" s="3" t="s">
        <v>22</v>
      </c>
      <c r="C87" s="3" t="s">
        <v>7</v>
      </c>
      <c r="D87" s="3" t="s">
        <v>8</v>
      </c>
      <c r="E87" s="3"/>
      <c r="F87" s="182">
        <f>Input_NP!F87</f>
        <v>0.22550200000000001</v>
      </c>
      <c r="G87" s="183">
        <f>Input_NP!G87</f>
        <v>0.22550200000000001</v>
      </c>
      <c r="H87" s="183">
        <f>Input_NP!H87</f>
        <v>0.22550200000000001</v>
      </c>
      <c r="I87" s="183">
        <f>Input_NP!I87</f>
        <v>0.22550200000000001</v>
      </c>
      <c r="J87" s="183">
        <f>Input_NP!J87</f>
        <v>0.22550200000000001</v>
      </c>
      <c r="K87" s="184">
        <f>Input_NP!K87</f>
        <v>0</v>
      </c>
    </row>
    <row r="88" spans="1:18" ht="12.75" customHeight="1" x14ac:dyDescent="0.3">
      <c r="A88" s="231"/>
      <c r="B88" s="22" t="s">
        <v>23</v>
      </c>
      <c r="C88" s="23" t="s">
        <v>7</v>
      </c>
      <c r="D88" s="23"/>
      <c r="E88" s="23" t="s">
        <v>2</v>
      </c>
      <c r="F88" s="177">
        <f>Input_NP!F88</f>
        <v>0.53159999999999996</v>
      </c>
      <c r="G88" s="178">
        <f>Input_NP!G88</f>
        <v>0.53159999999999996</v>
      </c>
      <c r="H88" s="178">
        <f>Input_NP!H88</f>
        <v>0.53159999999999996</v>
      </c>
      <c r="I88" s="178">
        <f>Input_NP!I88</f>
        <v>0.53159999999999996</v>
      </c>
      <c r="J88" s="178">
        <f>Input_NP!J88</f>
        <v>0.53159999999999996</v>
      </c>
      <c r="K88" s="179">
        <f>Input_NP!K88</f>
        <v>0</v>
      </c>
    </row>
    <row r="89" spans="1:18" ht="12.75" customHeight="1" x14ac:dyDescent="0.3">
      <c r="A89" s="231"/>
      <c r="B89" s="19" t="s">
        <v>23</v>
      </c>
      <c r="C89" s="3" t="s">
        <v>7</v>
      </c>
      <c r="D89" s="3"/>
      <c r="E89" s="3" t="s">
        <v>3</v>
      </c>
      <c r="F89" s="177">
        <f>Input_NP!F89</f>
        <v>0.39587729999999999</v>
      </c>
      <c r="G89" s="178">
        <f>Input_NP!G89</f>
        <v>0.39587729999999999</v>
      </c>
      <c r="H89" s="178">
        <f>Input_NP!H89</f>
        <v>0.39587729999999999</v>
      </c>
      <c r="I89" s="178">
        <f>Input_NP!I89</f>
        <v>0.39587729999999999</v>
      </c>
      <c r="J89" s="178">
        <f>Input_NP!J89</f>
        <v>0.39587729999999999</v>
      </c>
      <c r="K89" s="179">
        <f>Input_NP!K89</f>
        <v>0</v>
      </c>
    </row>
    <row r="90" spans="1:18" ht="12.75" customHeight="1" x14ac:dyDescent="0.3">
      <c r="A90" s="231"/>
      <c r="B90" s="29" t="s">
        <v>23</v>
      </c>
      <c r="C90" s="30" t="s">
        <v>7</v>
      </c>
      <c r="D90" s="30"/>
      <c r="E90" s="30" t="s">
        <v>4</v>
      </c>
      <c r="F90" s="182">
        <f>Input_NP!F90</f>
        <v>7.2522699999999996E-2</v>
      </c>
      <c r="G90" s="183">
        <f>Input_NP!G90</f>
        <v>7.2522699999999996E-2</v>
      </c>
      <c r="H90" s="183">
        <f>Input_NP!H90</f>
        <v>7.2522699999999996E-2</v>
      </c>
      <c r="I90" s="183">
        <f>Input_NP!I90</f>
        <v>7.2522699999999996E-2</v>
      </c>
      <c r="J90" s="183">
        <f>Input_NP!J90</f>
        <v>7.2522699999999996E-2</v>
      </c>
      <c r="K90" s="184">
        <f>Input_NP!K90</f>
        <v>0</v>
      </c>
    </row>
    <row r="91" spans="1:18" ht="12.75" customHeight="1" x14ac:dyDescent="0.3">
      <c r="A91" s="231"/>
      <c r="B91" s="19" t="s">
        <v>24</v>
      </c>
      <c r="C91" s="3" t="s">
        <v>7</v>
      </c>
      <c r="D91" s="3"/>
      <c r="E91" s="3" t="s">
        <v>2</v>
      </c>
      <c r="F91" s="177">
        <f>Input_NP!F91</f>
        <v>8.53598E-2</v>
      </c>
      <c r="G91" s="178">
        <f>Input_NP!G91</f>
        <v>8.53598E-2</v>
      </c>
      <c r="H91" s="178">
        <f>Input_NP!H91</f>
        <v>8.53598E-2</v>
      </c>
      <c r="I91" s="178">
        <f>Input_NP!I91</f>
        <v>8.53598E-2</v>
      </c>
      <c r="J91" s="178">
        <f>Input_NP!J91</f>
        <v>8.53598E-2</v>
      </c>
      <c r="K91" s="179">
        <f>Input_NP!K91</f>
        <v>0</v>
      </c>
    </row>
    <row r="92" spans="1:18" ht="12.75" customHeight="1" x14ac:dyDescent="0.3">
      <c r="A92" s="231"/>
      <c r="B92" s="19" t="s">
        <v>24</v>
      </c>
      <c r="C92" s="3" t="s">
        <v>7</v>
      </c>
      <c r="D92" s="3"/>
      <c r="E92" s="3" t="s">
        <v>3</v>
      </c>
      <c r="F92" s="177">
        <f>Input_NP!F92</f>
        <v>7.9017000000000004E-2</v>
      </c>
      <c r="G92" s="178">
        <f>Input_NP!G92</f>
        <v>7.9017000000000004E-2</v>
      </c>
      <c r="H92" s="178">
        <f>Input_NP!H92</f>
        <v>7.9017000000000004E-2</v>
      </c>
      <c r="I92" s="178">
        <f>Input_NP!I92</f>
        <v>7.9017000000000004E-2</v>
      </c>
      <c r="J92" s="178">
        <f>Input_NP!J92</f>
        <v>7.9017000000000004E-2</v>
      </c>
      <c r="K92" s="179">
        <f>Input_NP!K92</f>
        <v>0</v>
      </c>
    </row>
    <row r="93" spans="1:18" ht="12.75" customHeight="1" x14ac:dyDescent="0.3">
      <c r="A93" s="231"/>
      <c r="B93" s="29" t="s">
        <v>24</v>
      </c>
      <c r="C93" s="30" t="s">
        <v>7</v>
      </c>
      <c r="D93" s="30"/>
      <c r="E93" s="30" t="s">
        <v>4</v>
      </c>
      <c r="F93" s="182">
        <f>Input_NP!F93</f>
        <v>4.8861599999999998E-2</v>
      </c>
      <c r="G93" s="183">
        <f>Input_NP!G93</f>
        <v>4.8861599999999998E-2</v>
      </c>
      <c r="H93" s="183">
        <f>Input_NP!H93</f>
        <v>4.8861599999999998E-2</v>
      </c>
      <c r="I93" s="183">
        <f>Input_NP!I93</f>
        <v>4.8861599999999998E-2</v>
      </c>
      <c r="J93" s="183">
        <f>Input_NP!J93</f>
        <v>4.8861599999999998E-2</v>
      </c>
      <c r="K93" s="184">
        <f>Input_NP!K93</f>
        <v>0</v>
      </c>
    </row>
    <row r="94" spans="1:18" ht="12.75" customHeight="1" x14ac:dyDescent="0.3">
      <c r="A94" s="231"/>
      <c r="B94" s="22" t="s">
        <v>71</v>
      </c>
      <c r="C94" s="23" t="s">
        <v>7</v>
      </c>
      <c r="D94" s="23"/>
      <c r="E94" s="23"/>
      <c r="F94" s="177">
        <f>Input_NP!F94</f>
        <v>3.8165659999999999</v>
      </c>
      <c r="G94" s="178">
        <f>Input_NP!G94</f>
        <v>3.8165659999999999</v>
      </c>
      <c r="H94" s="178">
        <f>Input_NP!H94</f>
        <v>3.8165659999999999</v>
      </c>
      <c r="I94" s="178">
        <f>Input_NP!I94</f>
        <v>3.8165659999999999</v>
      </c>
      <c r="J94" s="178">
        <f>Input_NP!J94</f>
        <v>3.8165659999999999</v>
      </c>
      <c r="K94" s="179">
        <f>Input_NP!K94</f>
        <v>0</v>
      </c>
    </row>
    <row r="95" spans="1:18" ht="12.75" customHeight="1" x14ac:dyDescent="0.3">
      <c r="A95" s="231"/>
      <c r="B95" s="19" t="s">
        <v>72</v>
      </c>
      <c r="C95" s="3" t="s">
        <v>7</v>
      </c>
      <c r="D95" s="3"/>
      <c r="E95" s="3"/>
      <c r="F95" s="182">
        <f>Input_NP!F95</f>
        <v>0.85446149999999998</v>
      </c>
      <c r="G95" s="183">
        <f>Input_NP!G95</f>
        <v>0.85446149999999998</v>
      </c>
      <c r="H95" s="183">
        <f>Input_NP!H95</f>
        <v>0.85446149999999998</v>
      </c>
      <c r="I95" s="183">
        <f>Input_NP!I95</f>
        <v>0.85446149999999998</v>
      </c>
      <c r="J95" s="183">
        <f>Input_NP!J95</f>
        <v>0.85446149999999998</v>
      </c>
      <c r="K95" s="184">
        <f>Input_NP!K95</f>
        <v>0</v>
      </c>
    </row>
    <row r="96" spans="1:18" s="95" customFormat="1" ht="12.75" customHeight="1" x14ac:dyDescent="0.3">
      <c r="A96" s="231"/>
      <c r="B96" s="105" t="s">
        <v>21</v>
      </c>
      <c r="C96" s="106" t="s">
        <v>95</v>
      </c>
      <c r="D96" s="106"/>
      <c r="E96" s="106"/>
      <c r="F96" s="177">
        <f>Input_NP!F96/1000</f>
        <v>3.7323735149945318</v>
      </c>
      <c r="G96" s="177">
        <f>Input_NP!G96/1000</f>
        <v>3.7323735149945318</v>
      </c>
      <c r="H96" s="177">
        <f>Input_NP!H96/1000</f>
        <v>3.7323735149945318</v>
      </c>
      <c r="I96" s="177">
        <f>Input_NP!I96/1000</f>
        <v>3.7323735149945318</v>
      </c>
      <c r="J96" s="177">
        <f>Input_NP!J96/1000</f>
        <v>0</v>
      </c>
      <c r="K96" s="188">
        <f>Input_NP!K96/1000</f>
        <v>0</v>
      </c>
      <c r="M96" s="153" t="s">
        <v>124</v>
      </c>
      <c r="N96" s="153"/>
      <c r="O96" s="153"/>
      <c r="P96" s="153"/>
      <c r="Q96" s="153"/>
      <c r="R96" s="153"/>
    </row>
    <row r="97" spans="1:14" s="95" customFormat="1" ht="12.75" customHeight="1" x14ac:dyDescent="0.3">
      <c r="A97" s="231"/>
      <c r="B97" s="99" t="s">
        <v>22</v>
      </c>
      <c r="C97" s="99" t="s">
        <v>95</v>
      </c>
      <c r="D97" s="99" t="s">
        <v>5</v>
      </c>
      <c r="E97" s="99"/>
      <c r="F97" s="177">
        <f>Input_NP!F97</f>
        <v>0.02</v>
      </c>
      <c r="G97" s="178">
        <f>Input_NP!G97</f>
        <v>0</v>
      </c>
      <c r="H97" s="178">
        <f>Input_NP!H97</f>
        <v>0</v>
      </c>
      <c r="I97" s="178">
        <f>Input_NP!I97</f>
        <v>0</v>
      </c>
      <c r="J97" s="178">
        <f>Input_NP!J97</f>
        <v>0</v>
      </c>
      <c r="K97" s="179">
        <f>Input_NP!K97</f>
        <v>0</v>
      </c>
      <c r="M97" s="95" t="s">
        <v>100</v>
      </c>
      <c r="N97" s="95">
        <v>0.64588129999999999</v>
      </c>
    </row>
    <row r="98" spans="1:14" s="95" customFormat="1" ht="12.75" customHeight="1" x14ac:dyDescent="0.3">
      <c r="A98" s="231"/>
      <c r="B98" s="99" t="s">
        <v>22</v>
      </c>
      <c r="C98" s="99" t="s">
        <v>95</v>
      </c>
      <c r="D98" s="99" t="s">
        <v>6</v>
      </c>
      <c r="E98" s="99"/>
      <c r="F98" s="177">
        <f>Input_NP!F98</f>
        <v>0</v>
      </c>
      <c r="G98" s="178">
        <f>Input_NP!G98</f>
        <v>0</v>
      </c>
      <c r="H98" s="178">
        <f>Input_NP!H98</f>
        <v>0</v>
      </c>
      <c r="I98" s="178">
        <f>Input_NP!I98</f>
        <v>0</v>
      </c>
      <c r="J98" s="178">
        <f>Input_NP!J98</f>
        <v>0</v>
      </c>
      <c r="K98" s="179">
        <f>Input_NP!K98</f>
        <v>0</v>
      </c>
      <c r="M98" s="95" t="s">
        <v>22</v>
      </c>
      <c r="N98" s="95" t="s">
        <v>101</v>
      </c>
    </row>
    <row r="99" spans="1:14" s="95" customFormat="1" ht="12.75" customHeight="1" x14ac:dyDescent="0.3">
      <c r="A99" s="231"/>
      <c r="B99" s="99" t="s">
        <v>22</v>
      </c>
      <c r="C99" s="99" t="s">
        <v>95</v>
      </c>
      <c r="D99" s="99" t="s">
        <v>49</v>
      </c>
      <c r="E99" s="99"/>
      <c r="F99" s="177">
        <f>Input_NP!F99</f>
        <v>0.40060180504078002</v>
      </c>
      <c r="G99" s="178">
        <f>Input_NP!G99</f>
        <v>0.40060180504078002</v>
      </c>
      <c r="H99" s="178">
        <f>Input_NP!H99</f>
        <v>0.40060180504078002</v>
      </c>
      <c r="I99" s="178">
        <f>Input_NP!I99</f>
        <v>0.40060180504078002</v>
      </c>
      <c r="J99" s="178">
        <f>Input_NP!J99</f>
        <v>0</v>
      </c>
      <c r="K99" s="179">
        <f>Input_NP!K99</f>
        <v>0</v>
      </c>
      <c r="L99" s="95" t="s">
        <v>97</v>
      </c>
      <c r="M99" s="95">
        <v>0.62024060000000003</v>
      </c>
      <c r="N99" s="95">
        <f>M99*$N$97</f>
        <v>0.40060180504078002</v>
      </c>
    </row>
    <row r="100" spans="1:14" s="95" customFormat="1" ht="12.75" customHeight="1" x14ac:dyDescent="0.3">
      <c r="A100" s="231"/>
      <c r="B100" s="99" t="s">
        <v>22</v>
      </c>
      <c r="C100" s="99" t="s">
        <v>95</v>
      </c>
      <c r="D100" s="99" t="s">
        <v>7</v>
      </c>
      <c r="E100" s="99"/>
      <c r="F100" s="177">
        <f>Input_NP!F100</f>
        <v>7.6394000518309996E-2</v>
      </c>
      <c r="G100" s="178">
        <f>Input_NP!G100</f>
        <v>7.6394000518309996E-2</v>
      </c>
      <c r="H100" s="178">
        <f>Input_NP!H100</f>
        <v>7.6394000518309996E-2</v>
      </c>
      <c r="I100" s="178">
        <f>Input_NP!I100</f>
        <v>7.6394000518309996E-2</v>
      </c>
      <c r="J100" s="178">
        <f>Input_NP!J100</f>
        <v>0</v>
      </c>
      <c r="K100" s="179">
        <f>Input_NP!K100</f>
        <v>0</v>
      </c>
      <c r="L100" s="95" t="s">
        <v>98</v>
      </c>
      <c r="M100" s="95">
        <v>0.1182787</v>
      </c>
      <c r="N100" s="95">
        <f t="shared" ref="N100:N102" si="0">M100*$N$97</f>
        <v>7.6394000518309996E-2</v>
      </c>
    </row>
    <row r="101" spans="1:14" s="95" customFormat="1" ht="12.75" customHeight="1" x14ac:dyDescent="0.3">
      <c r="A101" s="231"/>
      <c r="B101" s="99" t="s">
        <v>22</v>
      </c>
      <c r="C101" s="99" t="s">
        <v>95</v>
      </c>
      <c r="D101" s="99" t="s">
        <v>95</v>
      </c>
      <c r="E101" s="99"/>
      <c r="F101" s="177">
        <f>Input_NP!F101</f>
        <v>0</v>
      </c>
      <c r="G101" s="178">
        <f>Input_NP!G101</f>
        <v>0</v>
      </c>
      <c r="H101" s="178">
        <f>Input_NP!H101</f>
        <v>0</v>
      </c>
      <c r="I101" s="178">
        <f>Input_NP!I101</f>
        <v>0</v>
      </c>
      <c r="J101" s="178">
        <f>Input_NP!J101</f>
        <v>0</v>
      </c>
      <c r="K101" s="179">
        <f>Input_NP!K101</f>
        <v>0</v>
      </c>
    </row>
    <row r="102" spans="1:14" s="95" customFormat="1" ht="12.75" customHeight="1" x14ac:dyDescent="0.3">
      <c r="A102" s="231"/>
      <c r="B102" s="99" t="s">
        <v>22</v>
      </c>
      <c r="C102" s="149" t="s">
        <v>95</v>
      </c>
      <c r="D102" s="99" t="s">
        <v>8</v>
      </c>
      <c r="E102" s="99"/>
      <c r="F102" s="182">
        <f>Input_NP!F102</f>
        <v>0.16888549444091</v>
      </c>
      <c r="G102" s="183">
        <f>Input_NP!G102</f>
        <v>0.16888549444091</v>
      </c>
      <c r="H102" s="183">
        <f>Input_NP!H102</f>
        <v>0.16888549444091</v>
      </c>
      <c r="I102" s="183">
        <f>Input_NP!I102</f>
        <v>0.16888549444091</v>
      </c>
      <c r="J102" s="183">
        <f>Input_NP!J102</f>
        <v>0</v>
      </c>
      <c r="K102" s="184">
        <f>Input_NP!K102</f>
        <v>0</v>
      </c>
      <c r="L102" s="95" t="s">
        <v>99</v>
      </c>
      <c r="M102" s="95">
        <v>0.26148070000000001</v>
      </c>
      <c r="N102" s="95">
        <f t="shared" si="0"/>
        <v>0.16888549444091</v>
      </c>
    </row>
    <row r="103" spans="1:14" s="95" customFormat="1" ht="12.75" customHeight="1" x14ac:dyDescent="0.3">
      <c r="A103" s="231"/>
      <c r="B103" s="105" t="s">
        <v>23</v>
      </c>
      <c r="C103" s="99" t="s">
        <v>95</v>
      </c>
      <c r="D103" s="106"/>
      <c r="E103" s="106" t="s">
        <v>2</v>
      </c>
      <c r="F103" s="177">
        <f>Input_NP!F103</f>
        <v>0.80554029999999999</v>
      </c>
      <c r="G103" s="178">
        <f>Input_NP!G103</f>
        <v>0.80554029999999999</v>
      </c>
      <c r="H103" s="178">
        <f>Input_NP!H103</f>
        <v>0.80554029999999999</v>
      </c>
      <c r="I103" s="178">
        <f>Input_NP!I103</f>
        <v>0.80554029999999999</v>
      </c>
      <c r="J103" s="178">
        <f>Input_NP!J103</f>
        <v>0</v>
      </c>
      <c r="K103" s="179">
        <f>Input_NP!K103</f>
        <v>0</v>
      </c>
    </row>
    <row r="104" spans="1:14" s="95" customFormat="1" ht="12.75" customHeight="1" x14ac:dyDescent="0.3">
      <c r="A104" s="231"/>
      <c r="B104" s="110" t="s">
        <v>23</v>
      </c>
      <c r="C104" s="99" t="s">
        <v>95</v>
      </c>
      <c r="D104" s="99"/>
      <c r="E104" s="99" t="s">
        <v>3</v>
      </c>
      <c r="F104" s="177">
        <f>Input_NP!F104</f>
        <v>0.19445970000000001</v>
      </c>
      <c r="G104" s="178">
        <f>Input_NP!G104</f>
        <v>0.19445970000000001</v>
      </c>
      <c r="H104" s="178">
        <f>Input_NP!H104</f>
        <v>0.19445970000000001</v>
      </c>
      <c r="I104" s="178">
        <f>Input_NP!I104</f>
        <v>0.19445970000000001</v>
      </c>
      <c r="J104" s="178">
        <f>Input_NP!J104</f>
        <v>0</v>
      </c>
      <c r="K104" s="179">
        <f>Input_NP!K104</f>
        <v>0</v>
      </c>
    </row>
    <row r="105" spans="1:14" s="95" customFormat="1" ht="12.75" customHeight="1" x14ac:dyDescent="0.3">
      <c r="A105" s="231"/>
      <c r="B105" s="110" t="s">
        <v>24</v>
      </c>
      <c r="C105" s="99" t="s">
        <v>95</v>
      </c>
      <c r="D105" s="99"/>
      <c r="E105" s="99" t="s">
        <v>2</v>
      </c>
      <c r="F105" s="177">
        <f>Input_NP!F105</f>
        <v>0</v>
      </c>
      <c r="G105" s="178">
        <f>Input_NP!G105</f>
        <v>0</v>
      </c>
      <c r="H105" s="178">
        <f>Input_NP!H105</f>
        <v>0</v>
      </c>
      <c r="I105" s="178">
        <f>Input_NP!I105</f>
        <v>0</v>
      </c>
      <c r="J105" s="178">
        <f>Input_NP!J105</f>
        <v>0</v>
      </c>
      <c r="K105" s="179">
        <f>Input_NP!K105</f>
        <v>0</v>
      </c>
    </row>
    <row r="106" spans="1:14" s="95" customFormat="1" ht="12.75" customHeight="1" x14ac:dyDescent="0.3">
      <c r="A106" s="231"/>
      <c r="B106" s="110" t="s">
        <v>24</v>
      </c>
      <c r="C106" s="149" t="s">
        <v>95</v>
      </c>
      <c r="D106" s="99"/>
      <c r="E106" s="99" t="s">
        <v>3</v>
      </c>
      <c r="F106" s="177">
        <f>Input_NP!F106</f>
        <v>0</v>
      </c>
      <c r="G106" s="178">
        <f>Input_NP!G106</f>
        <v>0</v>
      </c>
      <c r="H106" s="178">
        <f>Input_NP!H106</f>
        <v>0</v>
      </c>
      <c r="I106" s="178">
        <f>Input_NP!I106</f>
        <v>0</v>
      </c>
      <c r="J106" s="178">
        <f>Input_NP!J106</f>
        <v>0</v>
      </c>
      <c r="K106" s="179">
        <f>Input_NP!K106</f>
        <v>0</v>
      </c>
    </row>
    <row r="107" spans="1:14" s="95" customFormat="1" ht="12.75" customHeight="1" x14ac:dyDescent="0.3">
      <c r="A107" s="231"/>
      <c r="B107" s="105" t="s">
        <v>71</v>
      </c>
      <c r="C107" s="99" t="s">
        <v>95</v>
      </c>
      <c r="D107" s="106"/>
      <c r="E107" s="106"/>
      <c r="F107" s="177">
        <f>Input_NP!F107</f>
        <v>0</v>
      </c>
      <c r="G107" s="178">
        <f>Input_NP!G107</f>
        <v>0</v>
      </c>
      <c r="H107" s="178">
        <f>Input_NP!H107</f>
        <v>0</v>
      </c>
      <c r="I107" s="178">
        <f>Input_NP!I107</f>
        <v>0</v>
      </c>
      <c r="J107" s="178">
        <f>Input_NP!J107</f>
        <v>0</v>
      </c>
      <c r="K107" s="179">
        <f>Input_NP!K107</f>
        <v>0</v>
      </c>
    </row>
    <row r="108" spans="1:14" s="95" customFormat="1" ht="12.75" customHeight="1" thickBot="1" x14ac:dyDescent="0.35">
      <c r="A108" s="241"/>
      <c r="B108" s="114" t="s">
        <v>72</v>
      </c>
      <c r="C108" s="115" t="s">
        <v>95</v>
      </c>
      <c r="D108" s="115"/>
      <c r="E108" s="115"/>
      <c r="F108" s="180">
        <f>Input_NP!F108</f>
        <v>0</v>
      </c>
      <c r="G108" s="185">
        <f>Input_NP!G108</f>
        <v>0</v>
      </c>
      <c r="H108" s="185">
        <f>Input_NP!H108</f>
        <v>0</v>
      </c>
      <c r="I108" s="185">
        <f>Input_NP!I108</f>
        <v>0</v>
      </c>
      <c r="J108" s="185">
        <f>Input_NP!J108</f>
        <v>0</v>
      </c>
      <c r="K108" s="186">
        <f>Input_NP!K108</f>
        <v>0</v>
      </c>
    </row>
    <row r="109" spans="1:14" x14ac:dyDescent="0.3">
      <c r="A109" s="236" t="s">
        <v>32</v>
      </c>
      <c r="B109" s="37" t="s">
        <v>25</v>
      </c>
      <c r="C109" s="13"/>
      <c r="D109" s="13" t="s">
        <v>1</v>
      </c>
      <c r="E109" s="13"/>
      <c r="F109" s="174">
        <f>Input_NP!F109</f>
        <v>0</v>
      </c>
      <c r="G109" s="189">
        <f>Input_NP!G109</f>
        <v>0</v>
      </c>
      <c r="H109" s="189">
        <f>Input_NP!H109</f>
        <v>0</v>
      </c>
      <c r="I109" s="189">
        <f>Input_NP!I109</f>
        <v>0</v>
      </c>
      <c r="J109" s="189">
        <f>Input_NP!J109</f>
        <v>0</v>
      </c>
      <c r="K109" s="176">
        <f>Input_NP!K109</f>
        <v>0</v>
      </c>
    </row>
    <row r="110" spans="1:14" x14ac:dyDescent="0.3">
      <c r="A110" s="231"/>
      <c r="B110" s="19" t="s">
        <v>25</v>
      </c>
      <c r="C110" s="3"/>
      <c r="D110" s="3" t="s">
        <v>2</v>
      </c>
      <c r="E110" s="3"/>
      <c r="F110" s="177">
        <f>Input_NP!F110</f>
        <v>0</v>
      </c>
      <c r="G110" s="190">
        <f>Input_NP!G110</f>
        <v>0</v>
      </c>
      <c r="H110" s="190">
        <f>Input_NP!H110</f>
        <v>0</v>
      </c>
      <c r="I110" s="190">
        <f>Input_NP!I110</f>
        <v>0</v>
      </c>
      <c r="J110" s="190">
        <f>Input_NP!J110</f>
        <v>0</v>
      </c>
      <c r="K110" s="179">
        <f>Input_NP!K110</f>
        <v>0</v>
      </c>
    </row>
    <row r="111" spans="1:14" x14ac:dyDescent="0.3">
      <c r="A111" s="231"/>
      <c r="B111" s="29" t="s">
        <v>25</v>
      </c>
      <c r="C111" s="30"/>
      <c r="D111" s="30" t="s">
        <v>3</v>
      </c>
      <c r="E111" s="30"/>
      <c r="F111" s="177">
        <f>Input_NP!F111</f>
        <v>0</v>
      </c>
      <c r="G111" s="190">
        <f>Input_NP!G111</f>
        <v>0</v>
      </c>
      <c r="H111" s="190">
        <f>Input_NP!H111</f>
        <v>0</v>
      </c>
      <c r="I111" s="190">
        <f>Input_NP!I111</f>
        <v>0</v>
      </c>
      <c r="J111" s="190">
        <f>Input_NP!J111</f>
        <v>0</v>
      </c>
      <c r="K111" s="179">
        <f>Input_NP!K111</f>
        <v>0</v>
      </c>
    </row>
    <row r="112" spans="1:14" x14ac:dyDescent="0.3">
      <c r="A112" s="231"/>
      <c r="B112" s="3" t="s">
        <v>70</v>
      </c>
      <c r="C112" s="3"/>
      <c r="D112" s="3"/>
      <c r="E112" s="3"/>
      <c r="F112" s="177">
        <f>Input_NP!F112</f>
        <v>0.30224139999999999</v>
      </c>
      <c r="G112" s="190">
        <f>Input_NP!G112</f>
        <v>0.30224139999999999</v>
      </c>
      <c r="H112" s="190">
        <f>Input_NP!H112</f>
        <v>0.34359469999999998</v>
      </c>
      <c r="I112" s="190">
        <f>Input_NP!I112</f>
        <v>0.34359469999999998</v>
      </c>
      <c r="J112" s="190">
        <f>Input_NP!J112</f>
        <v>0</v>
      </c>
      <c r="K112" s="179">
        <f>Input_NP!K112</f>
        <v>0</v>
      </c>
    </row>
    <row r="113" spans="1:11" x14ac:dyDescent="0.3">
      <c r="A113" s="231"/>
      <c r="B113" s="3" t="s">
        <v>27</v>
      </c>
      <c r="C113" s="3"/>
      <c r="D113" s="3" t="s">
        <v>2</v>
      </c>
      <c r="E113" s="3"/>
      <c r="F113" s="177">
        <f>Input_NP!F113</f>
        <v>0</v>
      </c>
      <c r="G113" s="190">
        <f>Input_NP!G113</f>
        <v>0</v>
      </c>
      <c r="H113" s="190">
        <f>Input_NP!H113</f>
        <v>0</v>
      </c>
      <c r="I113" s="190">
        <f>Input_NP!I113</f>
        <v>0</v>
      </c>
      <c r="J113" s="190">
        <f>Input_NP!J113</f>
        <v>0</v>
      </c>
      <c r="K113" s="179">
        <f>Input_NP!K113</f>
        <v>0</v>
      </c>
    </row>
    <row r="114" spans="1:11" x14ac:dyDescent="0.3">
      <c r="A114" s="231"/>
      <c r="B114" s="3" t="s">
        <v>28</v>
      </c>
      <c r="C114" s="3"/>
      <c r="D114" s="3" t="s">
        <v>2</v>
      </c>
      <c r="E114" s="3"/>
      <c r="F114" s="177">
        <f>Input_NP!F114</f>
        <v>0</v>
      </c>
      <c r="G114" s="190">
        <f>Input_NP!G114</f>
        <v>0</v>
      </c>
      <c r="H114" s="190">
        <f>Input_NP!H114</f>
        <v>0</v>
      </c>
      <c r="I114" s="190">
        <f>Input_NP!I114</f>
        <v>0</v>
      </c>
      <c r="J114" s="190">
        <f>Input_NP!J114</f>
        <v>0</v>
      </c>
      <c r="K114" s="179">
        <f>Input_NP!K114</f>
        <v>0</v>
      </c>
    </row>
    <row r="115" spans="1:11" ht="13.5" thickBot="1" x14ac:dyDescent="0.35">
      <c r="A115" s="241"/>
      <c r="B115" s="16" t="s">
        <v>29</v>
      </c>
      <c r="C115" s="17"/>
      <c r="D115" s="17" t="s">
        <v>2</v>
      </c>
      <c r="E115" s="17"/>
      <c r="F115" s="180">
        <f>Input_NP!F115</f>
        <v>0</v>
      </c>
      <c r="G115" s="191">
        <f>Input_NP!G115</f>
        <v>0</v>
      </c>
      <c r="H115" s="191">
        <f>Input_NP!H115</f>
        <v>0</v>
      </c>
      <c r="I115" s="191">
        <f>Input_NP!I115</f>
        <v>0</v>
      </c>
      <c r="J115" s="191">
        <f>Input_NP!J115</f>
        <v>0</v>
      </c>
      <c r="K115" s="186">
        <f>Input_NP!K115</f>
        <v>0</v>
      </c>
    </row>
    <row r="116" spans="1:11" ht="14.25" customHeight="1" x14ac:dyDescent="0.3">
      <c r="A116" s="228" t="s">
        <v>33</v>
      </c>
      <c r="B116" s="37" t="s">
        <v>64</v>
      </c>
      <c r="C116" s="13"/>
      <c r="D116" s="13"/>
      <c r="E116" s="13"/>
      <c r="F116" s="174">
        <f>Input_NP!F116</f>
        <v>0</v>
      </c>
      <c r="G116" s="189">
        <f>Input_NP!G116</f>
        <v>0</v>
      </c>
      <c r="H116" s="189">
        <f>Input_NP!H116</f>
        <v>0</v>
      </c>
      <c r="I116" s="189">
        <f>Input_NP!I116</f>
        <v>0</v>
      </c>
      <c r="J116" s="189">
        <f>Input_NP!J116</f>
        <v>0</v>
      </c>
      <c r="K116" s="176">
        <f>Input_NP!K116</f>
        <v>0</v>
      </c>
    </row>
    <row r="117" spans="1:11" ht="14.25" customHeight="1" x14ac:dyDescent="0.3">
      <c r="A117" s="229"/>
      <c r="B117" s="19" t="s">
        <v>66</v>
      </c>
      <c r="C117" s="3"/>
      <c r="D117" s="3"/>
      <c r="E117" s="3"/>
      <c r="F117" s="177">
        <f>Input_NP!F117</f>
        <v>0</v>
      </c>
      <c r="G117" s="190">
        <f>Input_NP!G117</f>
        <v>0</v>
      </c>
      <c r="H117" s="190">
        <f>Input_NP!H117</f>
        <v>0</v>
      </c>
      <c r="I117" s="190">
        <f>Input_NP!I117</f>
        <v>0</v>
      </c>
      <c r="J117" s="190">
        <f>Input_NP!J117</f>
        <v>0</v>
      </c>
      <c r="K117" s="179">
        <f>Input_NP!K117</f>
        <v>0</v>
      </c>
    </row>
    <row r="118" spans="1:11" ht="14.25" customHeight="1" x14ac:dyDescent="0.3">
      <c r="A118" s="229"/>
      <c r="B118" s="19" t="s">
        <v>65</v>
      </c>
      <c r="C118" s="3"/>
      <c r="D118" s="3"/>
      <c r="E118" s="3"/>
      <c r="F118" s="177">
        <f>Input_NP!F118</f>
        <v>0</v>
      </c>
      <c r="G118" s="190">
        <f>Input_NP!G118</f>
        <v>0</v>
      </c>
      <c r="H118" s="190">
        <f>Input_NP!H118</f>
        <v>0</v>
      </c>
      <c r="I118" s="190">
        <f>Input_NP!I118</f>
        <v>0</v>
      </c>
      <c r="J118" s="190">
        <f>Input_NP!J118</f>
        <v>0</v>
      </c>
      <c r="K118" s="179">
        <f>Input_NP!K118</f>
        <v>0</v>
      </c>
    </row>
    <row r="119" spans="1:11" ht="14.25" customHeight="1" x14ac:dyDescent="0.3">
      <c r="A119" s="229"/>
      <c r="B119" s="19" t="s">
        <v>68</v>
      </c>
      <c r="C119" s="3" t="s">
        <v>69</v>
      </c>
      <c r="D119" s="3"/>
      <c r="E119" s="3"/>
      <c r="F119" s="177">
        <f>Input_NP!F119</f>
        <v>0</v>
      </c>
      <c r="G119" s="190">
        <f>Input_NP!G119</f>
        <v>0</v>
      </c>
      <c r="H119" s="190">
        <f>Input_NP!H119</f>
        <v>0</v>
      </c>
      <c r="I119" s="190">
        <f>Input_NP!I119</f>
        <v>0</v>
      </c>
      <c r="J119" s="190">
        <f>Input_NP!J119</f>
        <v>0</v>
      </c>
      <c r="K119" s="179">
        <f>Input_NP!K119</f>
        <v>0</v>
      </c>
    </row>
    <row r="120" spans="1:11" ht="12.75" customHeight="1" x14ac:dyDescent="0.3">
      <c r="A120" s="229"/>
      <c r="B120" s="19" t="s">
        <v>30</v>
      </c>
      <c r="C120" s="3" t="s">
        <v>7</v>
      </c>
      <c r="D120" s="3"/>
      <c r="E120" s="3"/>
      <c r="F120" s="177">
        <f>Input_NP!F120</f>
        <v>0</v>
      </c>
      <c r="G120" s="190">
        <f>Input_NP!G120</f>
        <v>0</v>
      </c>
      <c r="H120" s="190">
        <f>Input_NP!H120</f>
        <v>0</v>
      </c>
      <c r="I120" s="190">
        <f>Input_NP!I120</f>
        <v>0</v>
      </c>
      <c r="J120" s="190">
        <f>Input_NP!J120</f>
        <v>0</v>
      </c>
      <c r="K120" s="179">
        <f>Input_NP!K120</f>
        <v>0</v>
      </c>
    </row>
    <row r="121" spans="1:11" ht="12.75" customHeight="1" x14ac:dyDescent="0.3">
      <c r="A121" s="229"/>
      <c r="B121" s="19" t="s">
        <v>31</v>
      </c>
      <c r="C121" s="3" t="s">
        <v>7</v>
      </c>
      <c r="D121" s="3"/>
      <c r="E121" s="3"/>
      <c r="F121" s="177">
        <f>Input_NP!F121</f>
        <v>0</v>
      </c>
      <c r="G121" s="190">
        <f>Input_NP!G121</f>
        <v>0</v>
      </c>
      <c r="H121" s="190">
        <f>Input_NP!H121</f>
        <v>0</v>
      </c>
      <c r="I121" s="190">
        <f>Input_NP!I121</f>
        <v>0</v>
      </c>
      <c r="J121" s="190">
        <f>Input_NP!J121</f>
        <v>0</v>
      </c>
      <c r="K121" s="179">
        <f>Input_NP!K121</f>
        <v>0</v>
      </c>
    </row>
    <row r="122" spans="1:11" ht="12.75" customHeight="1" x14ac:dyDescent="0.3">
      <c r="A122" s="229"/>
      <c r="B122" s="19" t="s">
        <v>30</v>
      </c>
      <c r="C122" s="3" t="s">
        <v>7</v>
      </c>
      <c r="D122" s="3"/>
      <c r="E122" s="3"/>
      <c r="F122" s="177">
        <f>Input_NP!F122</f>
        <v>0</v>
      </c>
      <c r="G122" s="190">
        <f>Input_NP!G122</f>
        <v>0</v>
      </c>
      <c r="H122" s="190">
        <f>Input_NP!H122</f>
        <v>0</v>
      </c>
      <c r="I122" s="190">
        <f>Input_NP!I122</f>
        <v>0</v>
      </c>
      <c r="J122" s="190">
        <f>Input_NP!J122</f>
        <v>0</v>
      </c>
      <c r="K122" s="179">
        <f>Input_NP!K122</f>
        <v>0</v>
      </c>
    </row>
    <row r="123" spans="1:11" ht="12.75" customHeight="1" thickBot="1" x14ac:dyDescent="0.35">
      <c r="A123" s="230"/>
      <c r="B123" s="16" t="s">
        <v>31</v>
      </c>
      <c r="C123" s="17" t="s">
        <v>7</v>
      </c>
      <c r="D123" s="17"/>
      <c r="E123" s="17"/>
      <c r="F123" s="180">
        <f>Input_NP!F123</f>
        <v>0</v>
      </c>
      <c r="G123" s="191">
        <f>Input_NP!G123</f>
        <v>0</v>
      </c>
      <c r="H123" s="191">
        <f>Input_NP!H123</f>
        <v>0</v>
      </c>
      <c r="I123" s="191">
        <f>Input_NP!I123</f>
        <v>0</v>
      </c>
      <c r="J123" s="191">
        <f>Input_NP!J123</f>
        <v>0</v>
      </c>
      <c r="K123" s="186">
        <f>Input_NP!K123</f>
        <v>0</v>
      </c>
    </row>
  </sheetData>
  <mergeCells count="13">
    <mergeCell ref="A32:A108"/>
    <mergeCell ref="A109:A115"/>
    <mergeCell ref="A116:A123"/>
    <mergeCell ref="F1:G1"/>
    <mergeCell ref="H1:I1"/>
    <mergeCell ref="A3:A7"/>
    <mergeCell ref="A8:A31"/>
    <mergeCell ref="L26:L29"/>
    <mergeCell ref="S11:T11"/>
    <mergeCell ref="R17:S17"/>
    <mergeCell ref="T17:U17"/>
    <mergeCell ref="M25:P25"/>
    <mergeCell ref="Q25:T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Index_NP</vt:lpstr>
      <vt:lpstr>Index_NP_div</vt:lpstr>
      <vt:lpstr>AllAccounts</vt:lpstr>
      <vt:lpstr>Input_NP</vt:lpstr>
      <vt:lpstr>Input_NP_div</vt:lpstr>
      <vt:lpstr>Input_NP_div_old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2021-09-19T00:15:49Z</dcterms:modified>
</cp:coreProperties>
</file>