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\Desktop\Kalangala_LEWIE\"/>
    </mc:Choice>
  </mc:AlternateContent>
  <bookViews>
    <workbookView xWindow="0" yWindow="0" windowWidth="19425" windowHeight="8055" tabRatio="680" activeTab="2"/>
  </bookViews>
  <sheets>
    <sheet name="Index" sheetId="10" r:id="rId1"/>
    <sheet name="AllAccounts" sheetId="22" r:id="rId2"/>
    <sheet name="Input" sheetId="21" r:id="rId3"/>
    <sheet name="Sheet1" sheetId="25" r:id="rId4"/>
    <sheet name="Demog" sheetId="23" r:id="rId5"/>
    <sheet name="Cons" sheetId="20" r:id="rId6"/>
    <sheet name="Fish" sheetId="18" r:id="rId7"/>
    <sheet name="Crop" sheetId="3" r:id="rId8"/>
    <sheet name="ProdSerRet" sheetId="19" r:id="rId9"/>
    <sheet name="Endow" sheetId="24" r:id="rId10"/>
    <sheet name="Index_div" sheetId="15" r:id="rId11"/>
    <sheet name="Additional" sheetId="26" r:id="rId12"/>
  </sheets>
  <calcPr calcId="162913"/>
</workbook>
</file>

<file path=xl/calcChain.xml><?xml version="1.0" encoding="utf-8"?>
<calcChain xmlns="http://schemas.openxmlformats.org/spreadsheetml/2006/main">
  <c r="H112" i="21" l="1"/>
  <c r="H113" i="21"/>
  <c r="H114" i="21"/>
  <c r="H115" i="21"/>
  <c r="H116" i="21"/>
  <c r="H111" i="21"/>
  <c r="G112" i="21"/>
  <c r="G113" i="21"/>
  <c r="G114" i="21"/>
  <c r="G115" i="21"/>
  <c r="G116" i="21"/>
  <c r="G111" i="21"/>
  <c r="F111" i="21"/>
  <c r="F112" i="21"/>
  <c r="F113" i="21"/>
  <c r="F114" i="21"/>
  <c r="F115" i="21"/>
  <c r="F116" i="21"/>
  <c r="H97" i="21"/>
  <c r="H98" i="21"/>
  <c r="H99" i="21"/>
  <c r="H100" i="21"/>
  <c r="H101" i="21"/>
  <c r="G97" i="21"/>
  <c r="G98" i="21"/>
  <c r="G99" i="21"/>
  <c r="G100" i="21"/>
  <c r="G101" i="21"/>
  <c r="H96" i="21"/>
  <c r="G96" i="21"/>
  <c r="F97" i="21"/>
  <c r="F98" i="21"/>
  <c r="F99" i="21"/>
  <c r="F100" i="21"/>
  <c r="F101" i="21"/>
  <c r="F96" i="21"/>
  <c r="G10" i="21"/>
  <c r="H10" i="21"/>
  <c r="G11" i="21"/>
  <c r="H11" i="21"/>
  <c r="G12" i="21"/>
  <c r="H12" i="21"/>
  <c r="G13" i="21"/>
  <c r="H13" i="21"/>
  <c r="G14" i="21"/>
  <c r="H14" i="21"/>
  <c r="G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F11" i="21"/>
  <c r="F12" i="21"/>
  <c r="F13" i="21"/>
  <c r="F14" i="21"/>
  <c r="F15" i="21"/>
  <c r="F16" i="21"/>
  <c r="F17" i="21"/>
  <c r="F18" i="21"/>
  <c r="F19" i="21"/>
  <c r="F20" i="21"/>
  <c r="F21" i="21"/>
  <c r="F10" i="21"/>
  <c r="G18" i="20"/>
  <c r="H15" i="21" s="1"/>
  <c r="F18" i="20"/>
  <c r="E18" i="20"/>
  <c r="M10" i="26"/>
  <c r="N10" i="26"/>
  <c r="G6" i="21" l="1"/>
  <c r="C6" i="26" l="1"/>
  <c r="D6" i="26"/>
  <c r="B6" i="26"/>
  <c r="H45" i="21" l="1"/>
  <c r="H44" i="21"/>
  <c r="G42" i="21"/>
  <c r="F42" i="21"/>
  <c r="F44" i="21" l="1"/>
  <c r="G44" i="21"/>
  <c r="AB6" i="19" l="1"/>
  <c r="AB7" i="19"/>
  <c r="AB8" i="19"/>
  <c r="AB9" i="19"/>
  <c r="AB10" i="19"/>
  <c r="AA6" i="19"/>
  <c r="AA7" i="19"/>
  <c r="AA9" i="19"/>
  <c r="AA10" i="19"/>
  <c r="AA11" i="19"/>
  <c r="AA5" i="19"/>
  <c r="Y6" i="19"/>
  <c r="Z6" i="19"/>
  <c r="Y7" i="19"/>
  <c r="Z7" i="19"/>
  <c r="Y9" i="19"/>
  <c r="Z9" i="19"/>
  <c r="Y10" i="19"/>
  <c r="Z10" i="19"/>
  <c r="Y11" i="19"/>
  <c r="Z11" i="19"/>
  <c r="Z5" i="19"/>
  <c r="Y5" i="19"/>
  <c r="U13" i="19"/>
  <c r="AE5" i="19" s="1"/>
  <c r="U14" i="19"/>
  <c r="AE6" i="19" s="1"/>
  <c r="U15" i="19"/>
  <c r="AE7" i="19" s="1"/>
  <c r="U16" i="19"/>
  <c r="AE9" i="19" s="1"/>
  <c r="U18" i="19"/>
  <c r="AE11" i="19" s="1"/>
  <c r="U21" i="19"/>
  <c r="U23" i="19"/>
  <c r="U25" i="19"/>
  <c r="U26" i="19"/>
  <c r="T13" i="19"/>
  <c r="AD5" i="19" s="1"/>
  <c r="T14" i="19"/>
  <c r="AD6" i="19" s="1"/>
  <c r="T15" i="19"/>
  <c r="AD7" i="19" s="1"/>
  <c r="T16" i="19"/>
  <c r="AD9" i="19" s="1"/>
  <c r="T18" i="19"/>
  <c r="AD11" i="19" s="1"/>
  <c r="T21" i="19"/>
  <c r="T23" i="19"/>
  <c r="T25" i="19"/>
  <c r="T26" i="19"/>
  <c r="O13" i="19"/>
  <c r="P13" i="19"/>
  <c r="Q13" i="19"/>
  <c r="S13" i="19"/>
  <c r="AC5" i="19" s="1"/>
  <c r="O14" i="19"/>
  <c r="P14" i="19"/>
  <c r="Q14" i="19"/>
  <c r="S14" i="19"/>
  <c r="AC6" i="19" s="1"/>
  <c r="O15" i="19"/>
  <c r="P15" i="19"/>
  <c r="Q15" i="19"/>
  <c r="S15" i="19"/>
  <c r="AC7" i="19" s="1"/>
  <c r="O16" i="19"/>
  <c r="P16" i="19"/>
  <c r="Q16" i="19"/>
  <c r="S16" i="19"/>
  <c r="AC9" i="19" s="1"/>
  <c r="O17" i="19"/>
  <c r="P17" i="19"/>
  <c r="Q17" i="19"/>
  <c r="O18" i="19"/>
  <c r="P18" i="19"/>
  <c r="Q18" i="19"/>
  <c r="S18" i="19"/>
  <c r="AC11" i="19" s="1"/>
  <c r="O19" i="19"/>
  <c r="P19" i="19"/>
  <c r="Q19" i="19"/>
  <c r="O20" i="19"/>
  <c r="P20" i="19"/>
  <c r="R20" i="19"/>
  <c r="O21" i="19"/>
  <c r="P21" i="19"/>
  <c r="R21" i="19"/>
  <c r="S21" i="19"/>
  <c r="O22" i="19"/>
  <c r="P22" i="19"/>
  <c r="R22" i="19"/>
  <c r="O23" i="19"/>
  <c r="P23" i="19"/>
  <c r="R23" i="19"/>
  <c r="S23" i="19"/>
  <c r="O24" i="19"/>
  <c r="P24" i="19"/>
  <c r="R24" i="19"/>
  <c r="O25" i="19"/>
  <c r="P25" i="19"/>
  <c r="R25" i="19"/>
  <c r="O26" i="19"/>
  <c r="P26" i="19"/>
  <c r="R26" i="19"/>
  <c r="P12" i="19"/>
  <c r="O12" i="19"/>
  <c r="I12" i="19" l="1"/>
  <c r="F12" i="19"/>
  <c r="C12" i="19"/>
  <c r="H64" i="18"/>
  <c r="E9" i="20"/>
  <c r="D9" i="20"/>
  <c r="G9" i="21" s="1"/>
  <c r="C9" i="20"/>
  <c r="U12" i="19"/>
  <c r="T12" i="19"/>
  <c r="S20" i="19"/>
  <c r="S19" i="19"/>
  <c r="AC12" i="19" s="1"/>
  <c r="S17" i="19"/>
  <c r="AC10" i="19" s="1"/>
  <c r="S12" i="19"/>
  <c r="G45" i="21"/>
  <c r="F45" i="21"/>
  <c r="G43" i="21"/>
  <c r="F43" i="21"/>
  <c r="Z12" i="19"/>
  <c r="Y12" i="19"/>
  <c r="Z8" i="19"/>
  <c r="Y8" i="19"/>
  <c r="H9" i="21" l="1"/>
  <c r="F9" i="21"/>
  <c r="AB11" i="19"/>
  <c r="AA8" i="19"/>
  <c r="AA12" i="19"/>
  <c r="AB5" i="19"/>
  <c r="U19" i="19"/>
  <c r="AE12" i="19" s="1"/>
  <c r="U24" i="19"/>
  <c r="U20" i="19"/>
  <c r="U17" i="19"/>
  <c r="AE10" i="19" s="1"/>
  <c r="T17" i="19"/>
  <c r="AD10" i="19" s="1"/>
  <c r="S22" i="19"/>
  <c r="S24" i="19"/>
  <c r="T19" i="19"/>
  <c r="AD12" i="19" s="1"/>
  <c r="T24" i="19"/>
  <c r="AB12" i="19"/>
  <c r="U22" i="19" l="1"/>
  <c r="T22" i="19"/>
  <c r="T20" i="19"/>
</calcChain>
</file>

<file path=xl/sharedStrings.xml><?xml version="1.0" encoding="utf-8"?>
<sst xmlns="http://schemas.openxmlformats.org/spreadsheetml/2006/main" count="721" uniqueCount="221">
  <si>
    <t>Variable</t>
  </si>
  <si>
    <t>Commodity</t>
  </si>
  <si>
    <t>Factor</t>
  </si>
  <si>
    <t>Crop</t>
  </si>
  <si>
    <t>Input</t>
  </si>
  <si>
    <t>Labor</t>
  </si>
  <si>
    <t>Land</t>
  </si>
  <si>
    <t>Capital</t>
  </si>
  <si>
    <t>beta</t>
  </si>
  <si>
    <t>se</t>
  </si>
  <si>
    <t>ret</t>
  </si>
  <si>
    <t>K</t>
  </si>
  <si>
    <t>endow</t>
  </si>
  <si>
    <t>HL</t>
  </si>
  <si>
    <t>LAND</t>
  </si>
  <si>
    <t>ZOIENDOW</t>
  </si>
  <si>
    <t>ROCENDOW</t>
  </si>
  <si>
    <t>ROWendow</t>
  </si>
  <si>
    <t>transfout</t>
  </si>
  <si>
    <t>transfin</t>
  </si>
  <si>
    <t>labexp</t>
  </si>
  <si>
    <t>labexpse</t>
  </si>
  <si>
    <t>EXPZOI</t>
  </si>
  <si>
    <t>EXPROLES</t>
  </si>
  <si>
    <t>NONSCtransfers</t>
  </si>
  <si>
    <t>other</t>
  </si>
  <si>
    <t>crop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</si>
  <si>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</si>
  <si>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</si>
  <si>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</si>
  <si>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</si>
  <si>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</si>
  <si>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</si>
  <si>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</si>
  <si>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</si>
  <si>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</si>
  <si>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</si>
  <si>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</si>
  <si>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</si>
  <si>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</si>
  <si>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</si>
  <si>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</si>
  <si>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</si>
  <si>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</si>
  <si>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</si>
  <si>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HHinc</t>
  </si>
  <si>
    <t>HHexp</t>
  </si>
  <si>
    <t>revsh_zoi</t>
  </si>
  <si>
    <t>revsh_row</t>
  </si>
  <si>
    <t>revsh_vil</t>
  </si>
  <si>
    <t>revsh_rol</t>
  </si>
  <si>
    <t>remits</t>
  </si>
  <si>
    <t>_cons</t>
  </si>
  <si>
    <t>p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</si>
  <si>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</si>
  <si>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</si>
  <si>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</si>
  <si>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</si>
  <si>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</si>
  <si>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</si>
  <si>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</si>
  <si>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</si>
  <si>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</si>
  <si>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</si>
  <si>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Factor Shares</t>
  </si>
  <si>
    <t>Total output</t>
  </si>
  <si>
    <t>rev_fish</t>
  </si>
  <si>
    <t>y</t>
  </si>
  <si>
    <t>share labor cost</t>
  </si>
  <si>
    <t xml:space="preserve">share asset </t>
  </si>
  <si>
    <t>Value added breakdown</t>
  </si>
  <si>
    <t xml:space="preserve">Value of different items consumed: </t>
  </si>
  <si>
    <t>Fish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</si>
  <si>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</si>
  <si>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</si>
  <si>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</si>
  <si>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</si>
  <si>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</si>
  <si>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</si>
  <si>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</si>
  <si>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</si>
  <si>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</si>
  <si>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local_retail</t>
  </si>
  <si>
    <t>local_services</t>
  </si>
  <si>
    <t>everything_bought_outside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</si>
  <si>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</si>
  <si>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</si>
  <si>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</si>
  <si>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</si>
  <si>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</si>
  <si>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</si>
  <si>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</si>
  <si>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</si>
  <si>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</si>
  <si>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</si>
  <si>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prod_n_proc</t>
  </si>
  <si>
    <t>trade_n_retail</t>
  </si>
  <si>
    <t>Share of inputs coming from local retail</t>
  </si>
  <si>
    <t>Share of inputs from outside</t>
  </si>
  <si>
    <t>transfin_se</t>
  </si>
  <si>
    <t>transfout_se</t>
  </si>
  <si>
    <t>Input!B5</t>
  </si>
  <si>
    <t>Input!F4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</si>
  <si>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</si>
  <si>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</si>
  <si>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</si>
  <si>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</si>
  <si>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</si>
  <si>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</si>
  <si>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</si>
  <si>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</si>
  <si>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</si>
  <si>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HHNum</t>
  </si>
  <si>
    <t>wrkagepop</t>
  </si>
  <si>
    <t>Hhsize</t>
  </si>
  <si>
    <t>Input!C3:C300</t>
  </si>
  <si>
    <t>All accounts just in Aqua Cluster</t>
  </si>
  <si>
    <t>All accounts just in Agri Cluster</t>
  </si>
  <si>
    <t>Consumption side</t>
  </si>
  <si>
    <t>Demographics</t>
  </si>
  <si>
    <t>Production side</t>
  </si>
  <si>
    <t>Endowments</t>
  </si>
  <si>
    <t>Trade with ROW</t>
  </si>
  <si>
    <t>The number of households in the survey (raw count of observations)</t>
  </si>
  <si>
    <t>HHobs</t>
  </si>
  <si>
    <t>Average size of household (persons/hh)</t>
  </si>
  <si>
    <t>obs</t>
  </si>
  <si>
    <t>weighted</t>
  </si>
  <si>
    <t>AquaFSm</t>
  </si>
  <si>
    <t>AquaFBg</t>
  </si>
  <si>
    <t>AquaAg</t>
  </si>
  <si>
    <t>AquaLL</t>
  </si>
  <si>
    <t>AgriLL</t>
  </si>
  <si>
    <t>wrkage</t>
  </si>
  <si>
    <t>AllAccounts!B2</t>
  </si>
  <si>
    <t>These are averages</t>
  </si>
  <si>
    <t>y_imp</t>
  </si>
  <si>
    <t>Intermediate input shares</t>
  </si>
  <si>
    <t>iish_intinp</t>
  </si>
  <si>
    <t xml:space="preserve">Share of intermediate inputs bought outside: </t>
  </si>
  <si>
    <t>AquaNurs</t>
  </si>
  <si>
    <t>Factor Shares - beta</t>
  </si>
  <si>
    <t>iish_nurs</t>
  </si>
  <si>
    <t>Might not be needed for calibration</t>
  </si>
  <si>
    <t>inter_inp_sh</t>
  </si>
  <si>
    <t>share_bought_outside</t>
  </si>
  <si>
    <t>Share of seeds produced on the farm itself (from report)</t>
  </si>
  <si>
    <t>iish_agri</t>
  </si>
  <si>
    <t>For appendix table</t>
  </si>
  <si>
    <t>PROD</t>
  </si>
  <si>
    <t>SER</t>
  </si>
  <si>
    <t>RET</t>
  </si>
  <si>
    <t>Small fish farm</t>
  </si>
  <si>
    <t>Large fish farm</t>
  </si>
  <si>
    <t>Nursery farm</t>
  </si>
  <si>
    <t>Fish output value</t>
  </si>
  <si>
    <t xml:space="preserve">Fish output value </t>
  </si>
  <si>
    <t>Fish seed value</t>
  </si>
  <si>
    <t>Crop value</t>
  </si>
  <si>
    <t>All households</t>
  </si>
  <si>
    <t>Other production value</t>
  </si>
  <si>
    <t>Services value</t>
  </si>
  <si>
    <t>Retail value</t>
  </si>
  <si>
    <t>Crop farm (and other farming households)</t>
  </si>
  <si>
    <t>Local crops</t>
  </si>
  <si>
    <t>Local meat</t>
  </si>
  <si>
    <t>Local fish</t>
  </si>
  <si>
    <t>Other local production</t>
  </si>
  <si>
    <t>Local retail</t>
  </si>
  <si>
    <t>Local services</t>
  </si>
  <si>
    <t xml:space="preserve">All expenditures outside the cluster </t>
  </si>
  <si>
    <t>Local fish seed</t>
  </si>
  <si>
    <t>Kalangala Island Community</t>
  </si>
  <si>
    <t>Residents</t>
  </si>
  <si>
    <t>Oil Palm Growers</t>
  </si>
  <si>
    <t>non Oil Palm Growers</t>
  </si>
  <si>
    <t>Opul Workers</t>
  </si>
  <si>
    <t>Oplocal</t>
  </si>
  <si>
    <t>NOPlocal</t>
  </si>
  <si>
    <t>Mig</t>
  </si>
  <si>
    <t>Using SE's from regression, setting outside spending SE to 0 (for now)</t>
  </si>
  <si>
    <t>Total Expenditures</t>
  </si>
  <si>
    <t>Using summary Stats for outside spending SE's. We could either set to 0 (unrealistic), or do SUR with outside exp</t>
  </si>
  <si>
    <t>SE's large due to summary stats, consider setting =0, shouldn't really matter</t>
  </si>
  <si>
    <t>Not 0, low savings rates, rounded by excel.</t>
  </si>
  <si>
    <t>retail</t>
  </si>
  <si>
    <t>service</t>
  </si>
  <si>
    <t>Meat</t>
  </si>
  <si>
    <t>LV value added (UGX)</t>
  </si>
  <si>
    <t>unit:UGX</t>
  </si>
  <si>
    <t>&lt;- Average LV value, HH's with no livestock are computed as a "0", so no need to post multiply with the proportion of HH's rearing livestock. Note this is livestock holding value, if you want value added (annual) use the 3 numbers below</t>
  </si>
  <si>
    <t>unit: UGX</t>
  </si>
  <si>
    <t>&lt;- Average catch value of fisherman in each category, HH's who did not fish are recorded as a 0.  There is no need to post multiply by proportion.  We can also set the output for OPUL workers at "0", as only a tiny fraction participate in fishing on the island. (change 917 to 0)</t>
  </si>
  <si>
    <t>Just the proportion of 15-55 y/o individuals in those groups</t>
  </si>
  <si>
    <t>Purchased input demand</t>
  </si>
  <si>
    <t>Service</t>
  </si>
  <si>
    <t>Input purchase amounts for Retail and Service, by input category</t>
  </si>
  <si>
    <t>out</t>
  </si>
  <si>
    <t>Proportions in each Business Category</t>
  </si>
  <si>
    <t>&lt;- I'm setting opul workers to not have businesses (there are a few obs, but in general they are mainly employment only). The numbers are average annual revenue, for profits see below:</t>
  </si>
  <si>
    <t>Profits</t>
  </si>
  <si>
    <t>ALL business</t>
  </si>
  <si>
    <t>All business</t>
  </si>
  <si>
    <t>This table contains the annual input purchase volume of business inputs. They are NOT serparate by household type, as not all businesses are attached to a HH survey and I wanted to use the full sample. Unit UGX</t>
  </si>
  <si>
    <t>The HH numbers are imputed for Oil palm and non Oil Palm hh's, need info on number of OPUL hh's (using 2000 for now)</t>
  </si>
  <si>
    <t>Intermediate demand imputed the same way as previous. IDSH=Annual input purchase cost of "X" * Total in that category number of HH's</t>
  </si>
  <si>
    <t>Proportion in Retail</t>
  </si>
  <si>
    <t>Proportion in Service</t>
  </si>
  <si>
    <t>palmoil</t>
  </si>
  <si>
    <t>Retail</t>
  </si>
  <si>
    <t>Revenue (Annual)</t>
  </si>
  <si>
    <t>Revenue (Monthlyl)</t>
  </si>
  <si>
    <t>Input purchase amounts for Retail and Service, by input category (in shares)</t>
  </si>
  <si>
    <t>Expenditure Regressions:</t>
  </si>
  <si>
    <t>Betas</t>
  </si>
  <si>
    <t>SE's</t>
  </si>
  <si>
    <t>Input!Q3</t>
  </si>
  <si>
    <t>Input!F3</t>
  </si>
  <si>
    <t>Input!C4</t>
  </si>
  <si>
    <t>Input!E4:E300</t>
  </si>
  <si>
    <t>Input!B3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</si>
</sst>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.000"/>
    <numFmt numFmtId="168" formatCode="0.0000000"/>
    <numFmt numFmtId="169" formatCode="0.0"/>
    <numFmt numFmtId="170" formatCode="_(* #,##0.00000_);_(* \(#,##0.00000\);_(* &quot;-&quot;??_);_(@_)"/>
    <numFmt numFmtId="171" formatCode="_(* #,##0.0_);_(* \(#,##0.0\);_(* &quot;-&quot;??_);_(@_)"/>
    <numFmt numFmtId="172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74">
    <xf numFmtId="0" fontId="0" fillId="0" borderId="0" xfId="0"/>
    <xf numFmtId="164" fontId="0" fillId="0" borderId="0" xfId="1" applyNumberFormat="1" applyFont="1"/>
    <xf numFmtId="0" fontId="1" fillId="0" borderId="0" xfId="2"/>
    <xf numFmtId="0" fontId="0" fillId="0" borderId="0" xfId="0" applyFill="1"/>
    <xf numFmtId="164" fontId="0" fillId="0" borderId="0" xfId="1" applyNumberFormat="1" applyFont="1" applyFill="1"/>
    <xf numFmtId="0" fontId="0" fillId="0" borderId="0" xfId="0" applyAlignment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0" fillId="0" borderId="0" xfId="2" applyFont="1"/>
    <xf numFmtId="0" fontId="0" fillId="5" borderId="0" xfId="0" applyFill="1"/>
    <xf numFmtId="167" fontId="0" fillId="0" borderId="0" xfId="0" applyNumberFormat="1" applyFill="1"/>
    <xf numFmtId="169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67" fontId="0" fillId="7" borderId="0" xfId="0" applyNumberFormat="1" applyFill="1"/>
    <xf numFmtId="166" fontId="0" fillId="6" borderId="0" xfId="1" applyNumberFormat="1" applyFont="1" applyFill="1"/>
    <xf numFmtId="170" fontId="0" fillId="0" borderId="0" xfId="1" applyNumberFormat="1" applyFont="1" applyFill="1"/>
    <xf numFmtId="166" fontId="0" fillId="0" borderId="0" xfId="1" applyNumberFormat="1" applyFont="1" applyFill="1"/>
    <xf numFmtId="167" fontId="0" fillId="3" borderId="0" xfId="0" applyNumberFormat="1" applyFill="1"/>
    <xf numFmtId="0" fontId="0" fillId="5" borderId="0" xfId="0" applyFill="1" applyAlignment="1"/>
    <xf numFmtId="165" fontId="0" fillId="2" borderId="0" xfId="1" applyNumberFormat="1" applyFont="1" applyFill="1"/>
    <xf numFmtId="167" fontId="0" fillId="0" borderId="0" xfId="0" applyNumberFormat="1"/>
    <xf numFmtId="0" fontId="0" fillId="0" borderId="0" xfId="0" applyFill="1" applyAlignment="1"/>
    <xf numFmtId="1" fontId="0" fillId="8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9" fontId="0" fillId="9" borderId="0" xfId="0" applyNumberFormat="1" applyFill="1"/>
    <xf numFmtId="2" fontId="0" fillId="0" borderId="0" xfId="0" applyNumberFormat="1"/>
    <xf numFmtId="0" fontId="0" fillId="10" borderId="0" xfId="0" applyFill="1" applyBorder="1"/>
    <xf numFmtId="2" fontId="0" fillId="10" borderId="14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1" fontId="0" fillId="10" borderId="2" xfId="1" applyNumberFormat="1" applyFont="1" applyFill="1" applyBorder="1"/>
    <xf numFmtId="1" fontId="0" fillId="10" borderId="15" xfId="1" applyNumberFormat="1" applyFont="1" applyFill="1" applyBorder="1"/>
    <xf numFmtId="164" fontId="5" fillId="0" borderId="0" xfId="1" applyNumberFormat="1" applyFont="1" applyFill="1"/>
    <xf numFmtId="0" fontId="0" fillId="12" borderId="13" xfId="0" applyFill="1" applyBorder="1"/>
    <xf numFmtId="0" fontId="0" fillId="12" borderId="14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11" xfId="0" applyFill="1" applyBorder="1"/>
    <xf numFmtId="0" fontId="0" fillId="12" borderId="15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2" xfId="0" applyFill="1" applyBorder="1"/>
    <xf numFmtId="0" fontId="0" fillId="10" borderId="11" xfId="0" applyFill="1" applyBorder="1"/>
    <xf numFmtId="0" fontId="0" fillId="10" borderId="1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3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11" xfId="0" applyFill="1" applyBorder="1"/>
    <xf numFmtId="0" fontId="0" fillId="13" borderId="15" xfId="0" applyFill="1" applyBorder="1"/>
    <xf numFmtId="165" fontId="0" fillId="13" borderId="2" xfId="1" applyNumberFormat="1" applyFont="1" applyFill="1" applyBorder="1"/>
    <xf numFmtId="2" fontId="0" fillId="10" borderId="8" xfId="0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0" fontId="0" fillId="10" borderId="9" xfId="0" applyFill="1" applyBorder="1"/>
    <xf numFmtId="1" fontId="0" fillId="10" borderId="9" xfId="0" applyNumberFormat="1" applyFill="1" applyBorder="1"/>
    <xf numFmtId="1" fontId="0" fillId="10" borderId="10" xfId="0" applyNumberFormat="1" applyFill="1" applyBorder="1"/>
    <xf numFmtId="165" fontId="0" fillId="2" borderId="2" xfId="1" applyNumberFormat="1" applyFont="1" applyFill="1" applyBorder="1"/>
    <xf numFmtId="0" fontId="0" fillId="0" borderId="2" xfId="0" applyBorder="1"/>
    <xf numFmtId="164" fontId="0" fillId="0" borderId="2" xfId="1" applyNumberFormat="1" applyFont="1" applyFill="1" applyBorder="1"/>
    <xf numFmtId="2" fontId="0" fillId="3" borderId="2" xfId="0" applyNumberFormat="1" applyFill="1" applyBorder="1" applyAlignment="1">
      <alignment horizontal="right" vertical="center"/>
    </xf>
    <xf numFmtId="43" fontId="0" fillId="13" borderId="2" xfId="1" applyNumberFormat="1" applyFont="1" applyFill="1" applyBorder="1" applyAlignment="1">
      <alignment horizontal="right"/>
    </xf>
    <xf numFmtId="2" fontId="0" fillId="11" borderId="14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171" fontId="0" fillId="3" borderId="14" xfId="1" applyNumberFormat="1" applyFont="1" applyFill="1" applyBorder="1"/>
    <xf numFmtId="2" fontId="0" fillId="3" borderId="15" xfId="0" applyNumberFormat="1" applyFill="1" applyBorder="1" applyAlignment="1">
      <alignment horizontal="right"/>
    </xf>
    <xf numFmtId="165" fontId="0" fillId="2" borderId="1" xfId="1" applyNumberFormat="1" applyFont="1" applyFill="1" applyBorder="1"/>
    <xf numFmtId="165" fontId="0" fillId="2" borderId="7" xfId="1" applyNumberFormat="1" applyFont="1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3" xfId="0" applyFill="1" applyBorder="1"/>
    <xf numFmtId="0" fontId="0" fillId="14" borderId="0" xfId="0" applyFill="1" applyBorder="1"/>
    <xf numFmtId="0" fontId="0" fillId="14" borderId="4" xfId="0" applyFill="1" applyBorder="1"/>
    <xf numFmtId="0" fontId="0" fillId="14" borderId="11" xfId="0" applyFill="1" applyBorder="1"/>
    <xf numFmtId="1" fontId="0" fillId="14" borderId="1" xfId="0" applyNumberFormat="1" applyFill="1" applyBorder="1" applyAlignment="1">
      <alignment horizontal="center" vertical="center"/>
    </xf>
    <xf numFmtId="0" fontId="0" fillId="15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3" xfId="0" applyFill="1" applyBorder="1"/>
    <xf numFmtId="0" fontId="0" fillId="15" borderId="0" xfId="0" applyFill="1" applyBorder="1"/>
    <xf numFmtId="0" fontId="0" fillId="15" borderId="2" xfId="0" applyFill="1" applyBorder="1"/>
    <xf numFmtId="0" fontId="0" fillId="15" borderId="4" xfId="0" applyFill="1" applyBorder="1"/>
    <xf numFmtId="0" fontId="0" fillId="15" borderId="11" xfId="0" applyFill="1" applyBorder="1"/>
    <xf numFmtId="0" fontId="0" fillId="15" borderId="15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3" xfId="0" applyFill="1" applyBorder="1"/>
    <xf numFmtId="0" fontId="0" fillId="16" borderId="0" xfId="0" applyFill="1" applyBorder="1"/>
    <xf numFmtId="0" fontId="0" fillId="16" borderId="2" xfId="0" applyFill="1" applyBorder="1"/>
    <xf numFmtId="0" fontId="0" fillId="16" borderId="4" xfId="0" applyFill="1" applyBorder="1"/>
    <xf numFmtId="0" fontId="0" fillId="16" borderId="11" xfId="0" applyFill="1" applyBorder="1"/>
    <xf numFmtId="0" fontId="0" fillId="16" borderId="15" xfId="0" applyFill="1" applyBorder="1"/>
    <xf numFmtId="0" fontId="0" fillId="17" borderId="12" xfId="0" applyFill="1" applyBorder="1"/>
    <xf numFmtId="0" fontId="0" fillId="17" borderId="13" xfId="0" applyFill="1" applyBorder="1"/>
    <xf numFmtId="1" fontId="0" fillId="17" borderId="1" xfId="0" applyNumberFormat="1" applyFill="1" applyBorder="1" applyAlignment="1">
      <alignment horizontal="center" vertical="center"/>
    </xf>
    <xf numFmtId="0" fontId="0" fillId="17" borderId="3" xfId="0" applyFill="1" applyBorder="1"/>
    <xf numFmtId="0" fontId="0" fillId="17" borderId="0" xfId="0" applyFill="1" applyBorder="1"/>
    <xf numFmtId="0" fontId="0" fillId="17" borderId="4" xfId="0" applyFill="1" applyBorder="1"/>
    <xf numFmtId="0" fontId="0" fillId="17" borderId="11" xfId="0" applyFill="1" applyBorder="1"/>
    <xf numFmtId="165" fontId="0" fillId="17" borderId="14" xfId="1" applyNumberFormat="1" applyFont="1" applyFill="1" applyBorder="1"/>
    <xf numFmtId="171" fontId="0" fillId="17" borderId="14" xfId="1" applyNumberFormat="1" applyFont="1" applyFill="1" applyBorder="1"/>
    <xf numFmtId="2" fontId="0" fillId="17" borderId="15" xfId="0" applyNumberFormat="1" applyFill="1" applyBorder="1" applyAlignment="1">
      <alignment horizontal="center"/>
    </xf>
    <xf numFmtId="2" fontId="0" fillId="17" borderId="15" xfId="0" applyNumberFormat="1" applyFill="1" applyBorder="1" applyAlignment="1">
      <alignment horizontal="right"/>
    </xf>
    <xf numFmtId="0" fontId="0" fillId="18" borderId="12" xfId="0" applyFill="1" applyBorder="1"/>
    <xf numFmtId="0" fontId="0" fillId="18" borderId="13" xfId="0" applyFill="1" applyBorder="1"/>
    <xf numFmtId="1" fontId="0" fillId="18" borderId="1" xfId="0" applyNumberFormat="1" applyFill="1" applyBorder="1" applyAlignment="1">
      <alignment horizontal="center" vertical="center"/>
    </xf>
    <xf numFmtId="0" fontId="0" fillId="18" borderId="3" xfId="0" applyFill="1" applyBorder="1"/>
    <xf numFmtId="0" fontId="0" fillId="18" borderId="0" xfId="0" applyFill="1" applyBorder="1"/>
    <xf numFmtId="0" fontId="0" fillId="18" borderId="4" xfId="0" applyFill="1" applyBorder="1"/>
    <xf numFmtId="0" fontId="0" fillId="18" borderId="11" xfId="0" applyFill="1" applyBorder="1"/>
    <xf numFmtId="165" fontId="0" fillId="18" borderId="14" xfId="1" applyNumberFormat="1" applyFont="1" applyFill="1" applyBorder="1"/>
    <xf numFmtId="171" fontId="0" fillId="18" borderId="14" xfId="1" applyNumberFormat="1" applyFont="1" applyFill="1" applyBorder="1"/>
    <xf numFmtId="2" fontId="0" fillId="18" borderId="15" xfId="0" applyNumberFormat="1" applyFill="1" applyBorder="1" applyAlignment="1">
      <alignment horizontal="center"/>
    </xf>
    <xf numFmtId="2" fontId="0" fillId="18" borderId="15" xfId="0" applyNumberFormat="1" applyFill="1" applyBorder="1" applyAlignment="1">
      <alignment horizontal="right"/>
    </xf>
    <xf numFmtId="0" fontId="0" fillId="19" borderId="12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19" borderId="3" xfId="0" applyFill="1" applyBorder="1"/>
    <xf numFmtId="0" fontId="0" fillId="19" borderId="0" xfId="0" applyFill="1" applyBorder="1"/>
    <xf numFmtId="0" fontId="0" fillId="19" borderId="2" xfId="0" applyFill="1" applyBorder="1"/>
    <xf numFmtId="0" fontId="0" fillId="19" borderId="4" xfId="0" applyFill="1" applyBorder="1"/>
    <xf numFmtId="0" fontId="0" fillId="19" borderId="11" xfId="0" applyFill="1" applyBorder="1"/>
    <xf numFmtId="0" fontId="0" fillId="19" borderId="15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15" borderId="2" xfId="1" applyFont="1" applyFill="1" applyBorder="1"/>
    <xf numFmtId="43" fontId="0" fillId="14" borderId="14" xfId="1" applyFont="1" applyFill="1" applyBorder="1" applyAlignment="1">
      <alignment horizontal="center" vertical="center"/>
    </xf>
    <xf numFmtId="43" fontId="0" fillId="14" borderId="2" xfId="1" applyFont="1" applyFill="1" applyBorder="1"/>
    <xf numFmtId="43" fontId="0" fillId="14" borderId="15" xfId="1" applyFont="1" applyFill="1" applyBorder="1"/>
    <xf numFmtId="43" fontId="0" fillId="14" borderId="14" xfId="1" applyFont="1" applyFill="1" applyBorder="1"/>
    <xf numFmtId="43" fontId="0" fillId="14" borderId="15" xfId="1" applyFont="1" applyFill="1" applyBorder="1" applyAlignment="1">
      <alignment horizontal="center"/>
    </xf>
    <xf numFmtId="43" fontId="0" fillId="14" borderId="15" xfId="1" applyFont="1" applyFill="1" applyBorder="1" applyAlignment="1">
      <alignment horizontal="right"/>
    </xf>
    <xf numFmtId="43" fontId="0" fillId="16" borderId="2" xfId="1" applyFont="1" applyFill="1" applyBorder="1"/>
    <xf numFmtId="43" fontId="0" fillId="17" borderId="14" xfId="1" applyFont="1" applyFill="1" applyBorder="1" applyAlignment="1">
      <alignment horizontal="center" vertical="center"/>
    </xf>
    <xf numFmtId="43" fontId="0" fillId="17" borderId="2" xfId="1" applyFont="1" applyFill="1" applyBorder="1"/>
    <xf numFmtId="43" fontId="0" fillId="17" borderId="15" xfId="1" applyFont="1" applyFill="1" applyBorder="1"/>
    <xf numFmtId="43" fontId="0" fillId="16" borderId="2" xfId="1" applyFont="1" applyFill="1" applyBorder="1" applyAlignment="1">
      <alignment horizontal="right"/>
    </xf>
    <xf numFmtId="43" fontId="0" fillId="19" borderId="2" xfId="1" applyFont="1" applyFill="1" applyBorder="1"/>
    <xf numFmtId="43" fontId="0" fillId="18" borderId="14" xfId="1" applyFont="1" applyFill="1" applyBorder="1" applyAlignment="1">
      <alignment horizontal="center" vertical="center"/>
    </xf>
    <xf numFmtId="43" fontId="0" fillId="18" borderId="14" xfId="1" applyFont="1" applyFill="1" applyBorder="1" applyAlignment="1">
      <alignment horizontal="right" vertical="center"/>
    </xf>
    <xf numFmtId="43" fontId="0" fillId="18" borderId="2" xfId="1" applyFont="1" applyFill="1" applyBorder="1"/>
    <xf numFmtId="43" fontId="0" fillId="18" borderId="2" xfId="1" applyFont="1" applyFill="1" applyBorder="1" applyAlignment="1">
      <alignment horizontal="right" vertical="center"/>
    </xf>
    <xf numFmtId="43" fontId="0" fillId="18" borderId="15" xfId="1" applyFont="1" applyFill="1" applyBorder="1"/>
    <xf numFmtId="43" fontId="0" fillId="18" borderId="15" xfId="1" applyFont="1" applyFill="1" applyBorder="1" applyAlignment="1">
      <alignment horizontal="right" vertical="center"/>
    </xf>
    <xf numFmtId="43" fontId="0" fillId="19" borderId="2" xfId="1" applyFont="1" applyFill="1" applyBorder="1" applyAlignment="1">
      <alignment horizontal="right"/>
    </xf>
    <xf numFmtId="164" fontId="5" fillId="0" borderId="0" xfId="1" applyNumberFormat="1" applyFont="1" applyFill="1" applyAlignment="1">
      <alignment horizontal="center" wrapText="1"/>
    </xf>
    <xf numFmtId="0" fontId="0" fillId="20" borderId="0" xfId="0" applyFill="1"/>
    <xf numFmtId="0" fontId="0" fillId="20" borderId="8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2" xfId="1" applyNumberFormat="1" applyFont="1" applyFill="1" applyBorder="1" applyAlignment="1">
      <alignment vertical="center"/>
    </xf>
    <xf numFmtId="0" fontId="0" fillId="0" borderId="2" xfId="1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11" xfId="0" applyFill="1" applyBorder="1"/>
    <xf numFmtId="0" fontId="0" fillId="20" borderId="9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4" borderId="0" xfId="0" applyFill="1" applyBorder="1"/>
    <xf numFmtId="0" fontId="0" fillId="24" borderId="2" xfId="0" applyFill="1" applyBorder="1"/>
    <xf numFmtId="0" fontId="0" fillId="23" borderId="0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7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11" xfId="0" applyFill="1" applyBorder="1"/>
    <xf numFmtId="0" fontId="0" fillId="24" borderId="15" xfId="0" applyFill="1" applyBorder="1"/>
    <xf numFmtId="164" fontId="0" fillId="5" borderId="0" xfId="1" applyNumberFormat="1" applyFont="1" applyFill="1"/>
    <xf numFmtId="164" fontId="0" fillId="0" borderId="0" xfId="1" applyNumberFormat="1" applyFont="1" applyFill="1" applyAlignment="1"/>
    <xf numFmtId="0" fontId="0" fillId="0" borderId="8" xfId="0" applyFill="1" applyBorder="1" applyAlignment="1">
      <alignment horizontal="center"/>
    </xf>
    <xf numFmtId="43" fontId="0" fillId="0" borderId="2" xfId="1" applyFont="1" applyFill="1" applyBorder="1"/>
    <xf numFmtId="2" fontId="0" fillId="0" borderId="2" xfId="0" applyNumberFormat="1" applyFill="1" applyBorder="1" applyAlignment="1">
      <alignment horizontal="right" vertical="center"/>
    </xf>
    <xf numFmtId="2" fontId="5" fillId="0" borderId="14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" fontId="0" fillId="0" borderId="2" xfId="1" applyNumberFormat="1" applyFont="1" applyFill="1" applyBorder="1"/>
    <xf numFmtId="1" fontId="0" fillId="0" borderId="15" xfId="1" applyNumberFormat="1" applyFont="1" applyFill="1" applyBorder="1"/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4" xfId="1" applyNumberFormat="1" applyFont="1" applyFill="1" applyBorder="1"/>
    <xf numFmtId="2" fontId="0" fillId="0" borderId="2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5" fontId="0" fillId="0" borderId="15" xfId="1" applyNumberFormat="1" applyFont="1" applyFill="1" applyBorder="1"/>
    <xf numFmtId="1" fontId="0" fillId="0" borderId="1" xfId="0" applyNumberFormat="1" applyFill="1" applyBorder="1" applyAlignment="1">
      <alignment horizontal="center" vertical="center"/>
    </xf>
    <xf numFmtId="43" fontId="0" fillId="0" borderId="14" xfId="1" applyFont="1" applyFill="1" applyBorder="1"/>
    <xf numFmtId="43" fontId="0" fillId="0" borderId="15" xfId="1" applyFont="1" applyFill="1" applyBorder="1" applyAlignment="1">
      <alignment horizontal="center"/>
    </xf>
    <xf numFmtId="43" fontId="0" fillId="0" borderId="14" xfId="1" applyFont="1" applyFill="1" applyBorder="1" applyAlignment="1">
      <alignment horizontal="center" vertical="center"/>
    </xf>
    <xf numFmtId="43" fontId="0" fillId="0" borderId="15" xfId="1" applyFont="1" applyFill="1" applyBorder="1"/>
    <xf numFmtId="164" fontId="0" fillId="0" borderId="14" xfId="1" applyNumberFormat="1" applyFont="1" applyFill="1" applyBorder="1"/>
    <xf numFmtId="0" fontId="0" fillId="0" borderId="7" xfId="0" applyFill="1" applyBorder="1"/>
    <xf numFmtId="164" fontId="0" fillId="0" borderId="15" xfId="1" applyNumberFormat="1" applyFont="1" applyFill="1" applyBorder="1"/>
    <xf numFmtId="2" fontId="0" fillId="13" borderId="10" xfId="0" applyNumberFormat="1" applyFill="1" applyBorder="1" applyAlignment="1">
      <alignment horizontal="center" vertical="center"/>
    </xf>
    <xf numFmtId="166" fontId="0" fillId="0" borderId="0" xfId="0" applyNumberFormat="1"/>
    <xf numFmtId="43" fontId="0" fillId="2" borderId="2" xfId="1" applyNumberFormat="1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3" fontId="0" fillId="2" borderId="0" xfId="1" applyNumberFormat="1" applyFont="1" applyFill="1"/>
    <xf numFmtId="0" fontId="6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/>
    </xf>
    <xf numFmtId="0" fontId="0" fillId="23" borderId="9" xfId="0" applyFill="1" applyBorder="1"/>
    <xf numFmtId="167" fontId="0" fillId="10" borderId="9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2" fontId="0" fillId="10" borderId="10" xfId="0" applyNumberFormat="1" applyFill="1" applyBorder="1" applyAlignment="1">
      <alignment horizontal="center" vertical="center"/>
    </xf>
    <xf numFmtId="2" fontId="5" fillId="28" borderId="8" xfId="0" applyNumberFormat="1" applyFont="1" applyFill="1" applyBorder="1" applyAlignment="1">
      <alignment horizontal="center"/>
    </xf>
    <xf numFmtId="2" fontId="5" fillId="28" borderId="10" xfId="0" applyNumberFormat="1" applyFont="1" applyFill="1" applyBorder="1" applyAlignment="1">
      <alignment horizontal="center"/>
    </xf>
    <xf numFmtId="2" fontId="5" fillId="28" borderId="9" xfId="0" applyNumberFormat="1" applyFont="1" applyFill="1" applyBorder="1" applyAlignment="1">
      <alignment horizontal="center"/>
    </xf>
    <xf numFmtId="167" fontId="5" fillId="28" borderId="9" xfId="0" applyNumberFormat="1" applyFont="1" applyFill="1" applyBorder="1" applyAlignment="1">
      <alignment horizontal="center" vertical="center"/>
    </xf>
    <xf numFmtId="167" fontId="5" fillId="28" borderId="8" xfId="0" applyNumberFormat="1" applyFont="1" applyFill="1" applyBorder="1" applyAlignment="1">
      <alignment horizontal="center" vertical="center"/>
    </xf>
    <xf numFmtId="43" fontId="0" fillId="23" borderId="9" xfId="1" applyFont="1" applyFill="1" applyBorder="1" applyAlignment="1">
      <alignment horizontal="center" vertical="center"/>
    </xf>
    <xf numFmtId="43" fontId="0" fillId="23" borderId="9" xfId="1" applyFont="1" applyFill="1" applyBorder="1" applyAlignment="1">
      <alignment horizontal="left" vertical="top"/>
    </xf>
    <xf numFmtId="165" fontId="0" fillId="0" borderId="0" xfId="1" applyNumberFormat="1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27" borderId="12" xfId="0" applyFill="1" applyBorder="1"/>
    <xf numFmtId="0" fontId="0" fillId="27" borderId="13" xfId="0" applyFill="1" applyBorder="1"/>
    <xf numFmtId="0" fontId="0" fillId="27" borderId="14" xfId="0" applyFill="1" applyBorder="1"/>
    <xf numFmtId="0" fontId="0" fillId="27" borderId="4" xfId="0" applyFill="1" applyBorder="1"/>
    <xf numFmtId="0" fontId="0" fillId="27" borderId="11" xfId="0" applyFill="1" applyBorder="1"/>
    <xf numFmtId="0" fontId="0" fillId="27" borderId="15" xfId="0" applyFill="1" applyBorder="1"/>
    <xf numFmtId="0" fontId="0" fillId="0" borderId="1" xfId="0" applyBorder="1"/>
    <xf numFmtId="0" fontId="0" fillId="0" borderId="1" xfId="0" applyFill="1" applyBorder="1"/>
    <xf numFmtId="2" fontId="0" fillId="11" borderId="8" xfId="0" applyNumberFormat="1" applyFill="1" applyBorder="1" applyAlignment="1">
      <alignment horizontal="center" vertical="center"/>
    </xf>
    <xf numFmtId="43" fontId="0" fillId="27" borderId="8" xfId="1" applyNumberFormat="1" applyFont="1" applyFill="1" applyBorder="1" applyAlignment="1">
      <alignment horizontal="center" vertical="center"/>
    </xf>
    <xf numFmtId="43" fontId="0" fillId="27" borderId="14" xfId="1" applyNumberFormat="1" applyFont="1" applyFill="1" applyBorder="1" applyAlignment="1">
      <alignment horizontal="center" vertical="center"/>
    </xf>
    <xf numFmtId="167" fontId="0" fillId="27" borderId="14" xfId="0" applyNumberFormat="1" applyFill="1" applyBorder="1" applyAlignment="1">
      <alignment horizontal="center" vertical="center"/>
    </xf>
    <xf numFmtId="43" fontId="0" fillId="27" borderId="10" xfId="1" applyNumberFormat="1" applyFont="1" applyFill="1" applyBorder="1" applyAlignment="1">
      <alignment horizontal="center" vertical="center"/>
    </xf>
    <xf numFmtId="43" fontId="0" fillId="27" borderId="15" xfId="1" applyNumberFormat="1" applyFont="1" applyFill="1" applyBorder="1" applyAlignment="1">
      <alignment horizontal="center" vertical="center"/>
    </xf>
    <xf numFmtId="167" fontId="0" fillId="27" borderId="15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7" fontId="0" fillId="10" borderId="10" xfId="0" applyNumberFormat="1" applyFill="1" applyBorder="1"/>
    <xf numFmtId="167" fontId="0" fillId="10" borderId="15" xfId="1" applyNumberFormat="1" applyFont="1" applyFill="1" applyBorder="1"/>
    <xf numFmtId="0" fontId="0" fillId="11" borderId="3" xfId="0" applyFill="1" applyBorder="1"/>
    <xf numFmtId="0" fontId="0" fillId="11" borderId="0" xfId="0" applyFill="1" applyBorder="1"/>
    <xf numFmtId="2" fontId="0" fillId="11" borderId="9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0" fillId="29" borderId="12" xfId="0" applyFill="1" applyBorder="1"/>
    <xf numFmtId="0" fontId="0" fillId="29" borderId="0" xfId="0" applyFill="1" applyBorder="1"/>
    <xf numFmtId="0" fontId="0" fillId="29" borderId="3" xfId="0" applyFill="1" applyBorder="1"/>
    <xf numFmtId="0" fontId="0" fillId="29" borderId="4" xfId="0" applyFill="1" applyBorder="1"/>
    <xf numFmtId="0" fontId="0" fillId="30" borderId="12" xfId="0" applyFill="1" applyBorder="1"/>
    <xf numFmtId="0" fontId="0" fillId="30" borderId="13" xfId="0" applyFill="1" applyBorder="1"/>
    <xf numFmtId="0" fontId="0" fillId="30" borderId="3" xfId="0" applyFill="1" applyBorder="1"/>
    <xf numFmtId="0" fontId="0" fillId="30" borderId="0" xfId="0" applyFill="1" applyBorder="1"/>
    <xf numFmtId="0" fontId="0" fillId="30" borderId="4" xfId="0" applyFill="1" applyBorder="1"/>
    <xf numFmtId="0" fontId="0" fillId="30" borderId="11" xfId="0" applyFill="1" applyBorder="1"/>
    <xf numFmtId="0" fontId="0" fillId="11" borderId="2" xfId="0" applyFill="1" applyBorder="1"/>
    <xf numFmtId="0" fontId="0" fillId="29" borderId="5" xfId="0" applyFill="1" applyBorder="1"/>
    <xf numFmtId="0" fontId="0" fillId="29" borderId="6" xfId="0" applyFill="1" applyBorder="1"/>
    <xf numFmtId="2" fontId="0" fillId="29" borderId="6" xfId="0" applyNumberFormat="1" applyFill="1" applyBorder="1" applyAlignment="1">
      <alignment horizontal="center" vertical="center"/>
    </xf>
    <xf numFmtId="2" fontId="0" fillId="29" borderId="7" xfId="0" applyNumberFormat="1" applyFill="1" applyBorder="1" applyAlignment="1">
      <alignment horizontal="center" vertical="center"/>
    </xf>
    <xf numFmtId="2" fontId="0" fillId="29" borderId="8" xfId="0" applyNumberFormat="1" applyFill="1" applyBorder="1" applyAlignment="1">
      <alignment horizontal="center" vertical="center"/>
    </xf>
    <xf numFmtId="2" fontId="0" fillId="29" borderId="9" xfId="0" applyNumberFormat="1" applyFill="1" applyBorder="1" applyAlignment="1">
      <alignment horizontal="center" vertical="center"/>
    </xf>
    <xf numFmtId="2" fontId="0" fillId="29" borderId="10" xfId="0" applyNumberFormat="1" applyFill="1" applyBorder="1" applyAlignment="1">
      <alignment horizontal="center" vertical="center"/>
    </xf>
    <xf numFmtId="2" fontId="0" fillId="30" borderId="8" xfId="0" applyNumberFormat="1" applyFill="1" applyBorder="1" applyAlignment="1">
      <alignment horizontal="center" vertical="center"/>
    </xf>
    <xf numFmtId="2" fontId="0" fillId="30" borderId="9" xfId="0" applyNumberFormat="1" applyFill="1" applyBorder="1" applyAlignment="1">
      <alignment horizontal="center" vertical="center"/>
    </xf>
    <xf numFmtId="2" fontId="0" fillId="30" borderId="10" xfId="0" applyNumberFormat="1" applyFill="1" applyBorder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0" fillId="20" borderId="8" xfId="0" applyNumberForma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0" fontId="0" fillId="30" borderId="2" xfId="0" applyFill="1" applyBorder="1"/>
    <xf numFmtId="0" fontId="2" fillId="0" borderId="0" xfId="0" applyFont="1"/>
    <xf numFmtId="167" fontId="0" fillId="2" borderId="8" xfId="0" applyNumberFormat="1" applyFill="1" applyBorder="1" applyAlignment="1">
      <alignment horizontal="center"/>
    </xf>
    <xf numFmtId="167" fontId="0" fillId="2" borderId="8" xfId="0" applyNumberFormat="1" applyFill="1" applyBorder="1"/>
    <xf numFmtId="172" fontId="0" fillId="2" borderId="9" xfId="0" applyNumberFormat="1" applyFill="1" applyBorder="1" applyAlignment="1">
      <alignment horizontal="center"/>
    </xf>
    <xf numFmtId="172" fontId="0" fillId="2" borderId="9" xfId="0" applyNumberFormat="1" applyFill="1" applyBorder="1"/>
    <xf numFmtId="172" fontId="0" fillId="2" borderId="10" xfId="0" applyNumberFormat="1" applyFill="1" applyBorder="1" applyAlignment="1">
      <alignment horizontal="center"/>
    </xf>
    <xf numFmtId="172" fontId="0" fillId="2" borderId="10" xfId="0" applyNumberFormat="1" applyFill="1" applyBorder="1"/>
    <xf numFmtId="172" fontId="0" fillId="2" borderId="8" xfId="0" applyNumberFormat="1" applyFill="1" applyBorder="1" applyAlignment="1">
      <alignment horizontal="center"/>
    </xf>
    <xf numFmtId="172" fontId="0" fillId="2" borderId="8" xfId="0" applyNumberFormat="1" applyFill="1" applyBorder="1"/>
    <xf numFmtId="167" fontId="0" fillId="28" borderId="9" xfId="0" applyNumberFormat="1" applyFill="1" applyBorder="1" applyAlignment="1">
      <alignment horizontal="center" vertical="center"/>
    </xf>
    <xf numFmtId="167" fontId="0" fillId="28" borderId="8" xfId="0" applyNumberFormat="1" applyFill="1" applyBorder="1" applyAlignment="1">
      <alignment horizontal="center" vertical="center"/>
    </xf>
    <xf numFmtId="167" fontId="0" fillId="28" borderId="10" xfId="0" applyNumberFormat="1" applyFill="1" applyBorder="1" applyAlignment="1">
      <alignment horizontal="center" vertical="center"/>
    </xf>
    <xf numFmtId="167" fontId="0" fillId="10" borderId="8" xfId="0" applyNumberFormat="1" applyFill="1" applyBorder="1" applyAlignment="1">
      <alignment horizontal="center" vertical="center"/>
    </xf>
    <xf numFmtId="167" fontId="0" fillId="10" borderId="10" xfId="0" applyNumberFormat="1" applyFill="1" applyBorder="1" applyAlignment="1">
      <alignment horizontal="center" vertical="center"/>
    </xf>
    <xf numFmtId="0" fontId="0" fillId="10" borderId="12" xfId="0" applyFill="1" applyBorder="1"/>
    <xf numFmtId="0" fontId="0" fillId="10" borderId="3" xfId="0" applyFill="1" applyBorder="1"/>
    <xf numFmtId="0" fontId="0" fillId="10" borderId="4" xfId="0" applyFill="1" applyBorder="1"/>
    <xf numFmtId="165" fontId="0" fillId="0" borderId="3" xfId="1" applyNumberFormat="1" applyFont="1" applyFill="1" applyBorder="1" applyAlignment="1">
      <alignment horizontal="left" vertical="top" wrapText="1"/>
    </xf>
    <xf numFmtId="165" fontId="0" fillId="0" borderId="0" xfId="1" applyNumberFormat="1" applyFont="1" applyFill="1" applyAlignment="1">
      <alignment horizontal="left" vertical="top" wrapText="1"/>
    </xf>
    <xf numFmtId="165" fontId="0" fillId="0" borderId="3" xfId="1" applyNumberFormat="1" applyFont="1" applyFill="1" applyBorder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0" fontId="0" fillId="26" borderId="8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wrapText="1"/>
    </xf>
    <xf numFmtId="164" fontId="5" fillId="5" borderId="0" xfId="1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49" fontId="5" fillId="0" borderId="3" xfId="1" applyNumberFormat="1" applyFont="1" applyFill="1" applyBorder="1" applyAlignment="1">
      <alignment horizontal="left" vertical="top" wrapText="1"/>
    </xf>
    <xf numFmtId="49" fontId="5" fillId="0" borderId="0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164" fontId="0" fillId="0" borderId="3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25" borderId="8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" fillId="28" borderId="9" xfId="0" applyFont="1" applyFill="1" applyBorder="1" applyAlignment="1">
      <alignment horizontal="center" vertical="center"/>
    </xf>
    <xf numFmtId="0" fontId="2" fillId="28" borderId="1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ColWidth="8.85546875" defaultRowHeight="15" x14ac:dyDescent="0.25"/>
  <cols>
    <col min="1" max="2" width="8.85546875" style="2"/>
    <col min="3" max="3" width="19" style="2" customWidth="1"/>
    <col min="4" max="16384" width="8.85546875" style="2"/>
  </cols>
  <sheetData>
    <row r="1" spans="1:5" x14ac:dyDescent="0.25">
      <c r="A1" s="2" t="s">
        <v>28</v>
      </c>
      <c r="B1" s="2" t="s">
        <v>29</v>
      </c>
      <c r="C1" s="2" t="s">
        <v>30</v>
      </c>
      <c r="D1" s="2" t="s">
        <v>31</v>
      </c>
    </row>
    <row r="2" spans="1:5" x14ac:dyDescent="0.25">
      <c r="D2" s="2" t="s">
        <v>32</v>
      </c>
      <c r="E2" s="2" t="s">
        <v>33</v>
      </c>
    </row>
    <row r="3" spans="1:5" x14ac:dyDescent="0.25">
      <c r="A3" s="2" t="s">
        <v>34</v>
      </c>
      <c r="B3" s="2" t="s">
        <v>35</v>
      </c>
      <c r="C3" s="12" t="s">
        <v>134</v>
      </c>
      <c r="D3" s="2">
        <v>1</v>
      </c>
    </row>
    <row r="4" spans="1:5" x14ac:dyDescent="0.25">
      <c r="A4" s="2" t="s">
        <v>34</v>
      </c>
      <c r="B4" s="2" t="s">
        <v>36</v>
      </c>
      <c r="C4" s="12" t="s">
        <v>101</v>
      </c>
      <c r="D4" s="2">
        <v>1</v>
      </c>
    </row>
    <row r="5" spans="1:5" x14ac:dyDescent="0.25">
      <c r="A5" s="2" t="s">
        <v>34</v>
      </c>
      <c r="B5" s="2" t="s">
        <v>37</v>
      </c>
      <c r="C5" s="12" t="s">
        <v>102</v>
      </c>
      <c r="E5" s="2">
        <v>1</v>
      </c>
    </row>
    <row r="6" spans="1:5" x14ac:dyDescent="0.25">
      <c r="A6" s="2" t="s">
        <v>34</v>
      </c>
      <c r="B6" s="2" t="s">
        <v>38</v>
      </c>
      <c r="C6" s="12" t="s">
        <v>115</v>
      </c>
      <c r="D6" s="2">
        <v>1</v>
      </c>
    </row>
    <row r="7" spans="1:5" x14ac:dyDescent="0.25">
      <c r="A7" s="2" t="s">
        <v>34</v>
      </c>
      <c r="B7" s="2" t="s">
        <v>39</v>
      </c>
      <c r="C7" s="2" t="s">
        <v>40</v>
      </c>
      <c r="D7" s="2">
        <v>1</v>
      </c>
    </row>
    <row r="8" spans="1:5" x14ac:dyDescent="0.25">
      <c r="A8" s="2" t="s">
        <v>41</v>
      </c>
      <c r="B8" s="2" t="s">
        <v>42</v>
      </c>
      <c r="C8" s="12" t="s">
        <v>103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"/>
  <sheetViews>
    <sheetView workbookViewId="0">
      <selection activeCell="H17" sqref="H17"/>
    </sheetView>
  </sheetViews>
  <sheetFormatPr defaultRowHeight="15" x14ac:dyDescent="0.25"/>
  <sheetData>
    <row r="4" spans="2:8" x14ac:dyDescent="0.25">
      <c r="C4" t="s">
        <v>130</v>
      </c>
      <c r="D4" t="s">
        <v>129</v>
      </c>
      <c r="E4" t="s">
        <v>128</v>
      </c>
      <c r="F4" t="s">
        <v>131</v>
      </c>
      <c r="G4" t="s">
        <v>140</v>
      </c>
      <c r="H4" t="s">
        <v>140</v>
      </c>
    </row>
    <row r="5" spans="2:8" x14ac:dyDescent="0.25">
      <c r="B5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1" sqref="C21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2" t="s">
        <v>28</v>
      </c>
      <c r="B1" s="2" t="s">
        <v>29</v>
      </c>
      <c r="C1" s="2" t="s">
        <v>30</v>
      </c>
      <c r="D1" s="2" t="s">
        <v>31</v>
      </c>
      <c r="E1" s="2"/>
    </row>
    <row r="2" spans="1:5" x14ac:dyDescent="0.25">
      <c r="A2" s="2"/>
      <c r="B2" s="2"/>
      <c r="C2" s="2"/>
      <c r="D2" s="2" t="s">
        <v>32</v>
      </c>
      <c r="E2" s="2" t="s">
        <v>33</v>
      </c>
    </row>
    <row r="3" spans="1:5" x14ac:dyDescent="0.25">
      <c r="A3" s="2" t="s">
        <v>34</v>
      </c>
      <c r="B3" s="2" t="s">
        <v>35</v>
      </c>
      <c r="C3" s="12" t="s">
        <v>216</v>
      </c>
      <c r="D3" s="2">
        <v>1</v>
      </c>
      <c r="E3" s="2"/>
    </row>
    <row r="4" spans="1:5" x14ac:dyDescent="0.25">
      <c r="A4" s="2" t="s">
        <v>34</v>
      </c>
      <c r="B4" s="2" t="s">
        <v>36</v>
      </c>
      <c r="C4" s="12" t="s">
        <v>103</v>
      </c>
      <c r="D4" s="2">
        <v>1</v>
      </c>
      <c r="E4" s="2"/>
    </row>
    <row r="5" spans="1:5" x14ac:dyDescent="0.25">
      <c r="A5" s="2" t="s">
        <v>34</v>
      </c>
      <c r="B5" s="2" t="s">
        <v>37</v>
      </c>
      <c r="C5" s="12" t="s">
        <v>217</v>
      </c>
      <c r="D5" s="2"/>
      <c r="E5" s="2">
        <v>1</v>
      </c>
    </row>
    <row r="6" spans="1:5" x14ac:dyDescent="0.25">
      <c r="A6" s="2" t="s">
        <v>34</v>
      </c>
      <c r="B6" s="2" t="s">
        <v>38</v>
      </c>
      <c r="C6" s="12" t="s">
        <v>218</v>
      </c>
      <c r="D6" s="2">
        <v>1</v>
      </c>
      <c r="E6" s="2"/>
    </row>
    <row r="7" spans="1:5" x14ac:dyDescent="0.25">
      <c r="A7" s="2" t="s">
        <v>34</v>
      </c>
      <c r="B7" s="2" t="s">
        <v>39</v>
      </c>
      <c r="C7" s="12" t="s">
        <v>219</v>
      </c>
      <c r="D7" s="2">
        <v>1</v>
      </c>
      <c r="E7" s="2"/>
    </row>
    <row r="8" spans="1:5" x14ac:dyDescent="0.25">
      <c r="A8" s="2" t="s">
        <v>41</v>
      </c>
      <c r="B8" s="2" t="s">
        <v>42</v>
      </c>
      <c r="C8" s="12" t="s">
        <v>220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N30" sqref="N30"/>
    </sheetView>
  </sheetViews>
  <sheetFormatPr defaultRowHeight="15" x14ac:dyDescent="0.25"/>
  <cols>
    <col min="8" max="8" width="31.7109375" customWidth="1"/>
    <col min="11" max="14" width="9.140625" customWidth="1"/>
  </cols>
  <sheetData>
    <row r="1" spans="1:14" x14ac:dyDescent="0.25">
      <c r="G1" s="370" t="s">
        <v>196</v>
      </c>
      <c r="H1" s="370"/>
    </row>
    <row r="2" spans="1:14" x14ac:dyDescent="0.25">
      <c r="B2" s="371" t="s">
        <v>198</v>
      </c>
      <c r="C2" s="371"/>
      <c r="D2" s="371"/>
      <c r="G2" s="370"/>
      <c r="H2" s="370"/>
    </row>
    <row r="3" spans="1:14" x14ac:dyDescent="0.25">
      <c r="B3" s="371"/>
      <c r="C3" s="371"/>
      <c r="D3" s="371"/>
      <c r="G3" s="294" t="s">
        <v>194</v>
      </c>
      <c r="H3" s="294"/>
      <c r="I3" s="372" t="s">
        <v>203</v>
      </c>
      <c r="J3" s="372"/>
      <c r="K3" s="372"/>
    </row>
    <row r="4" spans="1:14" x14ac:dyDescent="0.25">
      <c r="B4" t="s">
        <v>177</v>
      </c>
      <c r="C4" t="s">
        <v>178</v>
      </c>
      <c r="D4" t="s">
        <v>179</v>
      </c>
      <c r="G4" s="294"/>
      <c r="H4" s="294" t="s">
        <v>185</v>
      </c>
      <c r="I4" s="372"/>
      <c r="J4" s="372"/>
      <c r="K4" s="372"/>
    </row>
    <row r="5" spans="1:14" x14ac:dyDescent="0.25">
      <c r="A5" t="s">
        <v>185</v>
      </c>
      <c r="B5">
        <v>0.58620689999999998</v>
      </c>
      <c r="C5">
        <v>0.43356640000000002</v>
      </c>
      <c r="D5">
        <v>0.57142859999999995</v>
      </c>
      <c r="G5" s="294"/>
      <c r="H5" s="295" t="s">
        <v>201</v>
      </c>
      <c r="I5" s="372"/>
      <c r="J5" s="372"/>
      <c r="K5" s="372"/>
      <c r="M5" s="373" t="s">
        <v>211</v>
      </c>
      <c r="N5" s="373"/>
    </row>
    <row r="6" spans="1:14" x14ac:dyDescent="0.25">
      <c r="A6" t="s">
        <v>186</v>
      </c>
      <c r="B6">
        <f>1-B5</f>
        <v>0.41379310000000002</v>
      </c>
      <c r="C6">
        <f t="shared" ref="C6:D6" si="0">1-C5</f>
        <v>0.56643359999999998</v>
      </c>
      <c r="D6">
        <f t="shared" si="0"/>
        <v>0.42857140000000005</v>
      </c>
      <c r="G6" s="294" t="s">
        <v>26</v>
      </c>
      <c r="H6" s="296">
        <v>1114320</v>
      </c>
      <c r="I6" s="372"/>
      <c r="J6" s="372"/>
      <c r="K6" s="372"/>
      <c r="M6" s="305" t="s">
        <v>209</v>
      </c>
      <c r="N6" s="305" t="s">
        <v>195</v>
      </c>
    </row>
    <row r="7" spans="1:14" x14ac:dyDescent="0.25">
      <c r="G7" s="294" t="s">
        <v>74</v>
      </c>
      <c r="H7" s="297">
        <v>55476.92</v>
      </c>
      <c r="I7" s="372"/>
      <c r="J7" s="372"/>
      <c r="K7" s="372"/>
      <c r="M7">
        <v>3141331</v>
      </c>
      <c r="N7">
        <v>2584963</v>
      </c>
    </row>
    <row r="8" spans="1:14" x14ac:dyDescent="0.25">
      <c r="G8" s="294" t="s">
        <v>75</v>
      </c>
      <c r="H8" s="297">
        <v>49661.54</v>
      </c>
      <c r="I8" s="372"/>
      <c r="J8" s="372"/>
      <c r="K8" s="372"/>
      <c r="M8" s="373" t="s">
        <v>210</v>
      </c>
      <c r="N8" s="373"/>
    </row>
    <row r="9" spans="1:14" x14ac:dyDescent="0.25">
      <c r="G9" s="294" t="s">
        <v>185</v>
      </c>
      <c r="H9" s="297">
        <v>4366486</v>
      </c>
      <c r="I9" s="372"/>
      <c r="J9" s="372"/>
      <c r="K9" s="372"/>
      <c r="M9" s="305" t="s">
        <v>209</v>
      </c>
      <c r="N9" s="305" t="s">
        <v>195</v>
      </c>
    </row>
    <row r="10" spans="1:14" x14ac:dyDescent="0.25">
      <c r="G10" s="294" t="s">
        <v>186</v>
      </c>
      <c r="H10" s="297">
        <v>2510515</v>
      </c>
      <c r="I10" s="372"/>
      <c r="J10" s="372"/>
      <c r="K10" s="372"/>
      <c r="M10">
        <f>M7*12</f>
        <v>37695972</v>
      </c>
      <c r="N10">
        <f>N7*12</f>
        <v>31019556</v>
      </c>
    </row>
    <row r="11" spans="1:14" x14ac:dyDescent="0.25">
      <c r="G11" s="294" t="s">
        <v>197</v>
      </c>
      <c r="H11" s="298">
        <v>8051391</v>
      </c>
      <c r="I11" s="372"/>
      <c r="J11" s="372"/>
      <c r="K11" s="372"/>
    </row>
    <row r="12" spans="1:14" x14ac:dyDescent="0.25">
      <c r="G12" s="294"/>
      <c r="H12" s="294"/>
      <c r="I12" s="372"/>
      <c r="J12" s="372"/>
      <c r="K12" s="372"/>
    </row>
    <row r="13" spans="1:14" x14ac:dyDescent="0.25">
      <c r="G13" s="294"/>
      <c r="H13" s="294" t="s">
        <v>195</v>
      </c>
      <c r="I13" s="372"/>
      <c r="J13" s="372"/>
      <c r="K13" s="372"/>
    </row>
    <row r="14" spans="1:14" x14ac:dyDescent="0.25">
      <c r="G14" s="294"/>
      <c r="H14" s="295" t="s">
        <v>202</v>
      </c>
      <c r="I14" s="372"/>
      <c r="J14" s="372"/>
      <c r="K14" s="372"/>
    </row>
    <row r="15" spans="1:14" x14ac:dyDescent="0.25">
      <c r="G15" s="294" t="s">
        <v>26</v>
      </c>
      <c r="H15" s="296">
        <v>70469.8</v>
      </c>
      <c r="I15" s="372"/>
      <c r="J15" s="372"/>
      <c r="K15" s="372"/>
    </row>
    <row r="16" spans="1:14" x14ac:dyDescent="0.25">
      <c r="G16" s="294" t="s">
        <v>74</v>
      </c>
      <c r="H16" s="297">
        <v>18604.03</v>
      </c>
      <c r="I16" s="372"/>
      <c r="J16" s="372"/>
      <c r="K16" s="372"/>
    </row>
    <row r="17" spans="7:11" x14ac:dyDescent="0.25">
      <c r="G17" s="294" t="s">
        <v>75</v>
      </c>
      <c r="H17" s="297">
        <v>73046.98</v>
      </c>
      <c r="I17" s="372"/>
      <c r="J17" s="372"/>
      <c r="K17" s="372"/>
    </row>
    <row r="18" spans="7:11" x14ac:dyDescent="0.25">
      <c r="G18" s="294" t="s">
        <v>185</v>
      </c>
      <c r="H18" s="297">
        <v>3256897</v>
      </c>
      <c r="I18" s="372"/>
      <c r="J18" s="372"/>
      <c r="K18" s="372"/>
    </row>
    <row r="19" spans="7:11" x14ac:dyDescent="0.25">
      <c r="G19" s="294" t="s">
        <v>186</v>
      </c>
      <c r="H19" s="299">
        <v>1324994</v>
      </c>
      <c r="I19" s="372"/>
      <c r="J19" s="372"/>
      <c r="K19" s="372"/>
    </row>
    <row r="20" spans="7:11" x14ac:dyDescent="0.25">
      <c r="G20" s="294" t="s">
        <v>197</v>
      </c>
      <c r="H20" s="300">
        <v>3428030</v>
      </c>
      <c r="I20" s="372"/>
      <c r="J20" s="372"/>
      <c r="K20" s="372"/>
    </row>
    <row r="23" spans="7:11" ht="15" customHeight="1" x14ac:dyDescent="0.25">
      <c r="G23" s="370" t="s">
        <v>212</v>
      </c>
      <c r="H23" s="370"/>
    </row>
    <row r="24" spans="7:11" x14ac:dyDescent="0.25">
      <c r="G24" s="370"/>
      <c r="H24" s="370"/>
    </row>
    <row r="25" spans="7:11" x14ac:dyDescent="0.25">
      <c r="G25" s="294" t="s">
        <v>194</v>
      </c>
      <c r="H25" s="294"/>
      <c r="I25" s="294"/>
    </row>
    <row r="26" spans="7:11" x14ac:dyDescent="0.25">
      <c r="G26" s="294"/>
      <c r="H26" s="294" t="s">
        <v>185</v>
      </c>
      <c r="I26" s="294"/>
    </row>
    <row r="27" spans="7:11" x14ac:dyDescent="0.25">
      <c r="G27" s="294"/>
      <c r="H27" s="295" t="s">
        <v>201</v>
      </c>
      <c r="I27" s="294" t="s">
        <v>9</v>
      </c>
    </row>
    <row r="28" spans="7:11" x14ac:dyDescent="0.25">
      <c r="G28" s="294" t="s">
        <v>26</v>
      </c>
      <c r="H28" s="306">
        <v>3.1081500000000001E-2</v>
      </c>
      <c r="I28" s="307">
        <v>9.6834199999999995E-2</v>
      </c>
    </row>
    <row r="29" spans="7:11" x14ac:dyDescent="0.25">
      <c r="G29" s="294" t="s">
        <v>74</v>
      </c>
      <c r="H29" s="308">
        <v>3.8387999999999999E-3</v>
      </c>
      <c r="I29" s="309">
        <v>2.3576699999999999E-2</v>
      </c>
    </row>
    <row r="30" spans="7:11" x14ac:dyDescent="0.25">
      <c r="G30" s="294" t="s">
        <v>75</v>
      </c>
      <c r="H30" s="308">
        <v>2.5891E-3</v>
      </c>
      <c r="I30" s="309">
        <v>1.1745200000000001E-2</v>
      </c>
    </row>
    <row r="31" spans="7:11" x14ac:dyDescent="0.25">
      <c r="G31" s="294" t="s">
        <v>185</v>
      </c>
      <c r="H31" s="308">
        <v>0.13383999999999999</v>
      </c>
      <c r="I31" s="309">
        <v>0.2127086</v>
      </c>
    </row>
    <row r="32" spans="7:11" x14ac:dyDescent="0.25">
      <c r="G32" s="294" t="s">
        <v>186</v>
      </c>
      <c r="H32" s="308">
        <v>0.15407969999999999</v>
      </c>
      <c r="I32" s="309">
        <v>0.1927249</v>
      </c>
    </row>
    <row r="33" spans="7:9" x14ac:dyDescent="0.25">
      <c r="G33" s="294" t="s">
        <v>197</v>
      </c>
      <c r="H33" s="310">
        <v>0.27149669999999998</v>
      </c>
      <c r="I33" s="311">
        <v>0.34573130000000002</v>
      </c>
    </row>
    <row r="34" spans="7:9" x14ac:dyDescent="0.25">
      <c r="G34" s="294"/>
      <c r="H34" s="294"/>
      <c r="I34" s="294"/>
    </row>
    <row r="35" spans="7:9" x14ac:dyDescent="0.25">
      <c r="G35" s="294"/>
      <c r="H35" s="294" t="s">
        <v>195</v>
      </c>
      <c r="I35" s="294"/>
    </row>
    <row r="36" spans="7:9" x14ac:dyDescent="0.25">
      <c r="G36" s="294"/>
      <c r="H36" s="295" t="s">
        <v>202</v>
      </c>
      <c r="I36" s="294"/>
    </row>
    <row r="37" spans="7:9" x14ac:dyDescent="0.25">
      <c r="G37" s="294" t="s">
        <v>26</v>
      </c>
      <c r="H37" s="312">
        <v>1.6689800000000001E-2</v>
      </c>
      <c r="I37" s="313">
        <v>6.44097E-2</v>
      </c>
    </row>
    <row r="38" spans="7:9" x14ac:dyDescent="0.25">
      <c r="G38" s="294" t="s">
        <v>74</v>
      </c>
      <c r="H38" s="308">
        <v>4.7276999999999996E-3</v>
      </c>
      <c r="I38" s="309">
        <v>3.3708599999999998E-2</v>
      </c>
    </row>
    <row r="39" spans="7:9" x14ac:dyDescent="0.25">
      <c r="G39" s="294" t="s">
        <v>75</v>
      </c>
      <c r="H39" s="308">
        <v>5.7789E-3</v>
      </c>
      <c r="I39" s="309">
        <v>2.91071E-2</v>
      </c>
    </row>
    <row r="40" spans="7:9" x14ac:dyDescent="0.25">
      <c r="G40" s="294" t="s">
        <v>185</v>
      </c>
      <c r="H40" s="308">
        <v>0.17223540000000001</v>
      </c>
      <c r="I40" s="309">
        <v>0.2789722</v>
      </c>
    </row>
    <row r="41" spans="7:9" x14ac:dyDescent="0.25">
      <c r="G41" s="294" t="s">
        <v>186</v>
      </c>
      <c r="H41" s="308">
        <v>0.15750430000000001</v>
      </c>
      <c r="I41" s="309">
        <v>0.21245649999999999</v>
      </c>
    </row>
    <row r="42" spans="7:9" x14ac:dyDescent="0.25">
      <c r="G42" s="294" t="s">
        <v>197</v>
      </c>
      <c r="H42" s="310">
        <v>0.1073576</v>
      </c>
      <c r="I42" s="311">
        <v>0.2119521</v>
      </c>
    </row>
  </sheetData>
  <mergeCells count="6">
    <mergeCell ref="G23:H24"/>
    <mergeCell ref="G1:H2"/>
    <mergeCell ref="B2:D3"/>
    <mergeCell ref="I3:K20"/>
    <mergeCell ref="M5:N5"/>
    <mergeCell ref="M8:N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:XFD2"/>
    </sheetView>
  </sheetViews>
  <sheetFormatPr defaultRowHeight="15" x14ac:dyDescent="0.25"/>
  <cols>
    <col min="1" max="1" width="14.85546875" customWidth="1"/>
    <col min="2" max="2" width="30.28515625" customWidth="1"/>
    <col min="3" max="3" width="29" customWidth="1"/>
  </cols>
  <sheetData>
    <row r="1" spans="1:3" ht="14.45" x14ac:dyDescent="0.25">
      <c r="A1" s="3" t="s">
        <v>43</v>
      </c>
      <c r="B1" s="3" t="s">
        <v>116</v>
      </c>
      <c r="C1" s="3" t="s">
        <v>117</v>
      </c>
    </row>
    <row r="2" spans="1:3" ht="14.45" x14ac:dyDescent="0.25">
      <c r="A2" s="3" t="s">
        <v>6</v>
      </c>
      <c r="B2" s="3" t="s">
        <v>6</v>
      </c>
      <c r="C2" s="3" t="s">
        <v>6</v>
      </c>
    </row>
    <row r="3" spans="1:3" ht="14.45" x14ac:dyDescent="0.25">
      <c r="A3" s="3" t="s">
        <v>5</v>
      </c>
      <c r="B3" s="3" t="s">
        <v>5</v>
      </c>
      <c r="C3" s="3" t="s">
        <v>5</v>
      </c>
    </row>
    <row r="4" spans="1:3" ht="14.45" x14ac:dyDescent="0.25">
      <c r="A4" s="3" t="s">
        <v>7</v>
      </c>
      <c r="B4" s="3" t="s">
        <v>7</v>
      </c>
      <c r="C4" s="3" t="s">
        <v>7</v>
      </c>
    </row>
    <row r="5" spans="1:3" ht="14.45" x14ac:dyDescent="0.25">
      <c r="A5" s="3" t="s">
        <v>4</v>
      </c>
      <c r="B5" s="3" t="s">
        <v>4</v>
      </c>
      <c r="C5" s="3" t="s">
        <v>4</v>
      </c>
    </row>
    <row r="6" spans="1:3" ht="14.45" x14ac:dyDescent="0.25">
      <c r="A6" s="174" t="s">
        <v>26</v>
      </c>
      <c r="B6" s="174" t="s">
        <v>26</v>
      </c>
      <c r="C6" s="174" t="s">
        <v>26</v>
      </c>
    </row>
    <row r="7" spans="1:3" ht="14.45" x14ac:dyDescent="0.25">
      <c r="A7" s="9" t="s">
        <v>74</v>
      </c>
      <c r="B7" s="9" t="s">
        <v>74</v>
      </c>
      <c r="C7" s="9" t="s">
        <v>74</v>
      </c>
    </row>
    <row r="8" spans="1:3" ht="14.45" x14ac:dyDescent="0.25">
      <c r="A8" s="9" t="s">
        <v>75</v>
      </c>
      <c r="B8" s="9" t="s">
        <v>75</v>
      </c>
      <c r="C8" s="9" t="s">
        <v>75</v>
      </c>
    </row>
    <row r="9" spans="1:3" ht="14.45" x14ac:dyDescent="0.25">
      <c r="A9" s="9" t="s">
        <v>208</v>
      </c>
      <c r="B9" s="9" t="s">
        <v>208</v>
      </c>
      <c r="C9" s="9" t="s">
        <v>208</v>
      </c>
    </row>
    <row r="10" spans="1:3" ht="14.45" x14ac:dyDescent="0.25">
      <c r="A10" s="9" t="s">
        <v>77</v>
      </c>
      <c r="B10" s="9" t="s">
        <v>77</v>
      </c>
      <c r="C10" s="9" t="s">
        <v>77</v>
      </c>
    </row>
    <row r="11" spans="1:3" ht="14.45" x14ac:dyDescent="0.25">
      <c r="A11" s="9" t="s">
        <v>10</v>
      </c>
      <c r="B11" s="9" t="s">
        <v>10</v>
      </c>
      <c r="C11" s="9" t="s">
        <v>10</v>
      </c>
    </row>
    <row r="12" spans="1:3" ht="14.45" x14ac:dyDescent="0.25">
      <c r="A12" s="9" t="s">
        <v>76</v>
      </c>
      <c r="B12" s="9" t="s">
        <v>76</v>
      </c>
      <c r="C12" s="9" t="s">
        <v>76</v>
      </c>
    </row>
    <row r="13" spans="1:3" ht="14.45" x14ac:dyDescent="0.25">
      <c r="A13" s="175" t="s">
        <v>78</v>
      </c>
      <c r="B13" s="175" t="s">
        <v>78</v>
      </c>
      <c r="C13" s="175" t="s">
        <v>78</v>
      </c>
    </row>
    <row r="14" spans="1:3" ht="14.45" x14ac:dyDescent="0.25">
      <c r="A14" s="171" t="s">
        <v>177</v>
      </c>
      <c r="B14" s="171" t="s">
        <v>177</v>
      </c>
      <c r="C14" s="171" t="s">
        <v>177</v>
      </c>
    </row>
    <row r="15" spans="1:3" ht="14.45" x14ac:dyDescent="0.25">
      <c r="A15" s="171" t="s">
        <v>178</v>
      </c>
      <c r="B15" s="171" t="s">
        <v>178</v>
      </c>
      <c r="C15" s="171" t="s">
        <v>178</v>
      </c>
    </row>
    <row r="16" spans="1:3" x14ac:dyDescent="0.25">
      <c r="A16" s="9" t="s">
        <v>179</v>
      </c>
      <c r="B16" s="9" t="s">
        <v>179</v>
      </c>
      <c r="C16" s="9" t="s">
        <v>179</v>
      </c>
    </row>
    <row r="17" spans="1:3" x14ac:dyDescent="0.25">
      <c r="A17" s="171"/>
      <c r="B17" s="171" t="s">
        <v>44</v>
      </c>
      <c r="C17" s="3" t="s">
        <v>44</v>
      </c>
    </row>
    <row r="18" spans="1:3" ht="14.45" x14ac:dyDescent="0.25">
      <c r="A18" s="171"/>
      <c r="B18" s="171"/>
    </row>
    <row r="19" spans="1:3" ht="14.45" x14ac:dyDescent="0.25">
      <c r="A19" s="172"/>
      <c r="B19" s="3"/>
    </row>
    <row r="20" spans="1:3" ht="14.45" x14ac:dyDescent="0.25">
      <c r="A20" s="172"/>
      <c r="B20" s="1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54"/>
  <sheetViews>
    <sheetView tabSelected="1" zoomScaleNormal="10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H38" sqref="H38"/>
    </sheetView>
  </sheetViews>
  <sheetFormatPr defaultRowHeight="15" x14ac:dyDescent="0.25"/>
  <cols>
    <col min="1" max="1" width="15.5703125" style="177" customWidth="1"/>
    <col min="2" max="2" width="16.85546875" customWidth="1"/>
    <col min="3" max="3" width="12" customWidth="1"/>
    <col min="5" max="5" width="8.140625" customWidth="1"/>
    <col min="6" max="6" width="17.42578125" style="80" customWidth="1"/>
    <col min="7" max="7" width="25.7109375" style="80" customWidth="1"/>
    <col min="8" max="8" width="17.42578125" style="80" customWidth="1"/>
    <col min="9" max="9" width="17.42578125" style="81" customWidth="1"/>
    <col min="10" max="10" width="34.42578125" style="1" customWidth="1"/>
    <col min="20" max="20" width="52.85546875" customWidth="1"/>
  </cols>
  <sheetData>
    <row r="1" spans="1:10" x14ac:dyDescent="0.25">
      <c r="B1" s="3" t="s">
        <v>0</v>
      </c>
      <c r="C1" s="3" t="s">
        <v>1</v>
      </c>
      <c r="D1" s="3" t="s">
        <v>94</v>
      </c>
      <c r="E1" s="3" t="s">
        <v>2</v>
      </c>
      <c r="F1" s="340" t="s">
        <v>172</v>
      </c>
      <c r="G1" s="340"/>
      <c r="H1" s="340"/>
      <c r="I1" s="192"/>
      <c r="J1" s="4"/>
    </row>
    <row r="2" spans="1:10" x14ac:dyDescent="0.25">
      <c r="B2" s="3"/>
      <c r="C2" s="3"/>
      <c r="D2" s="3"/>
      <c r="E2" s="3"/>
      <c r="F2" s="341" t="s">
        <v>173</v>
      </c>
      <c r="G2" s="341"/>
      <c r="H2" s="348" t="s">
        <v>176</v>
      </c>
      <c r="J2" s="4"/>
    </row>
    <row r="3" spans="1:10" ht="24.75" customHeight="1" x14ac:dyDescent="0.25">
      <c r="B3" s="3"/>
      <c r="C3" s="3"/>
      <c r="D3" s="3"/>
      <c r="E3" s="3"/>
      <c r="F3" s="233" t="s">
        <v>174</v>
      </c>
      <c r="G3" s="233" t="s">
        <v>175</v>
      </c>
      <c r="H3" s="348"/>
      <c r="J3" s="4"/>
    </row>
    <row r="4" spans="1:10" x14ac:dyDescent="0.25">
      <c r="B4" s="3"/>
      <c r="C4" s="3"/>
      <c r="D4" s="3"/>
      <c r="E4" s="3"/>
      <c r="F4" s="223" t="s">
        <v>177</v>
      </c>
      <c r="G4" s="223" t="s">
        <v>178</v>
      </c>
      <c r="H4" s="224" t="s">
        <v>179</v>
      </c>
      <c r="I4" s="173"/>
      <c r="J4" s="4"/>
    </row>
    <row r="5" spans="1:10" ht="15" customHeight="1" x14ac:dyDescent="0.25">
      <c r="A5" s="345" t="s">
        <v>119</v>
      </c>
      <c r="B5" s="169" t="s">
        <v>124</v>
      </c>
      <c r="C5" s="169"/>
      <c r="D5" s="169"/>
      <c r="E5" s="169"/>
      <c r="F5" s="170">
        <v>125</v>
      </c>
      <c r="G5" s="170">
        <v>266</v>
      </c>
      <c r="H5" s="170">
        <v>120</v>
      </c>
      <c r="I5" s="193"/>
      <c r="J5" s="4" t="s">
        <v>123</v>
      </c>
    </row>
    <row r="6" spans="1:10" ht="15" customHeight="1" x14ac:dyDescent="0.25">
      <c r="A6" s="346"/>
      <c r="B6" s="169" t="s">
        <v>112</v>
      </c>
      <c r="C6" s="169"/>
      <c r="D6" s="169"/>
      <c r="E6" s="169"/>
      <c r="F6" s="170">
        <v>1800</v>
      </c>
      <c r="G6" s="301">
        <f>56900/4.38</f>
        <v>12990.867579908676</v>
      </c>
      <c r="H6" s="170">
        <v>2000</v>
      </c>
      <c r="I6" s="236"/>
      <c r="J6" s="38" t="s">
        <v>204</v>
      </c>
    </row>
    <row r="7" spans="1:10" ht="15" customHeight="1" x14ac:dyDescent="0.25">
      <c r="A7" s="347"/>
      <c r="B7" s="169" t="s">
        <v>114</v>
      </c>
      <c r="C7" s="169"/>
      <c r="D7" s="169"/>
      <c r="E7" s="169"/>
      <c r="F7" s="176"/>
      <c r="G7" s="176"/>
      <c r="H7" s="176"/>
      <c r="J7" s="4" t="s">
        <v>125</v>
      </c>
    </row>
    <row r="8" spans="1:10" ht="15" customHeight="1" x14ac:dyDescent="0.25">
      <c r="A8" s="342" t="s">
        <v>118</v>
      </c>
      <c r="B8" s="180" t="s">
        <v>45</v>
      </c>
      <c r="C8" s="180"/>
      <c r="D8" s="180"/>
      <c r="E8" s="180"/>
      <c r="F8" s="234"/>
      <c r="G8" s="234"/>
      <c r="H8" s="234"/>
      <c r="J8" s="191" t="s">
        <v>135</v>
      </c>
    </row>
    <row r="9" spans="1:10" x14ac:dyDescent="0.25">
      <c r="A9" s="343"/>
      <c r="B9" s="180" t="s">
        <v>46</v>
      </c>
      <c r="C9" s="180"/>
      <c r="D9" s="180"/>
      <c r="E9" s="180"/>
      <c r="F9" s="243">
        <f>Cons!C9</f>
        <v>9451996.5999999996</v>
      </c>
      <c r="G9" s="244">
        <f>Cons!D9</f>
        <v>8326220.7000000002</v>
      </c>
      <c r="H9" s="243">
        <f>Cons!E9</f>
        <v>5769336</v>
      </c>
      <c r="I9" s="194"/>
      <c r="J9" s="4" t="s">
        <v>181</v>
      </c>
    </row>
    <row r="10" spans="1:10" x14ac:dyDescent="0.25">
      <c r="A10" s="343"/>
      <c r="B10" s="319" t="s">
        <v>104</v>
      </c>
      <c r="C10" s="45" t="s">
        <v>26</v>
      </c>
      <c r="D10" s="45"/>
      <c r="E10" s="46"/>
      <c r="F10" s="317">
        <f>Cons!E13</f>
        <v>8.30814E-2</v>
      </c>
      <c r="G10" s="317">
        <f>Cons!F13</f>
        <v>5.5035500000000001E-2</v>
      </c>
      <c r="H10" s="317">
        <f>Cons!G13</f>
        <v>0.1284661</v>
      </c>
      <c r="I10" s="195"/>
      <c r="J10" s="28"/>
    </row>
    <row r="11" spans="1:10" x14ac:dyDescent="0.25">
      <c r="A11" s="343"/>
      <c r="B11" s="320" t="s">
        <v>104</v>
      </c>
      <c r="C11" s="33" t="s">
        <v>74</v>
      </c>
      <c r="D11" s="33"/>
      <c r="E11" s="47"/>
      <c r="F11" s="235">
        <f>Cons!E14</f>
        <v>1.86914E-2</v>
      </c>
      <c r="G11" s="235">
        <f>Cons!F14</f>
        <v>4.60507E-2</v>
      </c>
      <c r="H11" s="235">
        <f>Cons!G14</f>
        <v>7.1738399999999994E-2</v>
      </c>
      <c r="I11" s="195"/>
      <c r="J11" s="28"/>
    </row>
    <row r="12" spans="1:10" x14ac:dyDescent="0.25">
      <c r="A12" s="343"/>
      <c r="B12" s="320" t="s">
        <v>104</v>
      </c>
      <c r="C12" s="33" t="s">
        <v>75</v>
      </c>
      <c r="D12" s="33"/>
      <c r="E12" s="47"/>
      <c r="F12" s="235">
        <f>Cons!E15</f>
        <v>0.24357329999999999</v>
      </c>
      <c r="G12" s="235">
        <f>Cons!F15</f>
        <v>0.19654289999999999</v>
      </c>
      <c r="H12" s="235">
        <f>Cons!G15</f>
        <v>0.21363660000000001</v>
      </c>
      <c r="I12" s="195"/>
      <c r="J12" s="28"/>
    </row>
    <row r="13" spans="1:10" x14ac:dyDescent="0.25">
      <c r="A13" s="343"/>
      <c r="B13" s="320" t="s">
        <v>104</v>
      </c>
      <c r="C13" s="33" t="s">
        <v>10</v>
      </c>
      <c r="D13" s="33"/>
      <c r="E13" s="47"/>
      <c r="F13" s="235">
        <f>Cons!E16</f>
        <v>0.32391180000000003</v>
      </c>
      <c r="G13" s="235">
        <f>Cons!F16</f>
        <v>0.26866430000000002</v>
      </c>
      <c r="H13" s="235">
        <f>Cons!G16</f>
        <v>0.2404403</v>
      </c>
      <c r="I13" s="195"/>
      <c r="J13" s="4"/>
    </row>
    <row r="14" spans="1:10" x14ac:dyDescent="0.25">
      <c r="A14" s="343"/>
      <c r="B14" s="320" t="s">
        <v>104</v>
      </c>
      <c r="C14" s="33" t="s">
        <v>76</v>
      </c>
      <c r="D14" s="33"/>
      <c r="E14" s="47"/>
      <c r="F14" s="235">
        <f>Cons!E17</f>
        <v>0.12485159999999999</v>
      </c>
      <c r="G14" s="235">
        <f>Cons!F17</f>
        <v>0.25978329999999999</v>
      </c>
      <c r="H14" s="235">
        <f>Cons!G17</f>
        <v>0.16292100000000001</v>
      </c>
      <c r="I14" s="195"/>
      <c r="J14" s="4"/>
    </row>
    <row r="15" spans="1:10" x14ac:dyDescent="0.25">
      <c r="A15" s="343"/>
      <c r="B15" s="321" t="s">
        <v>104</v>
      </c>
      <c r="C15" s="48" t="s">
        <v>78</v>
      </c>
      <c r="D15" s="48"/>
      <c r="E15" s="49"/>
      <c r="F15" s="318">
        <f>Cons!E18</f>
        <v>0.20589049999999998</v>
      </c>
      <c r="G15" s="318">
        <f>Cons!F18</f>
        <v>0.1739233</v>
      </c>
      <c r="H15" s="318">
        <f>Cons!G18</f>
        <v>0.1827976</v>
      </c>
      <c r="I15" s="195"/>
      <c r="J15" s="4"/>
    </row>
    <row r="16" spans="1:10" x14ac:dyDescent="0.25">
      <c r="A16" s="343"/>
      <c r="B16" s="39" t="s">
        <v>105</v>
      </c>
      <c r="C16" s="39" t="s">
        <v>26</v>
      </c>
      <c r="D16" s="39"/>
      <c r="E16" s="40"/>
      <c r="F16" s="315">
        <f>Cons!E19</f>
        <v>1.6019200000000001E-2</v>
      </c>
      <c r="G16" s="315">
        <f>Cons!F19</f>
        <v>9.9384999999999994E-3</v>
      </c>
      <c r="H16" s="315">
        <f>Cons!G19</f>
        <v>1.4548200000000001E-2</v>
      </c>
      <c r="I16" s="196"/>
      <c r="J16" s="38" t="s">
        <v>180</v>
      </c>
    </row>
    <row r="17" spans="1:18" x14ac:dyDescent="0.25">
      <c r="A17" s="343"/>
      <c r="B17" s="39" t="s">
        <v>105</v>
      </c>
      <c r="C17" s="41" t="s">
        <v>74</v>
      </c>
      <c r="D17" s="41"/>
      <c r="E17" s="42"/>
      <c r="F17" s="314">
        <f>Cons!E20</f>
        <v>5.8973000000000003E-3</v>
      </c>
      <c r="G17" s="314">
        <f>Cons!F20</f>
        <v>8.1417E-3</v>
      </c>
      <c r="H17" s="314">
        <f>Cons!G20</f>
        <v>1.001E-2</v>
      </c>
      <c r="I17" s="197"/>
      <c r="J17" s="4"/>
    </row>
    <row r="18" spans="1:18" x14ac:dyDescent="0.25">
      <c r="A18" s="343"/>
      <c r="B18" s="39" t="s">
        <v>105</v>
      </c>
      <c r="C18" s="41" t="s">
        <v>75</v>
      </c>
      <c r="D18" s="41"/>
      <c r="E18" s="42"/>
      <c r="F18" s="314">
        <f>Cons!E21</f>
        <v>3.8930100000000002E-2</v>
      </c>
      <c r="G18" s="314">
        <f>Cons!F21</f>
        <v>2.0353599999999999E-2</v>
      </c>
      <c r="H18" s="314">
        <f>Cons!G21</f>
        <v>4.0547399999999997E-2</v>
      </c>
      <c r="I18" s="197"/>
      <c r="J18" s="4"/>
    </row>
    <row r="19" spans="1:18" x14ac:dyDescent="0.25">
      <c r="A19" s="343"/>
      <c r="B19" s="39" t="s">
        <v>105</v>
      </c>
      <c r="C19" s="41" t="s">
        <v>10</v>
      </c>
      <c r="D19" s="41"/>
      <c r="E19" s="42"/>
      <c r="F19" s="314">
        <f>Cons!E22</f>
        <v>3.2673199999999999E-2</v>
      </c>
      <c r="G19" s="314">
        <f>Cons!F22</f>
        <v>1.59194E-2</v>
      </c>
      <c r="H19" s="314">
        <f>Cons!G22</f>
        <v>2.4715899999999999E-2</v>
      </c>
      <c r="I19" s="197"/>
      <c r="J19" s="4"/>
    </row>
    <row r="20" spans="1:18" x14ac:dyDescent="0.25">
      <c r="A20" s="343"/>
      <c r="B20" s="39" t="s">
        <v>105</v>
      </c>
      <c r="C20" s="41" t="s">
        <v>76</v>
      </c>
      <c r="D20" s="41"/>
      <c r="E20" s="42"/>
      <c r="F20" s="314">
        <f>Cons!E23</f>
        <v>2.6617200000000001E-2</v>
      </c>
      <c r="G20" s="314">
        <f>Cons!F23</f>
        <v>1.3468000000000001E-2</v>
      </c>
      <c r="H20" s="314">
        <f>Cons!G23</f>
        <v>1.9683300000000001E-2</v>
      </c>
      <c r="I20" s="197"/>
      <c r="J20" s="4"/>
    </row>
    <row r="21" spans="1:18" x14ac:dyDescent="0.25">
      <c r="A21" s="343"/>
      <c r="B21" s="39" t="s">
        <v>105</v>
      </c>
      <c r="C21" s="43" t="s">
        <v>78</v>
      </c>
      <c r="D21" s="43"/>
      <c r="E21" s="44"/>
      <c r="F21" s="316">
        <f>Cons!E24</f>
        <v>0</v>
      </c>
      <c r="G21" s="316">
        <f>Cons!F24</f>
        <v>0</v>
      </c>
      <c r="H21" s="316">
        <f>Cons!G24</f>
        <v>0</v>
      </c>
      <c r="I21" s="198"/>
      <c r="J21" s="4" t="s">
        <v>182</v>
      </c>
    </row>
    <row r="22" spans="1:18" x14ac:dyDescent="0.25">
      <c r="A22" s="343"/>
      <c r="B22" s="45" t="s">
        <v>106</v>
      </c>
      <c r="C22" s="45" t="s">
        <v>26</v>
      </c>
      <c r="D22" s="45"/>
      <c r="E22" s="46"/>
      <c r="F22" s="74"/>
      <c r="G22" s="34"/>
      <c r="H22" s="34"/>
      <c r="I22" s="199"/>
      <c r="J22" s="4" t="s">
        <v>85</v>
      </c>
    </row>
    <row r="23" spans="1:18" ht="15" customHeight="1" x14ac:dyDescent="0.25">
      <c r="A23" s="343"/>
      <c r="B23" s="45" t="s">
        <v>106</v>
      </c>
      <c r="C23" s="33" t="s">
        <v>74</v>
      </c>
      <c r="D23" s="33"/>
      <c r="E23" s="47"/>
      <c r="F23" s="75"/>
      <c r="G23" s="35"/>
      <c r="H23" s="35"/>
      <c r="I23" s="200"/>
      <c r="J23" s="4"/>
    </row>
    <row r="24" spans="1:18" x14ac:dyDescent="0.25">
      <c r="A24" s="343"/>
      <c r="B24" s="45" t="s">
        <v>106</v>
      </c>
      <c r="C24" s="33" t="s">
        <v>75</v>
      </c>
      <c r="D24" s="33"/>
      <c r="E24" s="47"/>
      <c r="F24" s="76"/>
      <c r="G24" s="47"/>
      <c r="H24" s="47"/>
      <c r="J24" s="4"/>
    </row>
    <row r="25" spans="1:18" x14ac:dyDescent="0.25">
      <c r="A25" s="343"/>
      <c r="B25" s="45" t="s">
        <v>106</v>
      </c>
      <c r="C25" s="33" t="s">
        <v>77</v>
      </c>
      <c r="D25" s="33"/>
      <c r="E25" s="47"/>
      <c r="F25" s="77"/>
      <c r="G25" s="36"/>
      <c r="H25" s="36"/>
      <c r="I25" s="201"/>
      <c r="J25" s="28"/>
    </row>
    <row r="26" spans="1:18" x14ac:dyDescent="0.25">
      <c r="A26" s="343"/>
      <c r="B26" s="45" t="s">
        <v>106</v>
      </c>
      <c r="C26" s="33" t="s">
        <v>10</v>
      </c>
      <c r="D26" s="33"/>
      <c r="E26" s="47"/>
      <c r="F26" s="77"/>
      <c r="G26" s="36"/>
      <c r="H26" s="36"/>
      <c r="I26" s="201"/>
      <c r="J26" s="28"/>
    </row>
    <row r="27" spans="1:18" ht="15" customHeight="1" x14ac:dyDescent="0.25">
      <c r="A27" s="343"/>
      <c r="B27" s="45" t="s">
        <v>106</v>
      </c>
      <c r="C27" s="33" t="s">
        <v>76</v>
      </c>
      <c r="D27" s="33"/>
      <c r="E27" s="47"/>
      <c r="F27" s="77"/>
      <c r="G27" s="36"/>
      <c r="H27" s="36"/>
      <c r="I27" s="201"/>
      <c r="J27" s="28"/>
    </row>
    <row r="28" spans="1:18" ht="15" customHeight="1" x14ac:dyDescent="0.25">
      <c r="A28" s="343"/>
      <c r="B28" s="45" t="s">
        <v>106</v>
      </c>
      <c r="C28" s="48" t="s">
        <v>78</v>
      </c>
      <c r="D28" s="48"/>
      <c r="E28" s="49"/>
      <c r="F28" s="78"/>
      <c r="G28" s="37"/>
      <c r="H28" s="37"/>
      <c r="I28" s="202"/>
      <c r="J28" s="28"/>
    </row>
    <row r="29" spans="1:18" ht="15" customHeight="1" x14ac:dyDescent="0.25">
      <c r="A29" s="343"/>
      <c r="B29" s="33" t="s">
        <v>18</v>
      </c>
      <c r="C29" s="33"/>
      <c r="D29" s="33"/>
      <c r="E29" s="47"/>
      <c r="F29" s="78">
        <v>1154015</v>
      </c>
      <c r="G29" s="37">
        <v>667691</v>
      </c>
      <c r="H29" s="37">
        <v>581933.4</v>
      </c>
      <c r="I29" s="202"/>
      <c r="J29" s="147"/>
    </row>
    <row r="30" spans="1:18" ht="15" customHeight="1" x14ac:dyDescent="0.25">
      <c r="A30" s="343"/>
      <c r="B30" s="33" t="s">
        <v>100</v>
      </c>
      <c r="C30" s="33"/>
      <c r="D30" s="33"/>
      <c r="E30" s="47"/>
      <c r="F30" s="78">
        <v>3853755</v>
      </c>
      <c r="G30" s="37">
        <v>1364880</v>
      </c>
      <c r="H30" s="37">
        <v>1072947</v>
      </c>
      <c r="I30" s="202"/>
      <c r="J30" s="322" t="s">
        <v>183</v>
      </c>
      <c r="K30" s="323"/>
      <c r="L30" s="323"/>
      <c r="M30" s="323"/>
      <c r="N30" s="323"/>
      <c r="O30" s="323"/>
      <c r="P30" s="323"/>
      <c r="Q30" s="323"/>
      <c r="R30" s="323"/>
    </row>
    <row r="31" spans="1:18" ht="15" customHeight="1" x14ac:dyDescent="0.25">
      <c r="A31" s="343"/>
      <c r="B31" s="33" t="s">
        <v>19</v>
      </c>
      <c r="C31" s="33"/>
      <c r="D31" s="33"/>
      <c r="E31" s="47"/>
      <c r="F31" s="78">
        <v>156560</v>
      </c>
      <c r="G31" s="37">
        <v>100541.4</v>
      </c>
      <c r="H31" s="37">
        <v>4500</v>
      </c>
      <c r="I31" s="202"/>
      <c r="J31" s="245"/>
      <c r="K31" s="246"/>
      <c r="L31" s="246"/>
      <c r="M31" s="246"/>
      <c r="N31" s="246"/>
      <c r="O31" s="246"/>
      <c r="P31" s="246"/>
      <c r="Q31" s="246"/>
      <c r="R31" s="246"/>
    </row>
    <row r="32" spans="1:18" ht="15" customHeight="1" x14ac:dyDescent="0.25">
      <c r="A32" s="343"/>
      <c r="B32" s="33" t="s">
        <v>99</v>
      </c>
      <c r="C32" s="33"/>
      <c r="D32" s="33"/>
      <c r="E32" s="47"/>
      <c r="F32" s="78">
        <v>763406.1</v>
      </c>
      <c r="G32" s="37">
        <v>878566.7</v>
      </c>
      <c r="H32" s="37">
        <v>49295.03</v>
      </c>
      <c r="I32" s="202"/>
      <c r="J32" s="322" t="s">
        <v>183</v>
      </c>
      <c r="K32" s="323"/>
      <c r="L32" s="323"/>
      <c r="M32" s="323"/>
      <c r="N32" s="323"/>
      <c r="O32" s="323"/>
      <c r="P32" s="323"/>
      <c r="Q32" s="323"/>
      <c r="R32" s="323"/>
    </row>
    <row r="33" spans="1:27" ht="15" customHeight="1" x14ac:dyDescent="0.25">
      <c r="A33" s="343"/>
      <c r="B33" s="33" t="s">
        <v>110</v>
      </c>
      <c r="C33" s="33"/>
      <c r="D33" s="33"/>
      <c r="E33" s="47"/>
      <c r="F33" s="266">
        <v>2.6613600000000001E-2</v>
      </c>
      <c r="G33" s="267">
        <v>1.4948100000000001E-2</v>
      </c>
      <c r="H33" s="267">
        <v>2.3399799999999998E-2</v>
      </c>
      <c r="I33" s="202"/>
      <c r="J33" s="324" t="s">
        <v>184</v>
      </c>
      <c r="K33" s="325"/>
      <c r="L33" s="325"/>
      <c r="M33" s="325"/>
      <c r="N33" s="325"/>
    </row>
    <row r="34" spans="1:27" ht="15.75" customHeight="1" x14ac:dyDescent="0.25">
      <c r="A34" s="344"/>
      <c r="B34" s="33" t="s">
        <v>111</v>
      </c>
      <c r="C34" s="33"/>
      <c r="D34" s="33"/>
      <c r="E34" s="47"/>
      <c r="F34" s="266">
        <v>0</v>
      </c>
      <c r="G34" s="267">
        <v>0</v>
      </c>
      <c r="H34" s="267">
        <v>0</v>
      </c>
      <c r="I34" s="202"/>
      <c r="J34" s="324"/>
      <c r="K34" s="325"/>
      <c r="L34" s="325"/>
      <c r="M34" s="325"/>
      <c r="N34" s="325"/>
    </row>
    <row r="35" spans="1:27" ht="26.25" customHeight="1" x14ac:dyDescent="0.25">
      <c r="A35" s="326" t="s">
        <v>120</v>
      </c>
      <c r="B35" s="50" t="s">
        <v>73</v>
      </c>
      <c r="C35" s="51" t="s">
        <v>72</v>
      </c>
      <c r="D35" s="51"/>
      <c r="E35" s="52"/>
      <c r="F35" s="89">
        <v>2512896</v>
      </c>
      <c r="G35" s="90">
        <v>2904812</v>
      </c>
      <c r="H35" s="90">
        <v>11000</v>
      </c>
      <c r="I35" s="203" t="s">
        <v>191</v>
      </c>
      <c r="J35" s="335" t="s">
        <v>192</v>
      </c>
      <c r="K35" s="336"/>
      <c r="L35" s="336"/>
      <c r="M35" s="336"/>
      <c r="N35" s="336"/>
      <c r="O35" s="336"/>
      <c r="P35" s="336"/>
      <c r="Q35" s="336"/>
      <c r="R35" s="336"/>
      <c r="S35" s="336"/>
    </row>
    <row r="36" spans="1:27" s="3" customFormat="1" x14ac:dyDescent="0.25">
      <c r="A36" s="327"/>
      <c r="B36" s="50" t="s">
        <v>109</v>
      </c>
      <c r="C36" s="51" t="s">
        <v>72</v>
      </c>
      <c r="D36" s="51" t="s">
        <v>26</v>
      </c>
      <c r="E36" s="52"/>
      <c r="F36" s="79"/>
      <c r="G36" s="79"/>
      <c r="H36" s="79"/>
      <c r="I36" s="204"/>
      <c r="J36" s="29" t="s">
        <v>89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5">
      <c r="A37" s="327"/>
      <c r="B37" s="53" t="s">
        <v>109</v>
      </c>
      <c r="C37" s="6" t="s">
        <v>72</v>
      </c>
      <c r="D37" s="6" t="s">
        <v>74</v>
      </c>
      <c r="E37" s="54"/>
      <c r="F37" s="79"/>
      <c r="G37" s="79"/>
      <c r="H37" s="79"/>
      <c r="I37" s="204"/>
      <c r="J37" s="2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327"/>
      <c r="B38" s="53" t="s">
        <v>109</v>
      </c>
      <c r="C38" s="6" t="s">
        <v>75</v>
      </c>
      <c r="D38" s="6" t="s">
        <v>75</v>
      </c>
      <c r="E38" s="54"/>
      <c r="F38" s="79"/>
      <c r="G38" s="79"/>
      <c r="H38" s="79"/>
      <c r="I38" s="204"/>
      <c r="J38" s="29"/>
    </row>
    <row r="39" spans="1:27" x14ac:dyDescent="0.25">
      <c r="A39" s="327"/>
      <c r="B39" s="53" t="s">
        <v>109</v>
      </c>
      <c r="C39" s="6" t="s">
        <v>75</v>
      </c>
      <c r="D39" s="6" t="s">
        <v>10</v>
      </c>
      <c r="E39" s="54"/>
      <c r="F39" s="79"/>
      <c r="G39" s="79"/>
      <c r="H39" s="79"/>
      <c r="I39" s="204"/>
      <c r="J39" s="2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327"/>
      <c r="B40" s="53" t="s">
        <v>109</v>
      </c>
      <c r="C40" s="6" t="s">
        <v>75</v>
      </c>
      <c r="D40" s="6" t="s">
        <v>76</v>
      </c>
      <c r="E40" s="54"/>
      <c r="F40" s="79"/>
      <c r="G40" s="79"/>
      <c r="H40" s="79"/>
      <c r="I40" s="204"/>
      <c r="J40" s="29"/>
    </row>
    <row r="41" spans="1:27" s="3" customFormat="1" x14ac:dyDescent="0.25">
      <c r="A41" s="327"/>
      <c r="B41" s="53" t="s">
        <v>109</v>
      </c>
      <c r="C41" s="6" t="s">
        <v>75</v>
      </c>
      <c r="D41" s="6" t="s">
        <v>78</v>
      </c>
      <c r="E41" s="54"/>
      <c r="F41" s="222"/>
      <c r="G41" s="222"/>
      <c r="H41" s="79"/>
      <c r="I41" s="204"/>
      <c r="J41" s="29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5">
      <c r="A42" s="327"/>
      <c r="B42" s="247" t="s">
        <v>86</v>
      </c>
      <c r="C42" s="248" t="s">
        <v>72</v>
      </c>
      <c r="D42" s="248"/>
      <c r="E42" s="249" t="s">
        <v>5</v>
      </c>
      <c r="F42" s="256">
        <f>Fish!C10</f>
        <v>0.326434</v>
      </c>
      <c r="G42" s="257">
        <f>Fish!D10</f>
        <v>0.326434</v>
      </c>
      <c r="H42" s="258">
        <v>0.326434</v>
      </c>
      <c r="I42" s="205"/>
      <c r="J42" s="29" t="s">
        <v>90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327"/>
      <c r="B43" s="250" t="s">
        <v>86</v>
      </c>
      <c r="C43" s="251" t="s">
        <v>72</v>
      </c>
      <c r="D43" s="251"/>
      <c r="E43" s="252" t="s">
        <v>7</v>
      </c>
      <c r="F43" s="259">
        <f>Fish!C11</f>
        <v>0.673566</v>
      </c>
      <c r="G43" s="260">
        <f>Fish!D11</f>
        <v>0.673566</v>
      </c>
      <c r="H43" s="261">
        <v>0.673566</v>
      </c>
      <c r="I43" s="206"/>
      <c r="J43" s="29"/>
    </row>
    <row r="44" spans="1:27" x14ac:dyDescent="0.25">
      <c r="A44" s="327"/>
      <c r="B44" s="50" t="s">
        <v>87</v>
      </c>
      <c r="C44" s="51" t="s">
        <v>72</v>
      </c>
      <c r="D44" s="51"/>
      <c r="E44" s="52" t="s">
        <v>5</v>
      </c>
      <c r="F44" s="262">
        <f>Fish!C20</f>
        <v>9.9848199999999998E-2</v>
      </c>
      <c r="G44" s="263">
        <f>Fish!D20</f>
        <v>9.9848199999999998E-2</v>
      </c>
      <c r="H44" s="263">
        <f>Fish!E20</f>
        <v>9.9848199999999998E-2</v>
      </c>
      <c r="I44" s="208"/>
      <c r="J44" s="3" t="s">
        <v>91</v>
      </c>
    </row>
    <row r="45" spans="1:27" x14ac:dyDescent="0.25">
      <c r="A45" s="327"/>
      <c r="B45" s="53" t="s">
        <v>87</v>
      </c>
      <c r="C45" s="6" t="s">
        <v>72</v>
      </c>
      <c r="D45" s="6"/>
      <c r="E45" s="54" t="s">
        <v>7</v>
      </c>
      <c r="F45" s="264">
        <f>Fish!C21</f>
        <v>9.9848199999999998E-2</v>
      </c>
      <c r="G45" s="265">
        <f>Fish!D21</f>
        <v>9.9848199999999998E-2</v>
      </c>
      <c r="H45" s="265">
        <f>Fish!E21</f>
        <v>9.9848199999999998E-2</v>
      </c>
      <c r="I45" s="206"/>
      <c r="J45" s="3"/>
    </row>
    <row r="46" spans="1:27" x14ac:dyDescent="0.25">
      <c r="A46" s="327"/>
      <c r="B46" s="61" t="s">
        <v>107</v>
      </c>
      <c r="C46" s="62" t="s">
        <v>72</v>
      </c>
      <c r="D46" s="62"/>
      <c r="E46" s="63"/>
      <c r="F46" s="255">
        <v>1.6737679999999999</v>
      </c>
      <c r="G46" s="84">
        <v>1.6737679999999999</v>
      </c>
      <c r="H46" s="84">
        <v>1.6737679999999999</v>
      </c>
      <c r="I46" s="199"/>
      <c r="J46" s="4" t="s">
        <v>92</v>
      </c>
    </row>
    <row r="47" spans="1:27" x14ac:dyDescent="0.25">
      <c r="A47" s="327"/>
      <c r="B47" s="268" t="s">
        <v>108</v>
      </c>
      <c r="C47" s="269" t="s">
        <v>72</v>
      </c>
      <c r="D47" s="269"/>
      <c r="E47" s="282"/>
      <c r="F47" s="270">
        <v>1.1723410000000001</v>
      </c>
      <c r="G47" s="271">
        <v>1.1723410000000001</v>
      </c>
      <c r="H47" s="271">
        <v>1.1723410000000001</v>
      </c>
      <c r="I47" s="209"/>
      <c r="J47" s="4" t="s">
        <v>93</v>
      </c>
    </row>
    <row r="48" spans="1:27" x14ac:dyDescent="0.25">
      <c r="A48" s="327"/>
      <c r="B48" s="283" t="s">
        <v>73</v>
      </c>
      <c r="C48" s="284"/>
      <c r="D48" s="284"/>
      <c r="E48" s="284"/>
      <c r="F48" s="285">
        <v>10466645.503</v>
      </c>
      <c r="G48" s="285">
        <v>0</v>
      </c>
      <c r="H48" s="286">
        <v>0</v>
      </c>
      <c r="I48" s="209"/>
      <c r="J48" s="4"/>
    </row>
    <row r="49" spans="1:11" x14ac:dyDescent="0.25">
      <c r="A49" s="327"/>
      <c r="B49" s="274" t="s">
        <v>109</v>
      </c>
      <c r="C49" s="273" t="s">
        <v>208</v>
      </c>
      <c r="D49" s="273" t="s">
        <v>26</v>
      </c>
      <c r="E49" s="273"/>
      <c r="F49" s="287"/>
      <c r="G49" s="287"/>
      <c r="H49" s="287"/>
      <c r="I49" s="209"/>
      <c r="J49" s="4"/>
    </row>
    <row r="50" spans="1:11" x14ac:dyDescent="0.25">
      <c r="A50" s="327"/>
      <c r="B50" s="274" t="s">
        <v>109</v>
      </c>
      <c r="C50" s="273" t="s">
        <v>208</v>
      </c>
      <c r="D50" s="273" t="s">
        <v>74</v>
      </c>
      <c r="E50" s="273"/>
      <c r="F50" s="288"/>
      <c r="G50" s="288"/>
      <c r="H50" s="288"/>
      <c r="I50" s="209"/>
      <c r="J50" s="4"/>
    </row>
    <row r="51" spans="1:11" x14ac:dyDescent="0.25">
      <c r="A51" s="327"/>
      <c r="B51" s="274" t="s">
        <v>109</v>
      </c>
      <c r="C51" s="273" t="s">
        <v>208</v>
      </c>
      <c r="D51" s="273" t="s">
        <v>75</v>
      </c>
      <c r="E51" s="273"/>
      <c r="F51" s="288"/>
      <c r="G51" s="288"/>
      <c r="H51" s="288"/>
      <c r="I51" s="209"/>
      <c r="J51" s="4"/>
    </row>
    <row r="52" spans="1:11" x14ac:dyDescent="0.25">
      <c r="A52" s="327"/>
      <c r="B52" s="274" t="s">
        <v>109</v>
      </c>
      <c r="C52" s="273" t="s">
        <v>208</v>
      </c>
      <c r="D52" s="273" t="s">
        <v>10</v>
      </c>
      <c r="E52" s="273"/>
      <c r="F52" s="288"/>
      <c r="G52" s="288"/>
      <c r="H52" s="288"/>
      <c r="I52" s="209"/>
      <c r="J52" s="4"/>
    </row>
    <row r="53" spans="1:11" x14ac:dyDescent="0.25">
      <c r="A53" s="327"/>
      <c r="B53" s="274" t="s">
        <v>109</v>
      </c>
      <c r="C53" s="273" t="s">
        <v>208</v>
      </c>
      <c r="D53" s="273" t="s">
        <v>76</v>
      </c>
      <c r="E53" s="273"/>
      <c r="F53" s="288"/>
      <c r="G53" s="288"/>
      <c r="H53" s="288"/>
      <c r="I53" s="209"/>
      <c r="J53" s="4"/>
    </row>
    <row r="54" spans="1:11" x14ac:dyDescent="0.25">
      <c r="A54" s="327"/>
      <c r="B54" s="274" t="s">
        <v>109</v>
      </c>
      <c r="C54" s="273" t="s">
        <v>208</v>
      </c>
      <c r="D54" s="273" t="s">
        <v>78</v>
      </c>
      <c r="E54" s="273"/>
      <c r="F54" s="289"/>
      <c r="G54" s="289"/>
      <c r="H54" s="289"/>
      <c r="I54" s="209"/>
      <c r="J54" s="4"/>
    </row>
    <row r="55" spans="1:11" x14ac:dyDescent="0.25">
      <c r="A55" s="327"/>
      <c r="B55" s="276" t="s">
        <v>86</v>
      </c>
      <c r="C55" s="276" t="s">
        <v>208</v>
      </c>
      <c r="D55" s="277"/>
      <c r="E55" s="302" t="s">
        <v>5</v>
      </c>
      <c r="F55" s="290">
        <v>0.41299999999999998</v>
      </c>
      <c r="G55" s="290"/>
      <c r="H55" s="290"/>
      <c r="I55" s="209"/>
      <c r="J55" s="4"/>
    </row>
    <row r="56" spans="1:11" x14ac:dyDescent="0.25">
      <c r="A56" s="327"/>
      <c r="B56" s="278" t="s">
        <v>86</v>
      </c>
      <c r="C56" s="278" t="s">
        <v>208</v>
      </c>
      <c r="D56" s="279"/>
      <c r="E56" s="304" t="s">
        <v>4</v>
      </c>
      <c r="F56" s="291">
        <v>5.1999999999999998E-2</v>
      </c>
      <c r="G56" s="291"/>
      <c r="H56" s="291"/>
      <c r="I56" s="209"/>
      <c r="J56" s="4"/>
    </row>
    <row r="57" spans="1:11" x14ac:dyDescent="0.25">
      <c r="A57" s="327"/>
      <c r="B57" s="280" t="s">
        <v>86</v>
      </c>
      <c r="C57" s="280" t="s">
        <v>208</v>
      </c>
      <c r="D57" s="281"/>
      <c r="E57" s="303" t="s">
        <v>6</v>
      </c>
      <c r="F57" s="292">
        <v>0.53500000000000003</v>
      </c>
      <c r="G57" s="292"/>
      <c r="H57" s="292"/>
      <c r="I57" s="209"/>
      <c r="J57" s="4"/>
    </row>
    <row r="58" spans="1:11" x14ac:dyDescent="0.25">
      <c r="A58" s="327"/>
      <c r="B58" s="272" t="s">
        <v>87</v>
      </c>
      <c r="C58" s="273" t="s">
        <v>208</v>
      </c>
      <c r="D58" s="273"/>
      <c r="E58" s="273" t="s">
        <v>5</v>
      </c>
      <c r="F58" s="287">
        <v>0.16600000000000001</v>
      </c>
      <c r="G58" s="287"/>
      <c r="H58" s="287"/>
      <c r="I58" s="209"/>
      <c r="J58" s="4"/>
    </row>
    <row r="59" spans="1:11" x14ac:dyDescent="0.25">
      <c r="A59" s="327"/>
      <c r="B59" s="274" t="s">
        <v>87</v>
      </c>
      <c r="C59" s="273" t="s">
        <v>208</v>
      </c>
      <c r="D59" s="273"/>
      <c r="E59" s="273" t="s">
        <v>4</v>
      </c>
      <c r="F59" s="288">
        <v>2.5999999999999999E-2</v>
      </c>
      <c r="G59" s="288"/>
      <c r="H59" s="288"/>
      <c r="I59" s="209"/>
      <c r="J59" s="4"/>
    </row>
    <row r="60" spans="1:11" x14ac:dyDescent="0.25">
      <c r="A60" s="327"/>
      <c r="B60" s="275" t="s">
        <v>87</v>
      </c>
      <c r="C60" s="273" t="s">
        <v>208</v>
      </c>
      <c r="D60" s="273"/>
      <c r="E60" s="273" t="s">
        <v>6</v>
      </c>
      <c r="F60" s="289">
        <v>0.155</v>
      </c>
      <c r="G60" s="289"/>
      <c r="H60" s="289"/>
      <c r="I60" s="209"/>
      <c r="J60" s="4"/>
    </row>
    <row r="61" spans="1:11" x14ac:dyDescent="0.25">
      <c r="A61" s="327"/>
      <c r="B61" s="276" t="s">
        <v>107</v>
      </c>
      <c r="C61" s="276" t="s">
        <v>208</v>
      </c>
      <c r="D61" s="277"/>
      <c r="E61" s="302"/>
      <c r="F61" s="290">
        <v>2.4750000000000001</v>
      </c>
      <c r="G61" s="290"/>
      <c r="H61" s="290"/>
      <c r="I61" s="209"/>
      <c r="J61" s="4"/>
    </row>
    <row r="62" spans="1:11" x14ac:dyDescent="0.25">
      <c r="A62" s="327"/>
      <c r="B62" s="280" t="s">
        <v>108</v>
      </c>
      <c r="C62" s="280" t="s">
        <v>208</v>
      </c>
      <c r="D62" s="281"/>
      <c r="E62" s="303"/>
      <c r="F62" s="292">
        <v>1.9</v>
      </c>
      <c r="G62" s="292"/>
      <c r="H62" s="292"/>
      <c r="I62" s="209"/>
      <c r="J62" s="4"/>
    </row>
    <row r="63" spans="1:11" x14ac:dyDescent="0.25">
      <c r="A63" s="327"/>
      <c r="B63" s="64" t="s">
        <v>73</v>
      </c>
      <c r="C63" s="65" t="s">
        <v>3</v>
      </c>
      <c r="D63" s="65"/>
      <c r="E63" s="65"/>
      <c r="F63" s="220">
        <v>1540517.6189999999</v>
      </c>
      <c r="G63" s="220">
        <v>1173574.9558999999</v>
      </c>
      <c r="H63" s="220">
        <v>167327.43363000001</v>
      </c>
      <c r="I63" s="210"/>
      <c r="J63" s="29" t="s">
        <v>88</v>
      </c>
      <c r="K63" s="191" t="s">
        <v>135</v>
      </c>
    </row>
    <row r="64" spans="1:11" x14ac:dyDescent="0.25">
      <c r="A64" s="327"/>
      <c r="B64" s="64" t="s">
        <v>109</v>
      </c>
      <c r="C64" s="65" t="s">
        <v>26</v>
      </c>
      <c r="D64" s="65" t="s">
        <v>26</v>
      </c>
      <c r="E64" s="66"/>
      <c r="F64" s="85"/>
      <c r="G64" s="85"/>
      <c r="H64" s="85"/>
      <c r="I64" s="204"/>
      <c r="J64" s="29" t="s">
        <v>89</v>
      </c>
    </row>
    <row r="65" spans="1:27" ht="15" customHeight="1" x14ac:dyDescent="0.25">
      <c r="A65" s="327"/>
      <c r="B65" s="67" t="s">
        <v>109</v>
      </c>
      <c r="C65" s="68" t="s">
        <v>26</v>
      </c>
      <c r="D65" s="68" t="s">
        <v>74</v>
      </c>
      <c r="E65" s="69"/>
      <c r="F65" s="73"/>
      <c r="G65" s="73"/>
      <c r="H65" s="73"/>
      <c r="I65" s="204"/>
      <c r="J65" s="29"/>
    </row>
    <row r="66" spans="1:27" x14ac:dyDescent="0.25">
      <c r="A66" s="327"/>
      <c r="B66" s="67" t="s">
        <v>109</v>
      </c>
      <c r="C66" s="68" t="s">
        <v>26</v>
      </c>
      <c r="D66" s="68" t="s">
        <v>75</v>
      </c>
      <c r="E66" s="69"/>
      <c r="F66" s="73"/>
      <c r="G66" s="73"/>
      <c r="H66" s="73"/>
      <c r="I66" s="204"/>
      <c r="J66" s="29"/>
    </row>
    <row r="67" spans="1:27" x14ac:dyDescent="0.25">
      <c r="A67" s="327"/>
      <c r="B67" s="67" t="s">
        <v>109</v>
      </c>
      <c r="C67" s="68" t="s">
        <v>26</v>
      </c>
      <c r="D67" s="68" t="s">
        <v>10</v>
      </c>
      <c r="E67" s="69"/>
      <c r="F67" s="73"/>
      <c r="G67" s="73"/>
      <c r="H67" s="73"/>
      <c r="I67" s="204"/>
      <c r="J67" s="29"/>
    </row>
    <row r="68" spans="1:27" ht="15" customHeight="1" x14ac:dyDescent="0.25">
      <c r="A68" s="327"/>
      <c r="B68" s="67" t="s">
        <v>109</v>
      </c>
      <c r="C68" s="68" t="s">
        <v>26</v>
      </c>
      <c r="D68" s="68" t="s">
        <v>76</v>
      </c>
      <c r="E68" s="69"/>
      <c r="F68" s="73"/>
      <c r="G68" s="73"/>
      <c r="H68" s="73"/>
      <c r="I68" s="204"/>
      <c r="J68" s="29"/>
    </row>
    <row r="69" spans="1:27" x14ac:dyDescent="0.25">
      <c r="A69" s="327"/>
      <c r="B69" s="70" t="s">
        <v>109</v>
      </c>
      <c r="C69" s="68" t="s">
        <v>26</v>
      </c>
      <c r="D69" s="71" t="s">
        <v>78</v>
      </c>
      <c r="E69" s="72"/>
      <c r="F69" s="85"/>
      <c r="G69" s="85"/>
      <c r="H69" s="85"/>
      <c r="I69" s="204"/>
      <c r="J69" s="29"/>
    </row>
    <row r="70" spans="1:27" s="3" customFormat="1" x14ac:dyDescent="0.25">
      <c r="A70" s="327"/>
      <c r="B70" s="55" t="s">
        <v>86</v>
      </c>
      <c r="C70" s="56" t="s">
        <v>3</v>
      </c>
      <c r="D70" s="56"/>
      <c r="E70" s="56" t="s">
        <v>5</v>
      </c>
      <c r="F70" s="85">
        <v>0.13500000000000001</v>
      </c>
      <c r="G70" s="85">
        <v>0.13500000000000001</v>
      </c>
      <c r="H70" s="85">
        <v>0.13500000000000001</v>
      </c>
      <c r="I70" s="199"/>
      <c r="J70" s="29" t="s">
        <v>90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x14ac:dyDescent="0.25">
      <c r="A71" s="327"/>
      <c r="B71" s="57" t="s">
        <v>86</v>
      </c>
      <c r="C71" s="58" t="s">
        <v>3</v>
      </c>
      <c r="D71" s="58"/>
      <c r="E71" s="58" t="s">
        <v>6</v>
      </c>
      <c r="F71" s="82">
        <v>0.76800000000000002</v>
      </c>
      <c r="G71" s="82">
        <v>0.76800000000000002</v>
      </c>
      <c r="H71" s="82">
        <v>0.76800000000000002</v>
      </c>
      <c r="J71" s="2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s="3" customFormat="1" x14ac:dyDescent="0.25">
      <c r="A72" s="327"/>
      <c r="B72" s="59" t="s">
        <v>86</v>
      </c>
      <c r="C72" s="60" t="s">
        <v>3</v>
      </c>
      <c r="D72" s="60"/>
      <c r="E72" s="60" t="s">
        <v>4</v>
      </c>
      <c r="F72" s="86">
        <v>9.7000000000000003E-2</v>
      </c>
      <c r="G72" s="86">
        <v>9.7000000000000003E-2</v>
      </c>
      <c r="H72" s="86">
        <v>9.7000000000000003E-2</v>
      </c>
      <c r="I72" s="211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x14ac:dyDescent="0.25">
      <c r="A73" s="327"/>
      <c r="B73" s="67" t="s">
        <v>87</v>
      </c>
      <c r="C73" s="68" t="s">
        <v>3</v>
      </c>
      <c r="D73" s="68"/>
      <c r="E73" s="68" t="s">
        <v>5</v>
      </c>
      <c r="F73" s="83">
        <v>4.9000000000000002E-2</v>
      </c>
      <c r="G73" s="83">
        <v>4.9000000000000002E-2</v>
      </c>
      <c r="H73" s="83">
        <v>4.9000000000000002E-2</v>
      </c>
      <c r="I73" s="204"/>
      <c r="J73" s="3" t="s">
        <v>91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27"/>
      <c r="B74" s="67" t="s">
        <v>87</v>
      </c>
      <c r="C74" s="68" t="s">
        <v>3</v>
      </c>
      <c r="D74" s="68"/>
      <c r="E74" s="68" t="s">
        <v>6</v>
      </c>
      <c r="F74" s="83">
        <v>5.3999999999999999E-2</v>
      </c>
      <c r="G74" s="83">
        <v>5.3999999999999999E-2</v>
      </c>
      <c r="H74" s="83">
        <v>5.3999999999999999E-2</v>
      </c>
      <c r="I74" s="204"/>
      <c r="J74" s="3"/>
    </row>
    <row r="75" spans="1:27" x14ac:dyDescent="0.25">
      <c r="A75" s="327"/>
      <c r="B75" s="67" t="s">
        <v>87</v>
      </c>
      <c r="C75" s="68" t="s">
        <v>3</v>
      </c>
      <c r="D75" s="68"/>
      <c r="E75" s="68" t="s">
        <v>4</v>
      </c>
      <c r="F75" s="83">
        <v>2.5999999999999999E-2</v>
      </c>
      <c r="G75" s="83">
        <v>2.5999999999999999E-2</v>
      </c>
      <c r="H75" s="83">
        <v>2.5999999999999999E-2</v>
      </c>
      <c r="I75" s="20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27"/>
      <c r="B76" s="55" t="s">
        <v>107</v>
      </c>
      <c r="C76" s="56" t="s">
        <v>3</v>
      </c>
      <c r="D76" s="56"/>
      <c r="E76" s="56"/>
      <c r="F76" s="87">
        <v>11.489000000000001</v>
      </c>
      <c r="G76" s="87">
        <v>11.489000000000001</v>
      </c>
      <c r="H76" s="87">
        <v>11.489000000000001</v>
      </c>
      <c r="I76" s="205"/>
      <c r="J76" s="4" t="s">
        <v>92</v>
      </c>
    </row>
    <row r="77" spans="1:27" x14ac:dyDescent="0.25">
      <c r="A77" s="327"/>
      <c r="B77" s="59" t="s">
        <v>108</v>
      </c>
      <c r="C77" s="60" t="s">
        <v>3</v>
      </c>
      <c r="D77" s="60"/>
      <c r="E77" s="60"/>
      <c r="F77" s="88">
        <v>0.35399999999999998</v>
      </c>
      <c r="G77" s="88">
        <v>0.35399999999999998</v>
      </c>
      <c r="H77" s="88">
        <v>0.35399999999999998</v>
      </c>
      <c r="I77" s="207"/>
      <c r="J77" s="4" t="s">
        <v>93</v>
      </c>
    </row>
    <row r="78" spans="1:27" ht="15.75" customHeight="1" x14ac:dyDescent="0.25">
      <c r="A78" s="327"/>
      <c r="B78" s="91" t="s">
        <v>73</v>
      </c>
      <c r="C78" s="92" t="s">
        <v>187</v>
      </c>
      <c r="D78" s="92"/>
      <c r="E78" s="92"/>
      <c r="F78" s="97">
        <v>3028880</v>
      </c>
      <c r="G78" s="97">
        <v>1517199</v>
      </c>
      <c r="H78" s="97">
        <v>1052042</v>
      </c>
      <c r="I78" s="212" t="s">
        <v>189</v>
      </c>
      <c r="J78" s="332" t="s">
        <v>190</v>
      </c>
      <c r="K78" s="333"/>
      <c r="L78" s="333"/>
      <c r="M78" s="333"/>
      <c r="N78" s="333"/>
      <c r="O78" s="333"/>
      <c r="P78" s="333"/>
      <c r="Q78" s="333"/>
      <c r="R78" s="333"/>
      <c r="S78" s="333"/>
      <c r="T78" s="333"/>
    </row>
    <row r="79" spans="1:27" ht="15" customHeight="1" x14ac:dyDescent="0.25">
      <c r="A79" s="327"/>
      <c r="B79" s="98" t="s">
        <v>109</v>
      </c>
      <c r="C79" s="99" t="s">
        <v>187</v>
      </c>
      <c r="D79" s="99" t="s">
        <v>26</v>
      </c>
      <c r="E79" s="100"/>
      <c r="F79" s="148"/>
      <c r="G79" s="148"/>
      <c r="H79" s="148"/>
      <c r="I79" s="194"/>
      <c r="J79" s="332"/>
      <c r="K79" s="333"/>
      <c r="L79" s="333"/>
      <c r="M79" s="333"/>
      <c r="N79" s="333"/>
      <c r="O79" s="333"/>
      <c r="P79" s="333"/>
      <c r="Q79" s="333"/>
      <c r="R79" s="333"/>
      <c r="S79" s="333"/>
      <c r="T79" s="333"/>
    </row>
    <row r="80" spans="1:27" ht="15" customHeight="1" x14ac:dyDescent="0.25">
      <c r="A80" s="327"/>
      <c r="B80" s="101" t="s">
        <v>109</v>
      </c>
      <c r="C80" s="102" t="s">
        <v>187</v>
      </c>
      <c r="D80" s="102" t="s">
        <v>74</v>
      </c>
      <c r="E80" s="103"/>
      <c r="F80" s="148"/>
      <c r="G80" s="148"/>
      <c r="H80" s="148"/>
      <c r="I80" s="194"/>
      <c r="J80" s="3"/>
    </row>
    <row r="81" spans="1:27" x14ac:dyDescent="0.25">
      <c r="A81" s="327"/>
      <c r="B81" s="101" t="s">
        <v>109</v>
      </c>
      <c r="C81" s="102" t="s">
        <v>187</v>
      </c>
      <c r="D81" s="102" t="s">
        <v>75</v>
      </c>
      <c r="E81" s="103"/>
      <c r="F81" s="148"/>
      <c r="G81" s="148"/>
      <c r="H81" s="148"/>
      <c r="I81" s="194"/>
      <c r="J81" s="3"/>
      <c r="K81" s="334" t="s">
        <v>188</v>
      </c>
      <c r="L81" s="334"/>
      <c r="M81" s="334"/>
    </row>
    <row r="82" spans="1:27" s="3" customFormat="1" x14ac:dyDescent="0.25">
      <c r="A82" s="327"/>
      <c r="B82" s="101" t="s">
        <v>109</v>
      </c>
      <c r="C82" s="102" t="s">
        <v>187</v>
      </c>
      <c r="D82" s="102" t="s">
        <v>10</v>
      </c>
      <c r="E82" s="103"/>
      <c r="F82" s="148"/>
      <c r="G82" s="148"/>
      <c r="H82" s="148"/>
      <c r="I82" s="194"/>
      <c r="J82" s="4"/>
      <c r="K82" s="293">
        <v>1342080</v>
      </c>
      <c r="L82" s="293">
        <v>684699.2</v>
      </c>
      <c r="M82" s="293">
        <v>675625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25">
      <c r="A83" s="327"/>
      <c r="B83" s="101" t="s">
        <v>109</v>
      </c>
      <c r="C83" s="102" t="s">
        <v>187</v>
      </c>
      <c r="D83" s="102" t="s">
        <v>76</v>
      </c>
      <c r="E83" s="103"/>
      <c r="F83" s="148"/>
      <c r="G83" s="148"/>
      <c r="H83" s="148"/>
      <c r="I83" s="194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27"/>
      <c r="B84" s="104" t="s">
        <v>109</v>
      </c>
      <c r="C84" s="105" t="s">
        <v>187</v>
      </c>
      <c r="D84" s="105" t="s">
        <v>78</v>
      </c>
      <c r="E84" s="106"/>
      <c r="F84" s="148"/>
      <c r="G84" s="148"/>
      <c r="H84" s="148"/>
      <c r="I84" s="194"/>
      <c r="J84" s="4"/>
    </row>
    <row r="85" spans="1:27" x14ac:dyDescent="0.25">
      <c r="A85" s="327"/>
      <c r="B85" s="91" t="s">
        <v>86</v>
      </c>
      <c r="C85" s="92" t="s">
        <v>187</v>
      </c>
      <c r="D85" s="92"/>
      <c r="E85" s="92" t="s">
        <v>5</v>
      </c>
      <c r="F85" s="149">
        <v>0.56229070000000003</v>
      </c>
      <c r="G85" s="149">
        <v>0.56229070000000003</v>
      </c>
      <c r="H85" s="149">
        <v>0.56229070000000003</v>
      </c>
      <c r="I85" s="194"/>
      <c r="J85" s="4"/>
    </row>
    <row r="86" spans="1:27" s="3" customFormat="1" x14ac:dyDescent="0.25">
      <c r="A86" s="327"/>
      <c r="B86" s="93" t="s">
        <v>86</v>
      </c>
      <c r="C86" s="94" t="s">
        <v>187</v>
      </c>
      <c r="D86" s="94"/>
      <c r="E86" s="94" t="s">
        <v>6</v>
      </c>
      <c r="F86" s="150">
        <v>7.2025099999999995E-2</v>
      </c>
      <c r="G86" s="150">
        <v>7.2025099999999995E-2</v>
      </c>
      <c r="H86" s="150">
        <v>7.2025099999999995E-2</v>
      </c>
      <c r="I86" s="194"/>
      <c r="J86" s="4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s="3" customFormat="1" x14ac:dyDescent="0.25">
      <c r="A87" s="327"/>
      <c r="B87" s="93" t="s">
        <v>86</v>
      </c>
      <c r="C87" s="94" t="s">
        <v>187</v>
      </c>
      <c r="D87" s="94"/>
      <c r="E87" s="94" t="s">
        <v>7</v>
      </c>
      <c r="F87" s="150">
        <v>0.26563799999999999</v>
      </c>
      <c r="G87" s="150">
        <v>0.26563799999999999</v>
      </c>
      <c r="H87" s="150">
        <v>0.26563799999999999</v>
      </c>
      <c r="I87" s="194"/>
      <c r="J87" s="28"/>
    </row>
    <row r="88" spans="1:27" s="3" customFormat="1" x14ac:dyDescent="0.25">
      <c r="A88" s="327"/>
      <c r="B88" s="95" t="s">
        <v>86</v>
      </c>
      <c r="C88" s="96" t="s">
        <v>187</v>
      </c>
      <c r="D88" s="96"/>
      <c r="E88" s="96" t="s">
        <v>4</v>
      </c>
      <c r="F88" s="151">
        <v>0.1000461</v>
      </c>
      <c r="G88" s="151">
        <v>0.1000461</v>
      </c>
      <c r="H88" s="151">
        <v>0.1000461</v>
      </c>
      <c r="I88" s="194"/>
      <c r="J88" s="28"/>
    </row>
    <row r="89" spans="1:27" s="3" customFormat="1" x14ac:dyDescent="0.25">
      <c r="A89" s="327"/>
      <c r="B89" s="101" t="s">
        <v>87</v>
      </c>
      <c r="C89" s="102" t="s">
        <v>187</v>
      </c>
      <c r="D89" s="102"/>
      <c r="E89" s="102" t="s">
        <v>5</v>
      </c>
      <c r="F89" s="148">
        <v>7.5877899999999998E-2</v>
      </c>
      <c r="G89" s="148">
        <v>7.5877899999999998E-2</v>
      </c>
      <c r="H89" s="148">
        <v>7.5877899999999998E-2</v>
      </c>
      <c r="I89" s="194"/>
      <c r="J89" s="28"/>
    </row>
    <row r="90" spans="1:27" s="3" customFormat="1" x14ac:dyDescent="0.25">
      <c r="A90" s="327"/>
      <c r="B90" s="101" t="s">
        <v>87</v>
      </c>
      <c r="C90" s="102" t="s">
        <v>187</v>
      </c>
      <c r="D90" s="102"/>
      <c r="E90" s="102" t="s">
        <v>6</v>
      </c>
      <c r="F90" s="148">
        <v>2.5381899999999999E-2</v>
      </c>
      <c r="G90" s="148">
        <v>2.5381899999999999E-2</v>
      </c>
      <c r="H90" s="148">
        <v>2.5381899999999999E-2</v>
      </c>
      <c r="I90" s="194"/>
      <c r="J90" s="28"/>
    </row>
    <row r="91" spans="1:27" s="3" customFormat="1" x14ac:dyDescent="0.25">
      <c r="A91" s="327"/>
      <c r="B91" s="101" t="s">
        <v>87</v>
      </c>
      <c r="C91" s="102" t="s">
        <v>187</v>
      </c>
      <c r="D91" s="102"/>
      <c r="E91" s="102" t="s">
        <v>7</v>
      </c>
      <c r="F91" s="148">
        <v>6.03717E-2</v>
      </c>
      <c r="G91" s="148">
        <v>6.03717E-2</v>
      </c>
      <c r="H91" s="148">
        <v>6.03717E-2</v>
      </c>
      <c r="I91" s="194"/>
      <c r="J91" s="4"/>
    </row>
    <row r="92" spans="1:27" s="3" customFormat="1" x14ac:dyDescent="0.25">
      <c r="A92" s="327"/>
      <c r="B92" s="101" t="s">
        <v>87</v>
      </c>
      <c r="C92" s="102" t="s">
        <v>187</v>
      </c>
      <c r="D92" s="102"/>
      <c r="E92" s="102" t="s">
        <v>4</v>
      </c>
      <c r="F92" s="148">
        <v>4.6698299999999998E-2</v>
      </c>
      <c r="G92" s="148">
        <v>4.6698299999999998E-2</v>
      </c>
      <c r="H92" s="148">
        <v>4.6698299999999998E-2</v>
      </c>
      <c r="I92" s="194"/>
      <c r="J92" s="4"/>
    </row>
    <row r="93" spans="1:27" s="3" customFormat="1" x14ac:dyDescent="0.25">
      <c r="A93" s="327"/>
      <c r="B93" s="91" t="s">
        <v>107</v>
      </c>
      <c r="C93" s="92" t="s">
        <v>187</v>
      </c>
      <c r="D93" s="92"/>
      <c r="E93" s="92"/>
      <c r="F93" s="152">
        <v>7.662058</v>
      </c>
      <c r="G93" s="152">
        <v>7.662058</v>
      </c>
      <c r="H93" s="152">
        <v>7.662058</v>
      </c>
      <c r="I93" s="213"/>
      <c r="J93" s="4"/>
    </row>
    <row r="94" spans="1:27" s="3" customFormat="1" x14ac:dyDescent="0.25">
      <c r="A94" s="327"/>
      <c r="B94" s="95" t="s">
        <v>108</v>
      </c>
      <c r="C94" s="96" t="s">
        <v>187</v>
      </c>
      <c r="D94" s="96"/>
      <c r="E94" s="96"/>
      <c r="F94" s="153">
        <v>0.7799722</v>
      </c>
      <c r="G94" s="153">
        <v>0.7799722</v>
      </c>
      <c r="H94" s="154">
        <v>0.7799722</v>
      </c>
      <c r="I94" s="214"/>
      <c r="J94" s="4"/>
    </row>
    <row r="95" spans="1:27" s="3" customFormat="1" x14ac:dyDescent="0.25">
      <c r="A95" s="327"/>
      <c r="B95" s="116" t="s">
        <v>73</v>
      </c>
      <c r="C95" s="117" t="s">
        <v>76</v>
      </c>
      <c r="D95" s="117"/>
      <c r="E95" s="117"/>
      <c r="F95" s="118">
        <v>4345333</v>
      </c>
      <c r="G95" s="118">
        <v>1852738</v>
      </c>
      <c r="H95" s="118">
        <v>0</v>
      </c>
      <c r="I95" s="212"/>
      <c r="J95" s="332" t="s">
        <v>199</v>
      </c>
      <c r="K95" s="333"/>
      <c r="L95" s="333"/>
      <c r="M95" s="333"/>
      <c r="N95" s="333"/>
      <c r="O95" s="333"/>
      <c r="P95" s="333"/>
      <c r="Q95" s="333"/>
    </row>
    <row r="96" spans="1:27" s="3" customFormat="1" x14ac:dyDescent="0.25">
      <c r="A96" s="327"/>
      <c r="B96" s="107" t="s">
        <v>109</v>
      </c>
      <c r="C96" s="108" t="s">
        <v>76</v>
      </c>
      <c r="D96" s="108" t="s">
        <v>26</v>
      </c>
      <c r="E96" s="109"/>
      <c r="F96" s="155">
        <f>Additional!H37</f>
        <v>1.6689800000000001E-2</v>
      </c>
      <c r="G96" s="155">
        <f>Additional!H37</f>
        <v>1.6689800000000001E-2</v>
      </c>
      <c r="H96" s="155">
        <f>Additional!H37</f>
        <v>1.6689800000000001E-2</v>
      </c>
      <c r="I96" s="194"/>
      <c r="J96" s="332"/>
      <c r="K96" s="333"/>
      <c r="L96" s="333"/>
      <c r="M96" s="333"/>
      <c r="N96" s="333"/>
      <c r="O96" s="333"/>
      <c r="P96" s="333"/>
      <c r="Q96" s="333"/>
    </row>
    <row r="97" spans="1:27" s="3" customFormat="1" x14ac:dyDescent="0.25">
      <c r="A97" s="327"/>
      <c r="B97" s="110" t="s">
        <v>109</v>
      </c>
      <c r="C97" s="111" t="s">
        <v>76</v>
      </c>
      <c r="D97" s="111" t="s">
        <v>74</v>
      </c>
      <c r="E97" s="112"/>
      <c r="F97" s="155">
        <f>Additional!H38</f>
        <v>4.7276999999999996E-3</v>
      </c>
      <c r="G97" s="155">
        <f>Additional!H38</f>
        <v>4.7276999999999996E-3</v>
      </c>
      <c r="H97" s="155">
        <f>Additional!H38</f>
        <v>4.7276999999999996E-3</v>
      </c>
      <c r="I97" s="194"/>
      <c r="J97" s="338" t="s">
        <v>205</v>
      </c>
    </row>
    <row r="98" spans="1:27" s="3" customFormat="1" x14ac:dyDescent="0.25">
      <c r="A98" s="327"/>
      <c r="B98" s="110" t="s">
        <v>109</v>
      </c>
      <c r="C98" s="111" t="s">
        <v>76</v>
      </c>
      <c r="D98" s="111" t="s">
        <v>75</v>
      </c>
      <c r="E98" s="112"/>
      <c r="F98" s="155">
        <f>Additional!H39</f>
        <v>5.7789E-3</v>
      </c>
      <c r="G98" s="155">
        <f>Additional!H39</f>
        <v>5.7789E-3</v>
      </c>
      <c r="H98" s="155">
        <f>Additional!H39</f>
        <v>5.7789E-3</v>
      </c>
      <c r="I98" s="194"/>
      <c r="J98" s="338"/>
      <c r="K98" s="337" t="s">
        <v>200</v>
      </c>
      <c r="L98" s="337"/>
      <c r="M98" s="337"/>
    </row>
    <row r="99" spans="1:27" s="3" customFormat="1" x14ac:dyDescent="0.25">
      <c r="A99" s="327"/>
      <c r="B99" s="110" t="s">
        <v>109</v>
      </c>
      <c r="C99" s="111" t="s">
        <v>76</v>
      </c>
      <c r="D99" s="111" t="s">
        <v>10</v>
      </c>
      <c r="E99" s="112"/>
      <c r="F99" s="155">
        <f>Additional!H40</f>
        <v>0.17223540000000001</v>
      </c>
      <c r="G99" s="155">
        <f>Additional!H40</f>
        <v>0.17223540000000001</v>
      </c>
      <c r="H99" s="155">
        <f>Additional!H40</f>
        <v>0.17223540000000001</v>
      </c>
      <c r="I99" s="194"/>
      <c r="J99" s="338"/>
      <c r="K99" t="s">
        <v>177</v>
      </c>
      <c r="L99" t="s">
        <v>178</v>
      </c>
      <c r="M99" t="s">
        <v>179</v>
      </c>
    </row>
    <row r="100" spans="1:27" x14ac:dyDescent="0.25">
      <c r="A100" s="327"/>
      <c r="B100" s="110" t="s">
        <v>109</v>
      </c>
      <c r="C100" s="111" t="s">
        <v>76</v>
      </c>
      <c r="D100" s="111" t="s">
        <v>76</v>
      </c>
      <c r="E100" s="112"/>
      <c r="F100" s="155">
        <f>Additional!H41</f>
        <v>0.15750430000000001</v>
      </c>
      <c r="G100" s="155">
        <f>Additional!H41</f>
        <v>0.15750430000000001</v>
      </c>
      <c r="H100" s="155">
        <f>Additional!H41</f>
        <v>0.15750430000000001</v>
      </c>
      <c r="I100" s="194"/>
      <c r="J100" s="338"/>
      <c r="K100">
        <v>869888.6</v>
      </c>
      <c r="L100">
        <v>596007.6</v>
      </c>
      <c r="M100">
        <v>0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27"/>
      <c r="B101" s="113" t="s">
        <v>109</v>
      </c>
      <c r="C101" s="114" t="s">
        <v>76</v>
      </c>
      <c r="D101" s="114" t="s">
        <v>78</v>
      </c>
      <c r="E101" s="115"/>
      <c r="F101" s="155">
        <f>Additional!H42</f>
        <v>0.1073576</v>
      </c>
      <c r="G101" s="155">
        <f>Additional!H42</f>
        <v>0.1073576</v>
      </c>
      <c r="H101" s="155">
        <f>Additional!H42</f>
        <v>0.1073576</v>
      </c>
      <c r="I101" s="194"/>
      <c r="J101" s="338"/>
    </row>
    <row r="102" spans="1:27" x14ac:dyDescent="0.25">
      <c r="A102" s="327"/>
      <c r="B102" s="116" t="s">
        <v>86</v>
      </c>
      <c r="C102" s="117" t="s">
        <v>76</v>
      </c>
      <c r="D102" s="117"/>
      <c r="E102" s="117" t="s">
        <v>5</v>
      </c>
      <c r="F102" s="156">
        <v>0.13518869999999999</v>
      </c>
      <c r="G102" s="156">
        <v>0.13518869999999999</v>
      </c>
      <c r="H102" s="156">
        <v>0.13518869999999999</v>
      </c>
      <c r="I102" s="215"/>
      <c r="J102" s="4"/>
    </row>
    <row r="103" spans="1:27" x14ac:dyDescent="0.25">
      <c r="A103" s="327"/>
      <c r="B103" s="119" t="s">
        <v>86</v>
      </c>
      <c r="C103" s="120" t="s">
        <v>76</v>
      </c>
      <c r="D103" s="120"/>
      <c r="E103" s="120" t="s">
        <v>7</v>
      </c>
      <c r="F103" s="157">
        <v>0.1420672</v>
      </c>
      <c r="G103" s="157">
        <v>0.1420672</v>
      </c>
      <c r="H103" s="157">
        <v>0.1420672</v>
      </c>
      <c r="I103" s="194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327"/>
      <c r="B104" s="121" t="s">
        <v>86</v>
      </c>
      <c r="C104" s="122" t="s">
        <v>76</v>
      </c>
      <c r="D104" s="122"/>
      <c r="E104" s="122" t="s">
        <v>4</v>
      </c>
      <c r="F104" s="158">
        <v>0.7227441</v>
      </c>
      <c r="G104" s="158">
        <v>0.7227441</v>
      </c>
      <c r="H104" s="158">
        <v>0.7227441</v>
      </c>
      <c r="I104" s="216"/>
      <c r="J104" s="4"/>
    </row>
    <row r="105" spans="1:27" x14ac:dyDescent="0.25">
      <c r="A105" s="327"/>
      <c r="B105" s="110" t="s">
        <v>87</v>
      </c>
      <c r="C105" s="111" t="s">
        <v>76</v>
      </c>
      <c r="D105" s="111"/>
      <c r="E105" s="111" t="s">
        <v>5</v>
      </c>
      <c r="F105" s="155">
        <v>5.0776399999999999E-2</v>
      </c>
      <c r="G105" s="155">
        <v>5.0776399999999999E-2</v>
      </c>
      <c r="H105" s="155">
        <v>5.0776399999999999E-2</v>
      </c>
      <c r="I105" s="194"/>
      <c r="J105" s="4"/>
    </row>
    <row r="106" spans="1:27" x14ac:dyDescent="0.25">
      <c r="A106" s="327"/>
      <c r="B106" s="110" t="s">
        <v>87</v>
      </c>
      <c r="C106" s="111" t="s">
        <v>76</v>
      </c>
      <c r="D106" s="111"/>
      <c r="E106" s="111" t="s">
        <v>7</v>
      </c>
      <c r="F106" s="155">
        <v>8.2030099999999995E-2</v>
      </c>
      <c r="G106" s="155">
        <v>8.2030099999999995E-2</v>
      </c>
      <c r="H106" s="159">
        <v>8.2030099999999995E-2</v>
      </c>
      <c r="I106" s="194"/>
      <c r="J106" s="4"/>
    </row>
    <row r="107" spans="1:27" x14ac:dyDescent="0.25">
      <c r="A107" s="327"/>
      <c r="B107" s="110" t="s">
        <v>87</v>
      </c>
      <c r="C107" s="111" t="s">
        <v>76</v>
      </c>
      <c r="D107" s="111"/>
      <c r="E107" s="111" t="s">
        <v>4</v>
      </c>
      <c r="F107" s="155">
        <v>7.3226299999999994E-2</v>
      </c>
      <c r="G107" s="155">
        <v>7.3226299999999994E-2</v>
      </c>
      <c r="H107" s="159">
        <v>7.3226299999999994E-2</v>
      </c>
      <c r="I107" s="194"/>
      <c r="J107" s="4"/>
    </row>
    <row r="108" spans="1:27" ht="15" customHeight="1" x14ac:dyDescent="0.25">
      <c r="A108" s="327"/>
      <c r="B108" s="116" t="s">
        <v>107</v>
      </c>
      <c r="C108" s="117" t="s">
        <v>76</v>
      </c>
      <c r="D108" s="117"/>
      <c r="E108" s="117"/>
      <c r="F108" s="123">
        <v>7.8434169999999996</v>
      </c>
      <c r="G108" s="123">
        <v>7.8434169999999996</v>
      </c>
      <c r="H108" s="124">
        <v>7.8434169999999996</v>
      </c>
      <c r="I108" s="205"/>
      <c r="J108" s="4"/>
    </row>
    <row r="109" spans="1:27" x14ac:dyDescent="0.25">
      <c r="A109" s="327"/>
      <c r="B109" s="121" t="s">
        <v>108</v>
      </c>
      <c r="C109" s="122" t="s">
        <v>76</v>
      </c>
      <c r="D109" s="122"/>
      <c r="E109" s="122"/>
      <c r="F109" s="125">
        <v>0.89236459999999995</v>
      </c>
      <c r="G109" s="125">
        <v>0.89236459999999995</v>
      </c>
      <c r="H109" s="126">
        <v>0.89236459999999995</v>
      </c>
      <c r="I109" s="207"/>
      <c r="J109" s="4"/>
    </row>
    <row r="110" spans="1:27" ht="15" customHeight="1" x14ac:dyDescent="0.25">
      <c r="A110" s="327"/>
      <c r="B110" s="127" t="s">
        <v>73</v>
      </c>
      <c r="C110" s="128" t="s">
        <v>10</v>
      </c>
      <c r="D110" s="128"/>
      <c r="E110" s="128"/>
      <c r="F110" s="129">
        <v>2950000</v>
      </c>
      <c r="G110" s="129">
        <v>1687000</v>
      </c>
      <c r="H110" s="129">
        <v>0</v>
      </c>
      <c r="I110" s="212"/>
      <c r="J110" s="332" t="s">
        <v>199</v>
      </c>
      <c r="K110" s="333"/>
      <c r="L110" s="333"/>
      <c r="M110" s="333"/>
      <c r="N110" s="333"/>
      <c r="O110" s="333"/>
      <c r="P110" s="333"/>
      <c r="Q110" s="333"/>
    </row>
    <row r="111" spans="1:27" x14ac:dyDescent="0.25">
      <c r="A111" s="327"/>
      <c r="B111" s="138" t="s">
        <v>109</v>
      </c>
      <c r="C111" s="139" t="s">
        <v>10</v>
      </c>
      <c r="D111" s="139" t="s">
        <v>26</v>
      </c>
      <c r="E111" s="140"/>
      <c r="F111" s="160">
        <f>Additional!H28</f>
        <v>3.1081500000000001E-2</v>
      </c>
      <c r="G111" s="160">
        <f>Additional!H28</f>
        <v>3.1081500000000001E-2</v>
      </c>
      <c r="H111" s="160">
        <f>Additional!H28</f>
        <v>3.1081500000000001E-2</v>
      </c>
      <c r="I111" s="194"/>
      <c r="J111" s="332"/>
      <c r="K111" s="333"/>
      <c r="L111" s="333"/>
      <c r="M111" s="333"/>
      <c r="N111" s="333"/>
      <c r="O111" s="333"/>
      <c r="P111" s="333"/>
      <c r="Q111" s="333"/>
    </row>
    <row r="112" spans="1:27" x14ac:dyDescent="0.25">
      <c r="A112" s="327"/>
      <c r="B112" s="141" t="s">
        <v>109</v>
      </c>
      <c r="C112" s="142" t="s">
        <v>10</v>
      </c>
      <c r="D112" s="142" t="s">
        <v>74</v>
      </c>
      <c r="E112" s="143"/>
      <c r="F112" s="160">
        <f>Additional!H29</f>
        <v>3.8387999999999999E-3</v>
      </c>
      <c r="G112" s="160">
        <f>Additional!H29</f>
        <v>3.8387999999999999E-3</v>
      </c>
      <c r="H112" s="160">
        <f>Additional!H29</f>
        <v>3.8387999999999999E-3</v>
      </c>
      <c r="I112" s="194"/>
      <c r="J112" s="4"/>
    </row>
    <row r="113" spans="1:13" x14ac:dyDescent="0.25">
      <c r="A113" s="327"/>
      <c r="B113" s="141" t="s">
        <v>109</v>
      </c>
      <c r="C113" s="142" t="s">
        <v>10</v>
      </c>
      <c r="D113" s="142" t="s">
        <v>75</v>
      </c>
      <c r="E113" s="143"/>
      <c r="F113" s="160">
        <f>Additional!H30</f>
        <v>2.5891E-3</v>
      </c>
      <c r="G113" s="160">
        <f>Additional!H30</f>
        <v>2.5891E-3</v>
      </c>
      <c r="H113" s="160">
        <f>Additional!H30</f>
        <v>2.5891E-3</v>
      </c>
      <c r="I113" s="194"/>
      <c r="J113" s="4"/>
      <c r="K113" s="337" t="s">
        <v>200</v>
      </c>
      <c r="L113" s="337"/>
      <c r="M113" s="337"/>
    </row>
    <row r="114" spans="1:13" x14ac:dyDescent="0.25">
      <c r="A114" s="327"/>
      <c r="B114" s="141" t="s">
        <v>109</v>
      </c>
      <c r="C114" s="142" t="s">
        <v>10</v>
      </c>
      <c r="D114" s="142" t="s">
        <v>10</v>
      </c>
      <c r="E114" s="143"/>
      <c r="F114" s="160">
        <f>Additional!H31</f>
        <v>0.13383999999999999</v>
      </c>
      <c r="G114" s="160">
        <f>Additional!H31</f>
        <v>0.13383999999999999</v>
      </c>
      <c r="H114" s="160">
        <f>Additional!H31</f>
        <v>0.13383999999999999</v>
      </c>
      <c r="I114" s="194"/>
      <c r="J114" s="4"/>
      <c r="K114" t="s">
        <v>177</v>
      </c>
      <c r="L114" t="s">
        <v>178</v>
      </c>
      <c r="M114" t="s">
        <v>179</v>
      </c>
    </row>
    <row r="115" spans="1:13" x14ac:dyDescent="0.25">
      <c r="A115" s="327"/>
      <c r="B115" s="141" t="s">
        <v>109</v>
      </c>
      <c r="C115" s="142" t="s">
        <v>10</v>
      </c>
      <c r="D115" s="142" t="s">
        <v>76</v>
      </c>
      <c r="E115" s="143"/>
      <c r="F115" s="160">
        <f>Additional!H32</f>
        <v>0.15407969999999999</v>
      </c>
      <c r="G115" s="160">
        <f>Additional!H32</f>
        <v>0.15407969999999999</v>
      </c>
      <c r="H115" s="160">
        <f>Additional!H32</f>
        <v>0.15407969999999999</v>
      </c>
      <c r="I115" s="194"/>
      <c r="J115" s="30"/>
      <c r="K115">
        <v>992307.7</v>
      </c>
      <c r="L115">
        <v>431428.5</v>
      </c>
      <c r="M115">
        <v>0</v>
      </c>
    </row>
    <row r="116" spans="1:13" x14ac:dyDescent="0.25">
      <c r="A116" s="327"/>
      <c r="B116" s="144" t="s">
        <v>109</v>
      </c>
      <c r="C116" s="145" t="s">
        <v>10</v>
      </c>
      <c r="D116" s="145" t="s">
        <v>78</v>
      </c>
      <c r="E116" s="146"/>
      <c r="F116" s="160">
        <f>Additional!H33</f>
        <v>0.27149669999999998</v>
      </c>
      <c r="G116" s="160">
        <f>Additional!H33</f>
        <v>0.27149669999999998</v>
      </c>
      <c r="H116" s="160">
        <f>Additional!H33</f>
        <v>0.27149669999999998</v>
      </c>
      <c r="I116" s="194"/>
      <c r="J116" s="4"/>
    </row>
    <row r="117" spans="1:13" x14ac:dyDescent="0.25">
      <c r="A117" s="327"/>
      <c r="B117" s="127" t="s">
        <v>86</v>
      </c>
      <c r="C117" s="128" t="s">
        <v>10</v>
      </c>
      <c r="D117" s="128"/>
      <c r="E117" s="128" t="s">
        <v>5</v>
      </c>
      <c r="F117" s="161">
        <v>0.14202329999999999</v>
      </c>
      <c r="G117" s="161">
        <v>0.14202329999999999</v>
      </c>
      <c r="H117" s="162">
        <v>0.14202329999999999</v>
      </c>
      <c r="I117" s="215"/>
      <c r="J117" s="4"/>
    </row>
    <row r="118" spans="1:13" x14ac:dyDescent="0.25">
      <c r="A118" s="327"/>
      <c r="B118" s="130" t="s">
        <v>86</v>
      </c>
      <c r="C118" s="131" t="s">
        <v>10</v>
      </c>
      <c r="D118" s="131"/>
      <c r="E118" s="131" t="s">
        <v>7</v>
      </c>
      <c r="F118" s="163">
        <v>0.1748188</v>
      </c>
      <c r="G118" s="163">
        <v>0.1748188</v>
      </c>
      <c r="H118" s="164">
        <v>0.1748188</v>
      </c>
      <c r="I118" s="194"/>
      <c r="J118" s="4"/>
    </row>
    <row r="119" spans="1:13" x14ac:dyDescent="0.25">
      <c r="A119" s="327"/>
      <c r="B119" s="132" t="s">
        <v>86</v>
      </c>
      <c r="C119" s="133" t="s">
        <v>10</v>
      </c>
      <c r="D119" s="133"/>
      <c r="E119" s="133" t="s">
        <v>4</v>
      </c>
      <c r="F119" s="165">
        <v>0.68315789999999998</v>
      </c>
      <c r="G119" s="165">
        <v>0.68315789999999998</v>
      </c>
      <c r="H119" s="166">
        <v>0.68315789999999998</v>
      </c>
      <c r="I119" s="216"/>
      <c r="J119" s="4"/>
    </row>
    <row r="120" spans="1:13" x14ac:dyDescent="0.25">
      <c r="A120" s="327"/>
      <c r="B120" s="141" t="s">
        <v>87</v>
      </c>
      <c r="C120" s="142" t="s">
        <v>10</v>
      </c>
      <c r="D120" s="142"/>
      <c r="E120" s="142" t="s">
        <v>5</v>
      </c>
      <c r="F120" s="160">
        <v>7.5785500000000006E-2</v>
      </c>
      <c r="G120" s="160">
        <v>7.5785500000000006E-2</v>
      </c>
      <c r="H120" s="160">
        <v>7.5785500000000006E-2</v>
      </c>
      <c r="I120" s="194"/>
      <c r="J120" s="168"/>
    </row>
    <row r="121" spans="1:13" x14ac:dyDescent="0.25">
      <c r="A121" s="327"/>
      <c r="B121" s="141" t="s">
        <v>87</v>
      </c>
      <c r="C121" s="142" t="s">
        <v>10</v>
      </c>
      <c r="D121" s="142"/>
      <c r="E121" s="142" t="s">
        <v>7</v>
      </c>
      <c r="F121" s="160">
        <v>6.6333900000000001E-2</v>
      </c>
      <c r="G121" s="160">
        <v>6.6333900000000001E-2</v>
      </c>
      <c r="H121" s="167">
        <v>6.6333900000000001E-2</v>
      </c>
      <c r="I121" s="194"/>
      <c r="J121" s="4"/>
    </row>
    <row r="122" spans="1:13" x14ac:dyDescent="0.25">
      <c r="A122" s="327"/>
      <c r="B122" s="141" t="s">
        <v>87</v>
      </c>
      <c r="C122" s="142" t="s">
        <v>10</v>
      </c>
      <c r="D122" s="142"/>
      <c r="E122" s="142" t="s">
        <v>4</v>
      </c>
      <c r="F122" s="160">
        <v>0.10195129999999999</v>
      </c>
      <c r="G122" s="160">
        <v>0.10195129999999999</v>
      </c>
      <c r="H122" s="167">
        <v>0.10195129999999999</v>
      </c>
      <c r="I122" s="194"/>
      <c r="J122" s="38"/>
    </row>
    <row r="123" spans="1:13" x14ac:dyDescent="0.25">
      <c r="A123" s="327"/>
      <c r="B123" s="127" t="s">
        <v>107</v>
      </c>
      <c r="C123" s="128" t="s">
        <v>10</v>
      </c>
      <c r="D123" s="128"/>
      <c r="E123" s="128"/>
      <c r="F123" s="134">
        <v>7.4080300000000001</v>
      </c>
      <c r="G123" s="134">
        <v>7.4080300000000001</v>
      </c>
      <c r="H123" s="135">
        <v>7.4080300000000001</v>
      </c>
      <c r="I123" s="205"/>
      <c r="J123" s="4"/>
    </row>
    <row r="124" spans="1:13" x14ac:dyDescent="0.25">
      <c r="A124" s="328"/>
      <c r="B124" s="132" t="s">
        <v>108</v>
      </c>
      <c r="C124" s="133" t="s">
        <v>10</v>
      </c>
      <c r="D124" s="133"/>
      <c r="E124" s="133"/>
      <c r="F124" s="136">
        <v>1.0814569999999999</v>
      </c>
      <c r="G124" s="136">
        <v>1.0814569999999999</v>
      </c>
      <c r="H124" s="137">
        <v>1.0814569999999999</v>
      </c>
      <c r="I124" s="207"/>
      <c r="J124" s="38"/>
    </row>
    <row r="125" spans="1:13" x14ac:dyDescent="0.25">
      <c r="A125" s="329" t="s">
        <v>121</v>
      </c>
      <c r="B125" s="184" t="s">
        <v>12</v>
      </c>
      <c r="C125" s="185"/>
      <c r="D125" s="185" t="s">
        <v>27</v>
      </c>
      <c r="E125" s="185"/>
      <c r="F125" s="186"/>
      <c r="G125" s="186"/>
      <c r="H125" s="186"/>
      <c r="I125" s="217"/>
      <c r="J125" s="4"/>
    </row>
    <row r="126" spans="1:13" x14ac:dyDescent="0.25">
      <c r="A126" s="330"/>
      <c r="B126" s="187" t="s">
        <v>12</v>
      </c>
      <c r="C126" s="178"/>
      <c r="D126" s="178" t="s">
        <v>14</v>
      </c>
      <c r="E126" s="178"/>
      <c r="F126" s="179"/>
      <c r="G126" s="179"/>
      <c r="H126" s="179"/>
      <c r="J126" s="4"/>
    </row>
    <row r="127" spans="1:13" x14ac:dyDescent="0.25">
      <c r="A127" s="330"/>
      <c r="B127" s="187" t="s">
        <v>12</v>
      </c>
      <c r="C127" s="178"/>
      <c r="D127" s="178" t="s">
        <v>11</v>
      </c>
      <c r="E127" s="178"/>
      <c r="F127" s="179"/>
      <c r="G127" s="179"/>
      <c r="H127" s="179"/>
    </row>
    <row r="128" spans="1:13" x14ac:dyDescent="0.25">
      <c r="A128" s="330"/>
      <c r="B128" s="181" t="s">
        <v>113</v>
      </c>
      <c r="C128" s="182"/>
      <c r="D128" s="182"/>
      <c r="E128" s="182"/>
      <c r="F128" s="183">
        <v>0.49837130000000002</v>
      </c>
      <c r="G128" s="183">
        <v>0.51319380000000003</v>
      </c>
      <c r="H128" s="183">
        <v>0.62209300000000001</v>
      </c>
      <c r="I128" s="218"/>
      <c r="J128" s="1" t="s">
        <v>193</v>
      </c>
    </row>
    <row r="129" spans="1:9" x14ac:dyDescent="0.25">
      <c r="A129" s="330"/>
      <c r="B129" s="187" t="s">
        <v>15</v>
      </c>
      <c r="C129" s="178"/>
      <c r="D129" s="178" t="s">
        <v>13</v>
      </c>
      <c r="E129" s="178"/>
      <c r="F129" s="179"/>
      <c r="G129" s="179"/>
      <c r="H129" s="179"/>
    </row>
    <row r="130" spans="1:9" x14ac:dyDescent="0.25">
      <c r="A130" s="330"/>
      <c r="B130" s="187" t="s">
        <v>16</v>
      </c>
      <c r="C130" s="178"/>
      <c r="D130" s="178" t="s">
        <v>13</v>
      </c>
      <c r="E130" s="178"/>
      <c r="F130" s="179"/>
      <c r="G130" s="179"/>
      <c r="H130" s="179"/>
    </row>
    <row r="131" spans="1:9" x14ac:dyDescent="0.25">
      <c r="A131" s="331"/>
      <c r="B131" s="188" t="s">
        <v>17</v>
      </c>
      <c r="C131" s="189"/>
      <c r="D131" s="189" t="s">
        <v>13</v>
      </c>
      <c r="E131" s="189"/>
      <c r="F131" s="190"/>
      <c r="G131" s="190"/>
      <c r="H131" s="190"/>
      <c r="I131" s="219"/>
    </row>
    <row r="132" spans="1:9" x14ac:dyDescent="0.25">
      <c r="A132" s="339" t="s">
        <v>122</v>
      </c>
      <c r="B132" s="3" t="s">
        <v>20</v>
      </c>
      <c r="C132" s="3"/>
      <c r="D132" s="3"/>
      <c r="E132" s="3"/>
    </row>
    <row r="133" spans="1:9" x14ac:dyDescent="0.25">
      <c r="A133" s="339"/>
      <c r="B133" s="3" t="s">
        <v>21</v>
      </c>
      <c r="C133" s="3"/>
      <c r="D133" s="3"/>
      <c r="E133" s="3"/>
    </row>
    <row r="134" spans="1:9" x14ac:dyDescent="0.25">
      <c r="A134" s="339"/>
      <c r="B134" s="3" t="s">
        <v>22</v>
      </c>
      <c r="C134" s="3"/>
      <c r="D134" s="3"/>
      <c r="E134" s="3"/>
    </row>
    <row r="135" spans="1:9" x14ac:dyDescent="0.25">
      <c r="A135" s="339"/>
      <c r="B135" s="3" t="s">
        <v>23</v>
      </c>
      <c r="C135" s="3"/>
      <c r="D135" s="3"/>
      <c r="E135" s="3"/>
    </row>
    <row r="136" spans="1:9" x14ac:dyDescent="0.25">
      <c r="A136" s="339"/>
      <c r="B136" s="3" t="s">
        <v>24</v>
      </c>
      <c r="C136" s="3"/>
      <c r="D136" s="3"/>
      <c r="E136" s="3"/>
    </row>
    <row r="137" spans="1:9" ht="14.25" customHeight="1" x14ac:dyDescent="0.25">
      <c r="A137" s="339"/>
      <c r="B137" s="3" t="s">
        <v>51</v>
      </c>
      <c r="C137" s="3"/>
      <c r="D137" s="3"/>
      <c r="E137" s="3"/>
    </row>
    <row r="138" spans="1:9" x14ac:dyDescent="0.25">
      <c r="A138" s="339"/>
      <c r="B138" s="10" t="s">
        <v>47</v>
      </c>
      <c r="C138" s="9" t="s">
        <v>10</v>
      </c>
      <c r="D138" s="9"/>
      <c r="E138" s="9"/>
    </row>
    <row r="139" spans="1:9" x14ac:dyDescent="0.25">
      <c r="A139" s="339"/>
      <c r="B139" s="10" t="s">
        <v>48</v>
      </c>
      <c r="C139" s="9" t="s">
        <v>10</v>
      </c>
    </row>
    <row r="140" spans="1:9" x14ac:dyDescent="0.25">
      <c r="A140" s="339"/>
      <c r="B140" s="10" t="s">
        <v>47</v>
      </c>
      <c r="C140" s="9" t="s">
        <v>25</v>
      </c>
    </row>
    <row r="141" spans="1:9" x14ac:dyDescent="0.25">
      <c r="A141" s="339"/>
      <c r="B141" s="10" t="s">
        <v>48</v>
      </c>
      <c r="C141" s="9" t="s">
        <v>25</v>
      </c>
      <c r="D141" s="9"/>
      <c r="E141" s="9"/>
    </row>
    <row r="142" spans="1:9" x14ac:dyDescent="0.25">
      <c r="A142" s="339"/>
      <c r="B142" t="s">
        <v>49</v>
      </c>
      <c r="C142" t="s">
        <v>25</v>
      </c>
      <c r="D142" s="9"/>
      <c r="E142" s="9"/>
    </row>
    <row r="143" spans="1:9" x14ac:dyDescent="0.25">
      <c r="A143" s="339"/>
      <c r="B143" t="s">
        <v>50</v>
      </c>
      <c r="C143" t="s">
        <v>25</v>
      </c>
      <c r="D143" s="9"/>
      <c r="E143" s="9"/>
    </row>
    <row r="144" spans="1:9" x14ac:dyDescent="0.25">
      <c r="A144" s="177" t="s">
        <v>206</v>
      </c>
      <c r="D144" s="9"/>
      <c r="E144" s="9"/>
      <c r="F144" s="80">
        <v>0.12878790000000001</v>
      </c>
      <c r="G144" s="80">
        <v>0.21016950000000001</v>
      </c>
      <c r="H144" s="80">
        <v>3.3057900000000001E-2</v>
      </c>
    </row>
    <row r="145" spans="1:8" x14ac:dyDescent="0.25">
      <c r="A145" s="177" t="s">
        <v>207</v>
      </c>
      <c r="D145" s="9"/>
      <c r="E145" s="9"/>
      <c r="F145" s="80">
        <v>9.0909100000000007E-2</v>
      </c>
      <c r="G145" s="80">
        <v>0.2745763</v>
      </c>
      <c r="H145" s="80">
        <v>2.47934E-2</v>
      </c>
    </row>
    <row r="146" spans="1:8" x14ac:dyDescent="0.25">
      <c r="D146" s="9"/>
      <c r="E146" s="9"/>
    </row>
    <row r="147" spans="1:8" x14ac:dyDescent="0.25">
      <c r="B147" s="11"/>
      <c r="C147" s="3"/>
      <c r="D147" s="3"/>
      <c r="E147" s="9"/>
    </row>
    <row r="148" spans="1:8" x14ac:dyDescent="0.25">
      <c r="B148" s="11"/>
      <c r="C148" s="3"/>
      <c r="D148" s="3"/>
      <c r="E148" s="9"/>
    </row>
    <row r="149" spans="1:8" x14ac:dyDescent="0.25">
      <c r="B149" s="11"/>
      <c r="C149" s="3"/>
      <c r="D149" s="3"/>
      <c r="E149" s="9"/>
    </row>
    <row r="150" spans="1:8" x14ac:dyDescent="0.25">
      <c r="B150" s="11"/>
      <c r="C150" s="3"/>
      <c r="D150" s="3"/>
      <c r="E150" s="9"/>
    </row>
    <row r="151" spans="1:8" x14ac:dyDescent="0.25">
      <c r="B151" s="11"/>
      <c r="C151" s="3"/>
      <c r="D151" s="3"/>
      <c r="E151" s="9"/>
    </row>
    <row r="152" spans="1:8" x14ac:dyDescent="0.25">
      <c r="B152" s="11"/>
      <c r="C152" s="3"/>
      <c r="D152" s="3"/>
      <c r="E152" s="3"/>
    </row>
    <row r="153" spans="1:8" x14ac:dyDescent="0.25">
      <c r="B153" s="11"/>
      <c r="C153" s="3"/>
      <c r="D153" s="3"/>
      <c r="E153" s="3"/>
    </row>
    <row r="154" spans="1:8" x14ac:dyDescent="0.25">
      <c r="B154" s="11"/>
      <c r="C154" s="3"/>
      <c r="D154" s="3"/>
      <c r="E154" s="3"/>
    </row>
  </sheetData>
  <mergeCells count="19">
    <mergeCell ref="A132:A143"/>
    <mergeCell ref="F1:H1"/>
    <mergeCell ref="F2:G2"/>
    <mergeCell ref="A8:A34"/>
    <mergeCell ref="A5:A7"/>
    <mergeCell ref="H2:H3"/>
    <mergeCell ref="J30:R30"/>
    <mergeCell ref="J32:R32"/>
    <mergeCell ref="J33:N34"/>
    <mergeCell ref="A35:A124"/>
    <mergeCell ref="A125:A131"/>
    <mergeCell ref="J78:T79"/>
    <mergeCell ref="K81:M81"/>
    <mergeCell ref="J35:S35"/>
    <mergeCell ref="J110:Q111"/>
    <mergeCell ref="K113:M113"/>
    <mergeCell ref="J95:Q96"/>
    <mergeCell ref="K98:M98"/>
    <mergeCell ref="J97:J10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"/>
  <sheetViews>
    <sheetView workbookViewId="0">
      <selection activeCell="C4" sqref="C4"/>
    </sheetView>
  </sheetViews>
  <sheetFormatPr defaultRowHeight="15" x14ac:dyDescent="0.25"/>
  <cols>
    <col min="2" max="2" width="14.28515625" customWidth="1"/>
    <col min="3" max="4" width="11.42578125" customWidth="1"/>
    <col min="6" max="6" width="10.5703125" customWidth="1"/>
  </cols>
  <sheetData>
    <row r="4" spans="2:7" x14ac:dyDescent="0.25">
      <c r="C4" t="s">
        <v>128</v>
      </c>
      <c r="D4" t="s">
        <v>129</v>
      </c>
      <c r="E4" t="s">
        <v>140</v>
      </c>
      <c r="F4" t="s">
        <v>130</v>
      </c>
      <c r="G4" t="s">
        <v>131</v>
      </c>
    </row>
    <row r="5" spans="2:7" x14ac:dyDescent="0.25">
      <c r="B5" t="s">
        <v>126</v>
      </c>
    </row>
    <row r="6" spans="2:7" x14ac:dyDescent="0.25">
      <c r="B6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23" sqref="K23"/>
    </sheetView>
  </sheetViews>
  <sheetFormatPr defaultRowHeight="15" x14ac:dyDescent="0.25"/>
  <cols>
    <col min="2" max="2" width="26" customWidth="1"/>
    <col min="3" max="5" width="10.5703125" customWidth="1"/>
    <col min="6" max="6" width="13.7109375" customWidth="1"/>
  </cols>
  <sheetData>
    <row r="1" spans="1:7" x14ac:dyDescent="0.25">
      <c r="B1" s="13" t="s">
        <v>71</v>
      </c>
      <c r="C1" s="13"/>
      <c r="D1" s="13"/>
      <c r="E1" s="13"/>
      <c r="F1" s="13"/>
    </row>
    <row r="2" spans="1:7" x14ac:dyDescent="0.25">
      <c r="C2" t="s">
        <v>177</v>
      </c>
      <c r="D2" t="s">
        <v>178</v>
      </c>
      <c r="E2" t="s">
        <v>179</v>
      </c>
    </row>
    <row r="3" spans="1:7" x14ac:dyDescent="0.25">
      <c r="A3" t="s">
        <v>26</v>
      </c>
      <c r="B3" t="s">
        <v>79</v>
      </c>
      <c r="C3" s="15">
        <v>1209184</v>
      </c>
      <c r="D3" s="15">
        <v>1134596</v>
      </c>
      <c r="E3" s="15">
        <v>1087348</v>
      </c>
      <c r="F3" s="15"/>
    </row>
    <row r="4" spans="1:7" x14ac:dyDescent="0.25">
      <c r="A4" t="s">
        <v>74</v>
      </c>
      <c r="B4" t="s">
        <v>80</v>
      </c>
      <c r="C4" s="15">
        <v>457390.6</v>
      </c>
      <c r="D4" s="15">
        <v>441015.3</v>
      </c>
      <c r="E4" s="15">
        <v>305367.09999999998</v>
      </c>
      <c r="F4" s="15"/>
    </row>
    <row r="5" spans="1:7" x14ac:dyDescent="0.25">
      <c r="A5" t="s">
        <v>75</v>
      </c>
      <c r="B5" t="s">
        <v>81</v>
      </c>
      <c r="C5" s="15">
        <v>730911</v>
      </c>
      <c r="D5" s="15">
        <v>843750.40000000002</v>
      </c>
      <c r="E5" s="15">
        <v>646136.9</v>
      </c>
      <c r="F5" s="15"/>
    </row>
    <row r="6" spans="1:7" x14ac:dyDescent="0.25">
      <c r="A6" t="s">
        <v>10</v>
      </c>
      <c r="B6" t="s">
        <v>82</v>
      </c>
      <c r="C6" s="15">
        <v>2464652</v>
      </c>
      <c r="D6" s="15">
        <v>1844790</v>
      </c>
      <c r="E6" s="15">
        <v>1463040</v>
      </c>
      <c r="F6" s="15"/>
    </row>
    <row r="7" spans="1:7" x14ac:dyDescent="0.25">
      <c r="A7" t="s">
        <v>76</v>
      </c>
      <c r="B7" t="s">
        <v>83</v>
      </c>
      <c r="C7" s="15">
        <v>2592978</v>
      </c>
      <c r="D7" s="15">
        <v>2275899</v>
      </c>
      <c r="E7" s="15">
        <v>1038717</v>
      </c>
      <c r="F7" s="15"/>
    </row>
    <row r="8" spans="1:7" x14ac:dyDescent="0.25">
      <c r="A8" t="s">
        <v>78</v>
      </c>
      <c r="B8" t="s">
        <v>84</v>
      </c>
      <c r="C8" s="15">
        <v>1996881</v>
      </c>
      <c r="D8" s="15">
        <v>1786170</v>
      </c>
      <c r="E8" s="15">
        <v>1228727</v>
      </c>
      <c r="F8" s="15"/>
    </row>
    <row r="9" spans="1:7" x14ac:dyDescent="0.25">
      <c r="C9" s="31">
        <f>SUM(C3:C8)</f>
        <v>9451996.5999999996</v>
      </c>
      <c r="D9" s="31">
        <f>SUM(D3:D8)</f>
        <v>8326220.7000000002</v>
      </c>
      <c r="E9" s="31">
        <f>SUM(E3:E8)</f>
        <v>5769336</v>
      </c>
      <c r="F9" s="31"/>
    </row>
    <row r="11" spans="1:7" x14ac:dyDescent="0.25">
      <c r="B11" s="365" t="s">
        <v>213</v>
      </c>
      <c r="C11" s="366"/>
      <c r="D11" s="366"/>
      <c r="E11" s="366"/>
      <c r="F11" s="366"/>
      <c r="G11" s="367"/>
    </row>
    <row r="12" spans="1:7" x14ac:dyDescent="0.25">
      <c r="B12" s="368"/>
      <c r="C12" s="361"/>
      <c r="D12" s="361"/>
      <c r="E12" s="361"/>
      <c r="F12" s="361"/>
      <c r="G12" s="362"/>
    </row>
    <row r="13" spans="1:7" x14ac:dyDescent="0.25">
      <c r="B13" s="353" t="s">
        <v>214</v>
      </c>
      <c r="C13" s="366" t="s">
        <v>26</v>
      </c>
      <c r="D13" s="367"/>
      <c r="E13" s="235">
        <v>8.30814E-2</v>
      </c>
      <c r="F13" s="235">
        <v>5.5035500000000001E-2</v>
      </c>
      <c r="G13" s="235">
        <v>0.1284661</v>
      </c>
    </row>
    <row r="14" spans="1:7" x14ac:dyDescent="0.25">
      <c r="B14" s="354"/>
      <c r="C14" s="359" t="s">
        <v>74</v>
      </c>
      <c r="D14" s="360"/>
      <c r="E14" s="235">
        <v>1.86914E-2</v>
      </c>
      <c r="F14" s="235">
        <v>4.60507E-2</v>
      </c>
      <c r="G14" s="235">
        <v>7.1738399999999994E-2</v>
      </c>
    </row>
    <row r="15" spans="1:7" x14ac:dyDescent="0.25">
      <c r="B15" s="354"/>
      <c r="C15" s="359" t="s">
        <v>75</v>
      </c>
      <c r="D15" s="360"/>
      <c r="E15" s="235">
        <v>0.24357329999999999</v>
      </c>
      <c r="F15" s="235">
        <v>0.19654289999999999</v>
      </c>
      <c r="G15" s="235">
        <v>0.21363660000000001</v>
      </c>
    </row>
    <row r="16" spans="1:7" x14ac:dyDescent="0.25">
      <c r="B16" s="354"/>
      <c r="C16" s="359" t="s">
        <v>10</v>
      </c>
      <c r="D16" s="360"/>
      <c r="E16" s="235">
        <v>0.32391180000000003</v>
      </c>
      <c r="F16" s="235">
        <v>0.26866430000000002</v>
      </c>
      <c r="G16" s="235">
        <v>0.2404403</v>
      </c>
    </row>
    <row r="17" spans="2:7" x14ac:dyDescent="0.25">
      <c r="B17" s="354"/>
      <c r="C17" s="359" t="s">
        <v>76</v>
      </c>
      <c r="D17" s="360"/>
      <c r="E17" s="235">
        <v>0.12485159999999999</v>
      </c>
      <c r="F17" s="235">
        <v>0.25978329999999999</v>
      </c>
      <c r="G17" s="235">
        <v>0.16292100000000001</v>
      </c>
    </row>
    <row r="18" spans="2:7" x14ac:dyDescent="0.25">
      <c r="B18" s="355"/>
      <c r="C18" s="361" t="s">
        <v>78</v>
      </c>
      <c r="D18" s="362"/>
      <c r="E18" s="237">
        <f>1-(E13+E14+E15+E16+E17)</f>
        <v>0.20589049999999998</v>
      </c>
      <c r="F18" s="237">
        <f>1-(F13+F14+F15+F16+F17)</f>
        <v>0.1739233</v>
      </c>
      <c r="G18" s="237">
        <f>1-(G13+G14+G15+G16+G17)</f>
        <v>0.1827976</v>
      </c>
    </row>
    <row r="19" spans="2:7" x14ac:dyDescent="0.25">
      <c r="B19" s="356" t="s">
        <v>215</v>
      </c>
      <c r="C19" s="363" t="s">
        <v>26</v>
      </c>
      <c r="D19" s="364"/>
      <c r="E19" s="238">
        <v>1.6019200000000001E-2</v>
      </c>
      <c r="F19" s="242">
        <v>9.9384999999999994E-3</v>
      </c>
      <c r="G19" s="242">
        <v>1.4548200000000001E-2</v>
      </c>
    </row>
    <row r="20" spans="2:7" x14ac:dyDescent="0.25">
      <c r="B20" s="357"/>
      <c r="C20" s="349" t="s">
        <v>74</v>
      </c>
      <c r="D20" s="350"/>
      <c r="E20" s="241">
        <v>5.8973000000000003E-3</v>
      </c>
      <c r="F20" s="241">
        <v>8.1417E-3</v>
      </c>
      <c r="G20" s="241">
        <v>1.001E-2</v>
      </c>
    </row>
    <row r="21" spans="2:7" ht="15" customHeight="1" x14ac:dyDescent="0.25">
      <c r="B21" s="357"/>
      <c r="C21" s="349" t="s">
        <v>75</v>
      </c>
      <c r="D21" s="350"/>
      <c r="E21" s="241">
        <v>3.8930100000000002E-2</v>
      </c>
      <c r="F21" s="241">
        <v>2.0353599999999999E-2</v>
      </c>
      <c r="G21" s="241">
        <v>4.0547399999999997E-2</v>
      </c>
    </row>
    <row r="22" spans="2:7" x14ac:dyDescent="0.25">
      <c r="B22" s="357"/>
      <c r="C22" s="349" t="s">
        <v>10</v>
      </c>
      <c r="D22" s="350"/>
      <c r="E22" s="241">
        <v>3.2673199999999999E-2</v>
      </c>
      <c r="F22" s="241">
        <v>1.59194E-2</v>
      </c>
      <c r="G22" s="241">
        <v>2.4715899999999999E-2</v>
      </c>
    </row>
    <row r="23" spans="2:7" x14ac:dyDescent="0.25">
      <c r="B23" s="357"/>
      <c r="C23" s="349" t="s">
        <v>76</v>
      </c>
      <c r="D23" s="350"/>
      <c r="E23" s="241">
        <v>2.6617200000000001E-2</v>
      </c>
      <c r="F23" s="241">
        <v>1.3468000000000001E-2</v>
      </c>
      <c r="G23" s="240">
        <v>1.9683300000000001E-2</v>
      </c>
    </row>
    <row r="24" spans="2:7" x14ac:dyDescent="0.25">
      <c r="B24" s="358"/>
      <c r="C24" s="351" t="s">
        <v>78</v>
      </c>
      <c r="D24" s="352"/>
      <c r="E24" s="239">
        <v>0</v>
      </c>
      <c r="F24" s="239">
        <v>0</v>
      </c>
      <c r="G24" s="239">
        <v>0</v>
      </c>
    </row>
  </sheetData>
  <mergeCells count="15">
    <mergeCell ref="B11:G12"/>
    <mergeCell ref="C13:D13"/>
    <mergeCell ref="C14:D14"/>
    <mergeCell ref="C15:D15"/>
    <mergeCell ref="C16:D16"/>
    <mergeCell ref="C22:D22"/>
    <mergeCell ref="C23:D23"/>
    <mergeCell ref="C24:D24"/>
    <mergeCell ref="B13:B18"/>
    <mergeCell ref="B19:B24"/>
    <mergeCell ref="C17:D17"/>
    <mergeCell ref="C18:D18"/>
    <mergeCell ref="C19:D19"/>
    <mergeCell ref="C20:D20"/>
    <mergeCell ref="C21:D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"/>
  <sheetViews>
    <sheetView workbookViewId="0">
      <selection activeCell="C29" sqref="C29"/>
    </sheetView>
  </sheetViews>
  <sheetFormatPr defaultRowHeight="15" x14ac:dyDescent="0.25"/>
  <cols>
    <col min="2" max="2" width="17.5703125" customWidth="1"/>
    <col min="3" max="8" width="13.28515625" customWidth="1"/>
  </cols>
  <sheetData>
    <row r="1" spans="2:9" x14ac:dyDescent="0.25">
      <c r="C1" s="23" t="s">
        <v>65</v>
      </c>
      <c r="D1" s="23"/>
      <c r="E1" s="23"/>
      <c r="F1" s="23"/>
    </row>
    <row r="2" spans="2:9" x14ac:dyDescent="0.25">
      <c r="C2" t="s">
        <v>177</v>
      </c>
      <c r="D2" t="s">
        <v>178</v>
      </c>
      <c r="E2" t="s">
        <v>179</v>
      </c>
      <c r="H2" t="s">
        <v>146</v>
      </c>
    </row>
    <row r="3" spans="2:9" x14ac:dyDescent="0.25">
      <c r="B3" t="s">
        <v>66</v>
      </c>
      <c r="C3" s="24"/>
      <c r="D3" s="24"/>
      <c r="E3" s="24"/>
      <c r="H3" s="225"/>
      <c r="I3" s="225"/>
    </row>
    <row r="7" spans="2:9" x14ac:dyDescent="0.25">
      <c r="C7" s="23" t="s">
        <v>141</v>
      </c>
      <c r="D7" s="23"/>
      <c r="E7" s="23"/>
      <c r="F7" s="23"/>
    </row>
    <row r="8" spans="2:9" x14ac:dyDescent="0.25">
      <c r="C8" t="s">
        <v>177</v>
      </c>
      <c r="D8" t="s">
        <v>178</v>
      </c>
      <c r="E8" t="s">
        <v>179</v>
      </c>
    </row>
    <row r="9" spans="2:9" x14ac:dyDescent="0.25">
      <c r="C9" t="s">
        <v>8</v>
      </c>
      <c r="D9" t="s">
        <v>8</v>
      </c>
      <c r="E9" t="s">
        <v>8</v>
      </c>
    </row>
    <row r="10" spans="2:9" x14ac:dyDescent="0.25">
      <c r="B10" t="s">
        <v>54</v>
      </c>
      <c r="C10" s="18">
        <v>0.326434</v>
      </c>
      <c r="D10" s="18">
        <v>0.326434</v>
      </c>
      <c r="E10" s="18">
        <v>0.326434</v>
      </c>
      <c r="F10" s="21"/>
      <c r="G10" s="21"/>
      <c r="H10" s="20"/>
      <c r="I10" s="3"/>
    </row>
    <row r="11" spans="2:9" x14ac:dyDescent="0.25">
      <c r="B11" t="s">
        <v>56</v>
      </c>
      <c r="C11" s="18">
        <v>0.673566</v>
      </c>
      <c r="D11" s="18">
        <v>0.673566</v>
      </c>
      <c r="E11" s="18">
        <v>0.673566</v>
      </c>
      <c r="F11" s="21"/>
      <c r="G11" s="21"/>
      <c r="H11" s="20"/>
      <c r="I11" s="3"/>
    </row>
    <row r="12" spans="2:9" x14ac:dyDescent="0.25">
      <c r="B12" t="s">
        <v>52</v>
      </c>
      <c r="C12" s="14">
        <v>1.6737679999999999</v>
      </c>
      <c r="D12" s="14">
        <v>1.6737679999999999</v>
      </c>
      <c r="E12" s="14">
        <v>1.6737679999999999</v>
      </c>
      <c r="F12" s="21"/>
      <c r="G12" s="21" t="s">
        <v>143</v>
      </c>
      <c r="H12" s="20"/>
      <c r="I12" s="3"/>
    </row>
    <row r="13" spans="2:9" x14ac:dyDescent="0.25">
      <c r="C13" s="25"/>
      <c r="D13" s="25"/>
      <c r="F13" s="3"/>
      <c r="G13" s="3"/>
      <c r="H13" s="3"/>
      <c r="I13" s="3"/>
    </row>
    <row r="17" spans="2:7" x14ac:dyDescent="0.25">
      <c r="C17" s="23" t="s">
        <v>128</v>
      </c>
      <c r="D17" s="13" t="s">
        <v>129</v>
      </c>
      <c r="E17" s="13" t="s">
        <v>140</v>
      </c>
      <c r="F17" s="13"/>
    </row>
    <row r="18" spans="2:7" x14ac:dyDescent="0.25">
      <c r="C18" t="s">
        <v>177</v>
      </c>
      <c r="D18" t="s">
        <v>178</v>
      </c>
      <c r="E18" t="s">
        <v>179</v>
      </c>
    </row>
    <row r="19" spans="2:7" ht="14.25" customHeight="1" x14ac:dyDescent="0.25">
      <c r="C19" t="s">
        <v>9</v>
      </c>
      <c r="D19" t="s">
        <v>9</v>
      </c>
      <c r="E19" t="s">
        <v>9</v>
      </c>
    </row>
    <row r="20" spans="2:7" ht="14.25" customHeight="1" x14ac:dyDescent="0.25">
      <c r="B20" t="s">
        <v>54</v>
      </c>
      <c r="C20" s="19">
        <v>9.9848199999999998E-2</v>
      </c>
      <c r="D20" s="19">
        <v>9.9848199999999998E-2</v>
      </c>
      <c r="E20" s="19">
        <v>9.9848199999999998E-2</v>
      </c>
    </row>
    <row r="21" spans="2:7" ht="14.25" customHeight="1" x14ac:dyDescent="0.25">
      <c r="B21" t="s">
        <v>56</v>
      </c>
      <c r="C21" s="19">
        <v>9.9848199999999998E-2</v>
      </c>
      <c r="D21" s="19">
        <v>9.9848199999999998E-2</v>
      </c>
      <c r="E21" s="19">
        <v>9.9848199999999998E-2</v>
      </c>
    </row>
    <row r="22" spans="2:7" x14ac:dyDescent="0.25">
      <c r="B22" t="s">
        <v>52</v>
      </c>
      <c r="C22">
        <v>1.1723410000000001</v>
      </c>
      <c r="D22">
        <v>1.1723410000000001</v>
      </c>
      <c r="E22">
        <v>1.1723410000000001</v>
      </c>
      <c r="G22" s="21" t="s">
        <v>143</v>
      </c>
    </row>
    <row r="26" spans="2:7" x14ac:dyDescent="0.25">
      <c r="C26" s="23" t="s">
        <v>137</v>
      </c>
      <c r="D26" s="13"/>
      <c r="E26" s="13"/>
      <c r="F26" s="13"/>
    </row>
    <row r="27" spans="2:7" x14ac:dyDescent="0.25">
      <c r="C27" t="s">
        <v>128</v>
      </c>
      <c r="D27" t="s">
        <v>129</v>
      </c>
      <c r="E27" t="s">
        <v>140</v>
      </c>
    </row>
    <row r="28" spans="2:7" x14ac:dyDescent="0.25">
      <c r="B28" t="s">
        <v>142</v>
      </c>
      <c r="C28" s="32"/>
      <c r="D28" s="32"/>
      <c r="E28" s="32"/>
    </row>
    <row r="29" spans="2:7" x14ac:dyDescent="0.25">
      <c r="B29" t="s">
        <v>138</v>
      </c>
      <c r="C29" s="32"/>
      <c r="D29" s="32"/>
      <c r="E29" s="32"/>
    </row>
    <row r="32" spans="2:7" x14ac:dyDescent="0.25">
      <c r="C32" s="13" t="s">
        <v>139</v>
      </c>
      <c r="D32" s="13"/>
      <c r="E32" s="13"/>
      <c r="F32" s="13"/>
    </row>
    <row r="64" spans="8:8" x14ac:dyDescent="0.25">
      <c r="H64" s="221" t="e">
        <f>Fish!E20:E21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F21" sqref="F21"/>
    </sheetView>
  </sheetViews>
  <sheetFormatPr defaultColWidth="9.140625" defaultRowHeight="15" x14ac:dyDescent="0.25"/>
  <cols>
    <col min="1" max="1" width="20" style="5" customWidth="1"/>
    <col min="2" max="2" width="10" style="5" customWidth="1"/>
    <col min="3" max="3" width="16" style="5" customWidth="1"/>
    <col min="4" max="4" width="15.28515625" style="5" customWidth="1"/>
    <col min="5" max="5" width="14.5703125" style="5" customWidth="1"/>
    <col min="6" max="6" width="14.85546875" style="5" customWidth="1"/>
    <col min="7" max="7" width="14.28515625" style="5" customWidth="1"/>
    <col min="8" max="8" width="9.140625" style="5" customWidth="1"/>
    <col min="9" max="9" width="10" style="5" customWidth="1"/>
    <col min="10" max="10" width="7.85546875" style="5" customWidth="1"/>
    <col min="11" max="11" width="11.5703125" style="5" customWidth="1"/>
    <col min="12" max="12" width="6.85546875" style="5" customWidth="1"/>
    <col min="13" max="13" width="10.7109375" style="5" customWidth="1"/>
    <col min="14" max="14" width="10" style="5" customWidth="1"/>
    <col min="15" max="15" width="7.85546875" style="5" customWidth="1"/>
    <col min="16" max="16" width="12.5703125" style="5" customWidth="1"/>
    <col min="17" max="17" width="9.140625" style="5" customWidth="1"/>
    <col min="18" max="18" width="11" style="5" customWidth="1"/>
    <col min="19" max="19" width="9.42578125" style="5" customWidth="1"/>
    <col min="20" max="20" width="10" style="5" customWidth="1"/>
    <col min="21" max="21" width="12.5703125" style="5" customWidth="1"/>
    <col min="22" max="22" width="8.7109375" style="5" customWidth="1"/>
    <col min="23" max="25" width="9.140625" style="5"/>
    <col min="26" max="26" width="15.28515625" style="5" customWidth="1"/>
    <col min="27" max="16384" width="9.140625" style="5"/>
  </cols>
  <sheetData>
    <row r="1" spans="2:13" x14ac:dyDescent="0.25">
      <c r="B1" s="23" t="s">
        <v>65</v>
      </c>
      <c r="C1" s="23"/>
      <c r="D1" s="23"/>
      <c r="E1" s="23"/>
      <c r="F1" s="23"/>
    </row>
    <row r="2" spans="2:13" x14ac:dyDescent="0.25">
      <c r="C2" s="5" t="s">
        <v>128</v>
      </c>
      <c r="D2" s="5" t="s">
        <v>129</v>
      </c>
      <c r="E2" s="5" t="s">
        <v>140</v>
      </c>
      <c r="F2" s="5" t="s">
        <v>130</v>
      </c>
      <c r="G2" s="5" t="s">
        <v>131</v>
      </c>
      <c r="H2" t="s">
        <v>132</v>
      </c>
    </row>
    <row r="3" spans="2:13" x14ac:dyDescent="0.25">
      <c r="B3" s="5" t="s">
        <v>67</v>
      </c>
      <c r="C3" s="24">
        <v>0</v>
      </c>
      <c r="D3" s="24">
        <v>0</v>
      </c>
      <c r="E3" s="24">
        <v>0</v>
      </c>
      <c r="F3" s="24"/>
      <c r="G3" s="24">
        <v>0</v>
      </c>
      <c r="H3" s="24"/>
    </row>
    <row r="4" spans="2:13" x14ac:dyDescent="0.25">
      <c r="B4" s="5" t="s">
        <v>136</v>
      </c>
      <c r="H4"/>
    </row>
    <row r="7" spans="2:13" x14ac:dyDescent="0.25">
      <c r="B7" s="23" t="s">
        <v>64</v>
      </c>
      <c r="C7" s="23"/>
      <c r="D7" s="23"/>
      <c r="E7" s="23"/>
      <c r="F7" s="23"/>
    </row>
    <row r="8" spans="2:13" x14ac:dyDescent="0.25">
      <c r="B8"/>
      <c r="C8" s="5" t="s">
        <v>130</v>
      </c>
      <c r="D8" s="5" t="s">
        <v>130</v>
      </c>
      <c r="E8" s="5" t="s">
        <v>130</v>
      </c>
      <c r="F8" t="s">
        <v>130</v>
      </c>
      <c r="G8" t="s">
        <v>130</v>
      </c>
      <c r="H8" t="s">
        <v>130</v>
      </c>
      <c r="K8" s="26"/>
    </row>
    <row r="9" spans="2:13" x14ac:dyDescent="0.25">
      <c r="B9"/>
      <c r="C9" s="5" t="s">
        <v>8</v>
      </c>
      <c r="D9" s="5" t="s">
        <v>9</v>
      </c>
      <c r="E9" s="5" t="s">
        <v>53</v>
      </c>
      <c r="F9" t="s">
        <v>53</v>
      </c>
      <c r="G9" t="s">
        <v>53</v>
      </c>
      <c r="H9" t="s">
        <v>53</v>
      </c>
      <c r="K9" s="26"/>
    </row>
    <row r="10" spans="2:13" x14ac:dyDescent="0.25">
      <c r="B10" s="5" t="s">
        <v>54</v>
      </c>
      <c r="C10" s="18"/>
      <c r="D10" s="18"/>
      <c r="E10" s="25"/>
      <c r="F10" s="25"/>
      <c r="G10" s="25"/>
      <c r="H10" s="25"/>
      <c r="K10" s="14"/>
      <c r="L10"/>
      <c r="M10" s="16"/>
    </row>
    <row r="11" spans="2:13" x14ac:dyDescent="0.25">
      <c r="B11" s="5" t="s">
        <v>55</v>
      </c>
      <c r="C11" s="18"/>
      <c r="D11" s="18"/>
      <c r="E11" s="25"/>
      <c r="F11" s="25"/>
      <c r="G11" s="25"/>
      <c r="H11" s="25"/>
      <c r="K11" s="14"/>
      <c r="L11"/>
      <c r="M11" s="16"/>
    </row>
    <row r="12" spans="2:13" x14ac:dyDescent="0.25">
      <c r="B12" s="5" t="s">
        <v>56</v>
      </c>
      <c r="C12" s="18"/>
      <c r="D12" s="18"/>
      <c r="E12" s="25"/>
      <c r="F12" s="25"/>
      <c r="G12" s="25"/>
      <c r="H12" s="25"/>
      <c r="K12" s="14"/>
      <c r="L12"/>
      <c r="M12" s="16"/>
    </row>
    <row r="13" spans="2:13" x14ac:dyDescent="0.25">
      <c r="B13" s="5" t="s">
        <v>57</v>
      </c>
      <c r="C13" s="18"/>
      <c r="D13" s="18"/>
      <c r="E13" s="25"/>
      <c r="F13" s="25"/>
      <c r="G13" s="25"/>
      <c r="H13" s="25"/>
      <c r="K13" s="14"/>
      <c r="L13"/>
      <c r="M13" s="16"/>
    </row>
    <row r="14" spans="2:13" x14ac:dyDescent="0.25">
      <c r="B14" s="5" t="s">
        <v>52</v>
      </c>
      <c r="C14" s="18"/>
      <c r="D14" s="18"/>
      <c r="E14" s="25"/>
      <c r="F14" s="25"/>
      <c r="G14" s="25"/>
      <c r="H14" s="25"/>
      <c r="K14" s="14"/>
      <c r="L14"/>
    </row>
    <row r="15" spans="2:13" x14ac:dyDescent="0.25">
      <c r="K15" s="26"/>
    </row>
    <row r="19" spans="2:7" ht="18.75" customHeight="1" x14ac:dyDescent="0.25">
      <c r="B19"/>
      <c r="C19" s="23" t="s">
        <v>137</v>
      </c>
      <c r="D19" s="13"/>
      <c r="E19" s="13"/>
      <c r="F19" s="13"/>
    </row>
    <row r="20" spans="2:7" ht="18.75" customHeight="1" x14ac:dyDescent="0.25">
      <c r="B20"/>
      <c r="C20" s="5" t="s">
        <v>128</v>
      </c>
      <c r="D20" s="5" t="s">
        <v>129</v>
      </c>
      <c r="E20" s="5" t="s">
        <v>140</v>
      </c>
      <c r="F20" s="5" t="s">
        <v>130</v>
      </c>
      <c r="G20" s="5" t="s">
        <v>131</v>
      </c>
    </row>
    <row r="21" spans="2:7" ht="18.75" customHeight="1" x14ac:dyDescent="0.25">
      <c r="B21" s="5" t="s">
        <v>147</v>
      </c>
      <c r="F21" s="5">
        <v>0.1027066964985659</v>
      </c>
    </row>
    <row r="22" spans="2:7" ht="18.75" customHeight="1" x14ac:dyDescent="0.25">
      <c r="B22" s="5" t="s">
        <v>138</v>
      </c>
      <c r="F22" s="5">
        <v>1.4046106199844404E-2</v>
      </c>
    </row>
    <row r="23" spans="2:7" ht="18.75" customHeight="1" x14ac:dyDescent="0.25"/>
    <row r="24" spans="2:7" ht="18.7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C5" sqref="C5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23.85546875" customWidth="1"/>
    <col min="24" max="24" width="19.42578125" customWidth="1"/>
    <col min="25" max="31" width="9.5703125" bestFit="1" customWidth="1"/>
  </cols>
  <sheetData>
    <row r="1" spans="1:31" ht="15.75" thickBot="1" x14ac:dyDescent="0.3"/>
    <row r="2" spans="1:31" ht="30.75" thickBot="1" x14ac:dyDescent="0.3">
      <c r="C2" t="s">
        <v>128</v>
      </c>
      <c r="D2" t="s">
        <v>129</v>
      </c>
      <c r="E2" t="s">
        <v>140</v>
      </c>
      <c r="F2" t="s">
        <v>130</v>
      </c>
      <c r="G2" t="s">
        <v>131</v>
      </c>
      <c r="H2" t="s">
        <v>132</v>
      </c>
      <c r="Y2" s="226" t="s">
        <v>152</v>
      </c>
      <c r="Z2" s="226" t="s">
        <v>153</v>
      </c>
      <c r="AA2" s="227" t="s">
        <v>154</v>
      </c>
      <c r="AB2" s="227" t="s">
        <v>163</v>
      </c>
      <c r="AC2" s="369" t="s">
        <v>159</v>
      </c>
      <c r="AD2" s="369"/>
      <c r="AE2" s="369"/>
    </row>
    <row r="3" spans="1:31" ht="45.75" thickBot="1" x14ac:dyDescent="0.3">
      <c r="B3" t="s">
        <v>95</v>
      </c>
      <c r="C3">
        <v>6.0999999046325684</v>
      </c>
      <c r="D3">
        <v>50.840000152587891</v>
      </c>
      <c r="E3" s="27">
        <v>61.691665649414063</v>
      </c>
      <c r="F3" s="27">
        <v>42.833332061767578</v>
      </c>
      <c r="G3" s="27">
        <v>46.599998474121094</v>
      </c>
      <c r="H3" s="27">
        <v>18.116273880004883</v>
      </c>
      <c r="Y3" s="228" t="s">
        <v>155</v>
      </c>
      <c r="Z3" s="228" t="s">
        <v>156</v>
      </c>
      <c r="AA3" s="229" t="s">
        <v>157</v>
      </c>
      <c r="AB3" s="229" t="s">
        <v>158</v>
      </c>
      <c r="AC3" s="230" t="s">
        <v>160</v>
      </c>
      <c r="AD3" s="230" t="s">
        <v>161</v>
      </c>
      <c r="AE3" s="231" t="s">
        <v>162</v>
      </c>
    </row>
    <row r="4" spans="1:31" x14ac:dyDescent="0.25">
      <c r="B4" t="s">
        <v>62</v>
      </c>
      <c r="D4">
        <v>133.125</v>
      </c>
      <c r="E4">
        <v>10.920000076293945</v>
      </c>
      <c r="F4">
        <v>7.2400002479553223</v>
      </c>
      <c r="G4">
        <v>17.111904144287109</v>
      </c>
      <c r="H4">
        <v>19.261402130126953</v>
      </c>
      <c r="X4" t="s">
        <v>137</v>
      </c>
    </row>
    <row r="5" spans="1:31" x14ac:dyDescent="0.25">
      <c r="B5" t="s">
        <v>96</v>
      </c>
      <c r="C5">
        <v>82.587501525878906</v>
      </c>
      <c r="D5">
        <v>145.44892883300781</v>
      </c>
      <c r="E5">
        <v>524.15887451171875</v>
      </c>
      <c r="F5">
        <v>92.422500610351563</v>
      </c>
      <c r="G5">
        <v>82.542884826660156</v>
      </c>
      <c r="H5">
        <v>93.977943420410156</v>
      </c>
      <c r="X5" s="232" t="s">
        <v>164</v>
      </c>
      <c r="Y5" s="32">
        <f>Input!F36</f>
        <v>0</v>
      </c>
      <c r="Z5" s="32">
        <f>Input!G36</f>
        <v>0</v>
      </c>
      <c r="AA5" s="32" t="e">
        <f>Input!#REF!</f>
        <v>#REF!</v>
      </c>
      <c r="AB5" s="32">
        <f>Input!H64</f>
        <v>0</v>
      </c>
      <c r="AC5" s="32">
        <f>S13</f>
        <v>0</v>
      </c>
      <c r="AD5" s="32">
        <f t="shared" ref="AD5:AE5" si="0">T13</f>
        <v>1.6689800000000001E-2</v>
      </c>
      <c r="AE5" s="32">
        <f t="shared" si="0"/>
        <v>3.1081500000000001E-2</v>
      </c>
    </row>
    <row r="6" spans="1:31" x14ac:dyDescent="0.25">
      <c r="X6" s="232" t="s">
        <v>165</v>
      </c>
      <c r="Y6" s="32">
        <f>Input!F37</f>
        <v>0</v>
      </c>
      <c r="Z6" s="32">
        <f>Input!G37</f>
        <v>0</v>
      </c>
      <c r="AA6" s="32" t="e">
        <f>Input!#REF!</f>
        <v>#REF!</v>
      </c>
      <c r="AB6" s="32">
        <f>Input!H65</f>
        <v>0</v>
      </c>
      <c r="AC6" s="32">
        <f t="shared" ref="AC6:AC7" si="1">S14</f>
        <v>0</v>
      </c>
      <c r="AD6" s="32">
        <f t="shared" ref="AD6:AD7" si="2">T14</f>
        <v>4.7276999999999996E-3</v>
      </c>
      <c r="AE6" s="32">
        <f t="shared" ref="AE6:AE7" si="3">U14</f>
        <v>3.8387999999999999E-3</v>
      </c>
    </row>
    <row r="7" spans="1:31" x14ac:dyDescent="0.25">
      <c r="X7" s="232" t="s">
        <v>166</v>
      </c>
      <c r="Y7" s="32">
        <f>Input!F38</f>
        <v>0</v>
      </c>
      <c r="Z7" s="32">
        <f>Input!G38</f>
        <v>0</v>
      </c>
      <c r="AA7" s="32" t="e">
        <f>Input!#REF!</f>
        <v>#REF!</v>
      </c>
      <c r="AB7" s="32">
        <f>Input!H66</f>
        <v>0</v>
      </c>
      <c r="AC7" s="32">
        <f t="shared" si="1"/>
        <v>0</v>
      </c>
      <c r="AD7" s="32">
        <f t="shared" si="2"/>
        <v>5.7789E-3</v>
      </c>
      <c r="AE7" s="32">
        <f t="shared" si="3"/>
        <v>2.5891E-3</v>
      </c>
    </row>
    <row r="8" spans="1:31" ht="30" x14ac:dyDescent="0.25">
      <c r="A8" t="s">
        <v>70</v>
      </c>
      <c r="C8" s="7" t="s">
        <v>60</v>
      </c>
      <c r="D8" s="7" t="s">
        <v>60</v>
      </c>
      <c r="E8" s="7" t="s">
        <v>60</v>
      </c>
      <c r="F8" s="7" t="s">
        <v>62</v>
      </c>
      <c r="G8" s="7" t="s">
        <v>62</v>
      </c>
      <c r="H8" s="7" t="s">
        <v>62</v>
      </c>
      <c r="I8" s="7" t="s">
        <v>63</v>
      </c>
      <c r="J8" s="7" t="s">
        <v>63</v>
      </c>
      <c r="K8" s="7" t="s">
        <v>63</v>
      </c>
      <c r="X8" t="s">
        <v>171</v>
      </c>
      <c r="Y8" s="32" t="e">
        <f>Input!#REF!</f>
        <v>#REF!</v>
      </c>
      <c r="Z8" s="32" t="e">
        <f>Input!#REF!</f>
        <v>#REF!</v>
      </c>
      <c r="AA8" s="32" t="e">
        <f>Input!#REF!</f>
        <v>#REF!</v>
      </c>
      <c r="AB8" s="32" t="e">
        <f>Input!#REF!</f>
        <v>#REF!</v>
      </c>
      <c r="AC8" s="32"/>
      <c r="AD8" s="32"/>
      <c r="AE8" s="32"/>
    </row>
    <row r="9" spans="1:31" x14ac:dyDescent="0.25">
      <c r="C9" t="s">
        <v>61</v>
      </c>
      <c r="D9" t="s">
        <v>9</v>
      </c>
      <c r="E9" t="s">
        <v>53</v>
      </c>
      <c r="F9" t="s">
        <v>61</v>
      </c>
      <c r="G9" t="s">
        <v>9</v>
      </c>
      <c r="H9" t="s">
        <v>53</v>
      </c>
      <c r="I9" t="s">
        <v>61</v>
      </c>
      <c r="J9" t="s">
        <v>9</v>
      </c>
      <c r="K9" t="s">
        <v>53</v>
      </c>
      <c r="X9" s="232" t="s">
        <v>167</v>
      </c>
      <c r="Y9" s="32" t="e">
        <f>Input!#REF!</f>
        <v>#REF!</v>
      </c>
      <c r="Z9" s="32" t="e">
        <f>Input!#REF!</f>
        <v>#REF!</v>
      </c>
      <c r="AA9" s="32" t="e">
        <f>Input!#REF!</f>
        <v>#REF!</v>
      </c>
      <c r="AB9" s="32">
        <f>Input!H67</f>
        <v>0</v>
      </c>
      <c r="AC9" s="32" t="e">
        <f t="shared" ref="AC9:AE12" si="4">S16</f>
        <v>#REF!</v>
      </c>
      <c r="AD9" s="32" t="e">
        <f t="shared" si="4"/>
        <v>#REF!</v>
      </c>
      <c r="AE9" s="32" t="e">
        <f t="shared" si="4"/>
        <v>#REF!</v>
      </c>
    </row>
    <row r="10" spans="1:31" x14ac:dyDescent="0.25">
      <c r="A10" t="s">
        <v>68</v>
      </c>
      <c r="B10" t="s">
        <v>58</v>
      </c>
      <c r="C10" s="18">
        <v>0.29279764256188162</v>
      </c>
      <c r="D10" s="18">
        <v>0.27737123586925644</v>
      </c>
      <c r="E10" s="17">
        <v>0.326208673139816</v>
      </c>
      <c r="F10" s="19">
        <v>0.41139039453927051</v>
      </c>
      <c r="G10" s="19">
        <v>0.26973411122814583</v>
      </c>
      <c r="H10" s="17">
        <v>0.22462831820269957</v>
      </c>
      <c r="I10" s="18">
        <v>0.41457017440794203</v>
      </c>
      <c r="J10" s="18">
        <v>0.20939799735988696</v>
      </c>
      <c r="K10" s="17">
        <v>6.6375721112827385E-2</v>
      </c>
      <c r="X10" s="232" t="s">
        <v>168</v>
      </c>
      <c r="Y10" s="32">
        <f>Input!F39</f>
        <v>0</v>
      </c>
      <c r="Z10" s="32">
        <f>Input!G39</f>
        <v>0</v>
      </c>
      <c r="AA10" s="32" t="e">
        <f>Input!#REF!</f>
        <v>#REF!</v>
      </c>
      <c r="AB10" s="32">
        <f>Input!H68</f>
        <v>0</v>
      </c>
      <c r="AC10" s="32">
        <f t="shared" si="4"/>
        <v>0</v>
      </c>
      <c r="AD10" s="32">
        <f t="shared" si="4"/>
        <v>0.17223540000000001</v>
      </c>
      <c r="AE10" s="32">
        <f t="shared" si="4"/>
        <v>0.13383999999999999</v>
      </c>
    </row>
    <row r="11" spans="1:31" x14ac:dyDescent="0.25">
      <c r="B11" t="s">
        <v>52</v>
      </c>
      <c r="C11" s="14">
        <v>3.7573047666205381</v>
      </c>
      <c r="D11" s="14">
        <v>0.49892791160194294</v>
      </c>
      <c r="E11" s="20">
        <v>1.3380229239171935E-4</v>
      </c>
      <c r="F11" s="21">
        <v>3.5289531599374384</v>
      </c>
      <c r="G11" s="21">
        <v>0.72779529261145504</v>
      </c>
      <c r="H11" s="20">
        <v>1.6740167648320745E-2</v>
      </c>
      <c r="I11" s="14">
        <v>3.5346311552490759</v>
      </c>
      <c r="J11" s="14">
        <v>0.35872622652278674</v>
      </c>
      <c r="K11" s="20">
        <v>6.0673880015572905E-8</v>
      </c>
      <c r="O11" t="s">
        <v>148</v>
      </c>
      <c r="S11" t="s">
        <v>149</v>
      </c>
      <c r="T11" t="s">
        <v>150</v>
      </c>
      <c r="U11" t="s">
        <v>151</v>
      </c>
      <c r="X11" s="232" t="s">
        <v>169</v>
      </c>
      <c r="Y11" s="32">
        <f>Input!F40</f>
        <v>0</v>
      </c>
      <c r="Z11" s="32">
        <f>Input!G40</f>
        <v>0</v>
      </c>
      <c r="AA11" s="32" t="e">
        <f>Input!#REF!</f>
        <v>#REF!</v>
      </c>
      <c r="AB11" s="32">
        <f>Input!H69</f>
        <v>0</v>
      </c>
      <c r="AC11" s="32">
        <f t="shared" si="4"/>
        <v>0</v>
      </c>
      <c r="AD11" s="32">
        <f t="shared" si="4"/>
        <v>0.15750430000000001</v>
      </c>
      <c r="AE11" s="32">
        <f t="shared" si="4"/>
        <v>0.15407969999999999</v>
      </c>
    </row>
    <row r="12" spans="1:31" x14ac:dyDescent="0.25">
      <c r="A12" t="s">
        <v>69</v>
      </c>
      <c r="B12" t="s">
        <v>59</v>
      </c>
      <c r="C12" s="22">
        <f>1-C10</f>
        <v>0.70720235743811832</v>
      </c>
      <c r="D12" s="14"/>
      <c r="E12" s="20"/>
      <c r="F12" s="22">
        <f>1-F10</f>
        <v>0.58860960546072949</v>
      </c>
      <c r="G12" s="21"/>
      <c r="H12" s="20"/>
      <c r="I12" s="22">
        <f>1-I10</f>
        <v>0.58542982559205803</v>
      </c>
      <c r="J12" s="14"/>
      <c r="K12" s="17"/>
      <c r="O12" t="str">
        <f>Input!B78</f>
        <v>QP</v>
      </c>
      <c r="P12" t="str">
        <f>Input!C78</f>
        <v>Meat</v>
      </c>
      <c r="S12">
        <f>Input!F78</f>
        <v>3028880</v>
      </c>
      <c r="T12" s="32">
        <f>Input!G95</f>
        <v>1852738</v>
      </c>
      <c r="U12" s="32">
        <f>Input!F110</f>
        <v>2950000</v>
      </c>
      <c r="X12" s="232" t="s">
        <v>170</v>
      </c>
      <c r="Y12" s="32">
        <f>Input!F41</f>
        <v>0</v>
      </c>
      <c r="Z12" s="32">
        <f>Input!G41</f>
        <v>0</v>
      </c>
      <c r="AA12" s="32" t="e">
        <f>Input!#REF!</f>
        <v>#REF!</v>
      </c>
      <c r="AB12" s="32">
        <f>Input!H70</f>
        <v>0.13500000000000001</v>
      </c>
      <c r="AC12" s="32">
        <f t="shared" si="4"/>
        <v>0</v>
      </c>
      <c r="AD12" s="32">
        <f t="shared" si="4"/>
        <v>0.1073576</v>
      </c>
      <c r="AE12" s="32">
        <f t="shared" si="4"/>
        <v>0.27149669999999998</v>
      </c>
    </row>
    <row r="13" spans="1:31" x14ac:dyDescent="0.25">
      <c r="O13" t="str">
        <f>Input!B79</f>
        <v>idsh</v>
      </c>
      <c r="P13" t="str">
        <f>Input!C79</f>
        <v>Meat</v>
      </c>
      <c r="Q13" t="str">
        <f>Input!D79</f>
        <v>crop</v>
      </c>
      <c r="S13">
        <f>Input!F79</f>
        <v>0</v>
      </c>
      <c r="T13" s="32">
        <f>Input!G96</f>
        <v>1.6689800000000001E-2</v>
      </c>
      <c r="U13" s="32">
        <f>Input!F111</f>
        <v>3.1081500000000001E-2</v>
      </c>
    </row>
    <row r="14" spans="1:31" x14ac:dyDescent="0.25">
      <c r="O14" t="str">
        <f>Input!B80</f>
        <v>idsh</v>
      </c>
      <c r="P14" t="str">
        <f>Input!C80</f>
        <v>Meat</v>
      </c>
      <c r="Q14" t="str">
        <f>Input!D80</f>
        <v>meat</v>
      </c>
      <c r="S14">
        <f>Input!F80</f>
        <v>0</v>
      </c>
      <c r="T14" s="32">
        <f>Input!G97</f>
        <v>4.7276999999999996E-3</v>
      </c>
      <c r="U14" s="32">
        <f>Input!F112</f>
        <v>3.8387999999999999E-3</v>
      </c>
    </row>
    <row r="15" spans="1:31" x14ac:dyDescent="0.25">
      <c r="O15" t="str">
        <f>Input!B81</f>
        <v>idsh</v>
      </c>
      <c r="P15" t="str">
        <f>Input!C81</f>
        <v>Meat</v>
      </c>
      <c r="Q15" t="str">
        <f>Input!D81</f>
        <v>fish</v>
      </c>
      <c r="S15">
        <f>Input!F81</f>
        <v>0</v>
      </c>
      <c r="T15" s="32">
        <f>Input!G98</f>
        <v>5.7789E-3</v>
      </c>
      <c r="U15" s="32">
        <f>Input!F113</f>
        <v>2.5891E-3</v>
      </c>
    </row>
    <row r="16" spans="1:31" x14ac:dyDescent="0.25">
      <c r="O16" t="e">
        <f>Input!#REF!</f>
        <v>#REF!</v>
      </c>
      <c r="P16" t="e">
        <f>Input!#REF!</f>
        <v>#REF!</v>
      </c>
      <c r="Q16" t="e">
        <f>Input!#REF!</f>
        <v>#REF!</v>
      </c>
      <c r="S16" t="e">
        <f>Input!#REF!</f>
        <v>#REF!</v>
      </c>
      <c r="T16" s="32" t="e">
        <f>Input!#REF!</f>
        <v>#REF!</v>
      </c>
      <c r="U16" s="32" t="e">
        <f>Input!#REF!</f>
        <v>#REF!</v>
      </c>
    </row>
    <row r="17" spans="2:21" x14ac:dyDescent="0.25">
      <c r="O17" t="str">
        <f>Input!B82</f>
        <v>idsh</v>
      </c>
      <c r="P17" t="str">
        <f>Input!C82</f>
        <v>Meat</v>
      </c>
      <c r="Q17" t="str">
        <f>Input!D82</f>
        <v>ret</v>
      </c>
      <c r="S17">
        <f>Input!F82</f>
        <v>0</v>
      </c>
      <c r="T17" s="32">
        <f>Input!G99</f>
        <v>0.17223540000000001</v>
      </c>
      <c r="U17" s="32">
        <f>Input!F114</f>
        <v>0.13383999999999999</v>
      </c>
    </row>
    <row r="18" spans="2:21" x14ac:dyDescent="0.25">
      <c r="O18" t="str">
        <f>Input!B83</f>
        <v>idsh</v>
      </c>
      <c r="P18" t="str">
        <f>Input!C83</f>
        <v>Meat</v>
      </c>
      <c r="Q18" t="str">
        <f>Input!D83</f>
        <v>ser</v>
      </c>
      <c r="S18">
        <f>Input!F83</f>
        <v>0</v>
      </c>
      <c r="T18" s="32">
        <f>Input!G100</f>
        <v>0.15750430000000001</v>
      </c>
      <c r="U18" s="32">
        <f>Input!F115</f>
        <v>0.15407969999999999</v>
      </c>
    </row>
    <row r="19" spans="2:21" x14ac:dyDescent="0.25">
      <c r="O19" t="str">
        <f>Input!B84</f>
        <v>idsh</v>
      </c>
      <c r="P19" t="str">
        <f>Input!C84</f>
        <v>Meat</v>
      </c>
      <c r="Q19" t="str">
        <f>Input!D84</f>
        <v>OUT</v>
      </c>
      <c r="S19">
        <f>Input!F84</f>
        <v>0</v>
      </c>
      <c r="T19" s="32">
        <f>Input!G101</f>
        <v>0.1073576</v>
      </c>
      <c r="U19" s="32">
        <f>Input!F116</f>
        <v>0.27149669999999998</v>
      </c>
    </row>
    <row r="20" spans="2:21" x14ac:dyDescent="0.25">
      <c r="C20" s="7" t="s">
        <v>144</v>
      </c>
      <c r="D20" s="7" t="s">
        <v>145</v>
      </c>
      <c r="O20" t="str">
        <f>Input!B85</f>
        <v>fshare</v>
      </c>
      <c r="P20" t="str">
        <f>Input!C85</f>
        <v>Meat</v>
      </c>
      <c r="R20" t="str">
        <f>Input!E85</f>
        <v>Labor</v>
      </c>
      <c r="S20">
        <f>Input!F85</f>
        <v>0.56229070000000003</v>
      </c>
      <c r="T20" s="32">
        <f>Input!G102</f>
        <v>0.13518869999999999</v>
      </c>
      <c r="U20" s="32">
        <f>Input!F117</f>
        <v>0.14202329999999999</v>
      </c>
    </row>
    <row r="21" spans="2:21" x14ac:dyDescent="0.25">
      <c r="B21" t="s">
        <v>185</v>
      </c>
      <c r="C21" s="253"/>
      <c r="D21" s="253"/>
      <c r="O21" t="str">
        <f>Input!B86</f>
        <v>fshare</v>
      </c>
      <c r="P21" t="str">
        <f>Input!C86</f>
        <v>Meat</v>
      </c>
      <c r="R21" t="str">
        <f>Input!E86</f>
        <v>Land</v>
      </c>
      <c r="S21">
        <f>Input!F86</f>
        <v>7.2025099999999995E-2</v>
      </c>
      <c r="T21" s="32" t="e">
        <f>Input!#REF!</f>
        <v>#REF!</v>
      </c>
      <c r="U21" s="32" t="e">
        <f>Input!#REF!</f>
        <v>#REF!</v>
      </c>
    </row>
    <row r="22" spans="2:21" x14ac:dyDescent="0.25">
      <c r="B22" t="s">
        <v>186</v>
      </c>
      <c r="C22" s="253"/>
      <c r="D22" s="253"/>
      <c r="O22" t="str">
        <f>Input!B87</f>
        <v>fshare</v>
      </c>
      <c r="P22" t="str">
        <f>Input!C87</f>
        <v>Meat</v>
      </c>
      <c r="R22" t="str">
        <f>Input!E87</f>
        <v>Capital</v>
      </c>
      <c r="S22">
        <f>Input!F87</f>
        <v>0.26563799999999999</v>
      </c>
      <c r="T22" s="32">
        <f>Input!G103</f>
        <v>0.1420672</v>
      </c>
      <c r="U22" s="32">
        <f>Input!F118</f>
        <v>0.1748188</v>
      </c>
    </row>
    <row r="23" spans="2:21" x14ac:dyDescent="0.25">
      <c r="O23" t="str">
        <f>Input!B88</f>
        <v>fshare</v>
      </c>
      <c r="P23" t="str">
        <f>Input!C88</f>
        <v>Meat</v>
      </c>
      <c r="R23" t="str">
        <f>Input!E88</f>
        <v>Input</v>
      </c>
      <c r="S23">
        <f>Input!F88</f>
        <v>0.1000461</v>
      </c>
      <c r="T23" s="32">
        <f>Input!G104</f>
        <v>0.7227441</v>
      </c>
      <c r="U23" s="32">
        <f>Input!F119</f>
        <v>0.68315789999999998</v>
      </c>
    </row>
    <row r="24" spans="2:21" x14ac:dyDescent="0.25">
      <c r="O24" t="str">
        <f>Input!B89</f>
        <v>fshare_se</v>
      </c>
      <c r="P24" t="str">
        <f>Input!C89</f>
        <v>Meat</v>
      </c>
      <c r="R24" t="str">
        <f>Input!E89</f>
        <v>Labor</v>
      </c>
      <c r="S24">
        <f>Input!F89</f>
        <v>7.5877899999999998E-2</v>
      </c>
      <c r="T24" s="32">
        <f>Input!G105</f>
        <v>5.0776399999999999E-2</v>
      </c>
      <c r="U24" s="32">
        <f>Input!F120</f>
        <v>7.5785500000000006E-2</v>
      </c>
    </row>
    <row r="25" spans="2:21" ht="45" x14ac:dyDescent="0.25">
      <c r="C25" s="8" t="s">
        <v>97</v>
      </c>
      <c r="D25" s="7" t="s">
        <v>98</v>
      </c>
      <c r="O25" t="str">
        <f>Input!B90</f>
        <v>fshare_se</v>
      </c>
      <c r="P25" t="str">
        <f>Input!C90</f>
        <v>Meat</v>
      </c>
      <c r="R25" t="str">
        <f>Input!E90</f>
        <v>Land</v>
      </c>
      <c r="T25" s="32" t="e">
        <f>Input!#REF!</f>
        <v>#REF!</v>
      </c>
      <c r="U25" s="32" t="e">
        <f>Input!#REF!</f>
        <v>#REF!</v>
      </c>
    </row>
    <row r="26" spans="2:21" x14ac:dyDescent="0.25">
      <c r="B26" t="s">
        <v>185</v>
      </c>
      <c r="C26" s="254"/>
      <c r="D26" s="253"/>
      <c r="O26" t="str">
        <f>Input!B91</f>
        <v>fshare_se</v>
      </c>
      <c r="P26" t="str">
        <f>Input!C91</f>
        <v>Meat</v>
      </c>
      <c r="R26" t="str">
        <f>Input!E91</f>
        <v>Capital</v>
      </c>
      <c r="T26" s="32">
        <f>Input!G106</f>
        <v>8.2030099999999995E-2</v>
      </c>
      <c r="U26" s="32">
        <f>Input!F121</f>
        <v>6.6333900000000001E-2</v>
      </c>
    </row>
    <row r="27" spans="2:21" x14ac:dyDescent="0.25">
      <c r="B27" t="s">
        <v>186</v>
      </c>
      <c r="C27" s="254"/>
      <c r="D27" s="253"/>
    </row>
    <row r="28" spans="2:21" x14ac:dyDescent="0.25">
      <c r="C28" s="3"/>
    </row>
  </sheetData>
  <mergeCells count="1">
    <mergeCell ref="AC2:A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AllAccounts</vt:lpstr>
      <vt:lpstr>Input</vt:lpstr>
      <vt:lpstr>Sheet1</vt:lpstr>
      <vt:lpstr>Demog</vt:lpstr>
      <vt:lpstr>Cons</vt:lpstr>
      <vt:lpstr>Fish</vt:lpstr>
      <vt:lpstr>Crop</vt:lpstr>
      <vt:lpstr>ProdSerRet</vt:lpstr>
      <vt:lpstr>Endow</vt:lpstr>
      <vt:lpstr>Index_div</vt:lpstr>
      <vt:lpstr>Additional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Heng Zhu</cp:lastModifiedBy>
  <dcterms:created xsi:type="dcterms:W3CDTF">2015-09-23T21:50:44Z</dcterms:created>
  <dcterms:modified xsi:type="dcterms:W3CDTF">2018-01-30T20:53:34Z</dcterms:modified>
</cp:coreProperties>
</file>