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Andrew\Desktop\"/>
    </mc:Choice>
  </mc:AlternateContent>
  <bookViews>
    <workbookView xWindow="0" yWindow="0" windowWidth="28800" windowHeight="12435" tabRatio="689" activeTab="3"/>
  </bookViews>
  <sheets>
    <sheet name="raw" sheetId="1" r:id="rId1"/>
    <sheet name="test" sheetId="2" r:id="rId2"/>
    <sheet name="Index" sheetId="5" r:id="rId3"/>
    <sheet name="input" sheetId="3" r:id="rId4"/>
    <sheet name="business income location" sheetId="6" r:id="rId5"/>
    <sheet name="business fac demand" sheetId="7" r:id="rId6"/>
    <sheet name="newliv" sheetId="8" r:id="rId7"/>
    <sheet name="per capita" sheetId="9" r:id="rId8"/>
  </sheets>
  <externalReferences>
    <externalReference r:id="rId9"/>
  </externalReferenc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G134" i="3" l="1"/>
  <c r="H134" i="3" s="1"/>
  <c r="I134" i="3" s="1"/>
  <c r="F43" i="3"/>
  <c r="F118" i="3"/>
  <c r="G118" i="3"/>
  <c r="H118" i="3"/>
  <c r="I118" i="3"/>
  <c r="F119" i="3"/>
  <c r="G119" i="3"/>
  <c r="H119" i="3"/>
  <c r="I119" i="3"/>
  <c r="I117" i="3"/>
  <c r="H117" i="3"/>
  <c r="G117" i="3"/>
  <c r="F117" i="3"/>
  <c r="J117" i="3" s="1"/>
  <c r="J39" i="9"/>
  <c r="I39" i="9"/>
  <c r="F42" i="7"/>
  <c r="E42" i="7"/>
  <c r="D42" i="7"/>
  <c r="S33" i="7"/>
  <c r="F140" i="3" s="1"/>
  <c r="G140" i="3" s="1"/>
  <c r="H140" i="3" s="1"/>
  <c r="I140" i="3" s="1"/>
  <c r="K39" i="7"/>
  <c r="S32" i="7"/>
  <c r="F139" i="3" s="1"/>
  <c r="G139" i="3" s="1"/>
  <c r="H139" i="3" s="1"/>
  <c r="I139" i="3" s="1"/>
  <c r="M38" i="7"/>
  <c r="L38" i="7"/>
  <c r="K38" i="7"/>
  <c r="J38" i="7"/>
  <c r="F38" i="7"/>
  <c r="J19" i="7" s="1"/>
  <c r="S31" i="7"/>
  <c r="F138" i="3" s="1"/>
  <c r="G138" i="3" s="1"/>
  <c r="H138" i="3" s="1"/>
  <c r="I138" i="3" s="1"/>
  <c r="L37" i="7"/>
  <c r="K37" i="7"/>
  <c r="F37" i="7"/>
  <c r="J18" i="7" s="1"/>
  <c r="F36" i="7"/>
  <c r="M17" i="7" s="1"/>
  <c r="F34" i="7"/>
  <c r="J7" i="7" s="1"/>
  <c r="R33" i="7"/>
  <c r="F137" i="3" s="1"/>
  <c r="G137" i="3" s="1"/>
  <c r="H137" i="3" s="1"/>
  <c r="I137" i="3" s="1"/>
  <c r="Q33" i="7"/>
  <c r="J27" i="7" s="1"/>
  <c r="L33" i="7"/>
  <c r="K33" i="7"/>
  <c r="F33" i="7"/>
  <c r="J6" i="7" s="1"/>
  <c r="R32" i="7"/>
  <c r="L32" i="7" s="1"/>
  <c r="Q32" i="7"/>
  <c r="L26" i="7" s="1"/>
  <c r="J32" i="7"/>
  <c r="F32" i="7"/>
  <c r="K5" i="7" s="1"/>
  <c r="R31" i="7"/>
  <c r="J31" i="7" s="1"/>
  <c r="Q31" i="7"/>
  <c r="F132" i="3" s="1"/>
  <c r="G132" i="3" s="1"/>
  <c r="H132" i="3" s="1"/>
  <c r="I132" i="3" s="1"/>
  <c r="L31" i="7"/>
  <c r="K16" i="6"/>
  <c r="F124" i="3" s="1"/>
  <c r="G124" i="3" s="1"/>
  <c r="H124" i="3" s="1"/>
  <c r="I124" i="3" s="1"/>
  <c r="C49" i="6"/>
  <c r="C51" i="6" s="1"/>
  <c r="C36" i="6"/>
  <c r="C38" i="6"/>
  <c r="J6" i="6" s="1"/>
  <c r="C37" i="6"/>
  <c r="J5" i="6" s="1"/>
  <c r="I6" i="6"/>
  <c r="K7" i="6"/>
  <c r="K19" i="6" s="1"/>
  <c r="F127" i="3" s="1"/>
  <c r="G127" i="3" s="1"/>
  <c r="H127" i="3" s="1"/>
  <c r="I127" i="3" s="1"/>
  <c r="K4" i="6"/>
  <c r="J7" i="6"/>
  <c r="J19" i="6" s="1"/>
  <c r="F131" i="3" s="1"/>
  <c r="G131" i="3" s="1"/>
  <c r="H131" i="3" s="1"/>
  <c r="I131" i="3" s="1"/>
  <c r="J4" i="6"/>
  <c r="J16" i="6" s="1"/>
  <c r="F128" i="3" s="1"/>
  <c r="G128" i="3" s="1"/>
  <c r="H128" i="3" s="1"/>
  <c r="I128" i="3" s="1"/>
  <c r="I7" i="6"/>
  <c r="I19" i="6" s="1"/>
  <c r="F123" i="3" s="1"/>
  <c r="G123" i="3" s="1"/>
  <c r="H123" i="3" s="1"/>
  <c r="I123" i="3" s="1"/>
  <c r="I4" i="6"/>
  <c r="I16" i="6" s="1"/>
  <c r="F120" i="3" s="1"/>
  <c r="G120" i="3" s="1"/>
  <c r="H120" i="3" s="1"/>
  <c r="I120" i="3" s="1"/>
  <c r="F81" i="3"/>
  <c r="G81" i="3"/>
  <c r="H81" i="3"/>
  <c r="I81" i="3"/>
  <c r="F82" i="3"/>
  <c r="G82" i="3"/>
  <c r="H82" i="3"/>
  <c r="I82" i="3"/>
  <c r="G80" i="3"/>
  <c r="H80" i="3"/>
  <c r="I80" i="3"/>
  <c r="F80" i="3"/>
  <c r="F64" i="3"/>
  <c r="G64" i="3"/>
  <c r="H64" i="3"/>
  <c r="I64" i="3"/>
  <c r="F65" i="3"/>
  <c r="G65" i="3"/>
  <c r="H65" i="3"/>
  <c r="I65" i="3"/>
  <c r="G63" i="3"/>
  <c r="H63" i="3"/>
  <c r="I63" i="3"/>
  <c r="F63" i="3"/>
  <c r="F47" i="3"/>
  <c r="G47" i="3"/>
  <c r="H47" i="3"/>
  <c r="I47" i="3"/>
  <c r="F48" i="3"/>
  <c r="G48" i="3"/>
  <c r="H48" i="3"/>
  <c r="I48" i="3"/>
  <c r="G46" i="3"/>
  <c r="H46" i="3"/>
  <c r="I46" i="3"/>
  <c r="F46" i="3"/>
  <c r="F45" i="3"/>
  <c r="G43" i="3"/>
  <c r="H43" i="3"/>
  <c r="I43" i="3"/>
  <c r="G44" i="3"/>
  <c r="H44" i="3"/>
  <c r="I44" i="3"/>
  <c r="G45" i="3"/>
  <c r="H45" i="3"/>
  <c r="I45" i="3"/>
  <c r="F44" i="3"/>
  <c r="M25" i="3"/>
  <c r="N25" i="3"/>
  <c r="O25" i="3"/>
  <c r="M26" i="3"/>
  <c r="N26" i="3"/>
  <c r="O26" i="3"/>
  <c r="M27" i="3"/>
  <c r="N27" i="3"/>
  <c r="O27" i="3"/>
  <c r="L26" i="3"/>
  <c r="L27" i="3"/>
  <c r="L25" i="3"/>
  <c r="I100" i="3"/>
  <c r="F100" i="3"/>
  <c r="G100" i="3"/>
  <c r="H100" i="3"/>
  <c r="G99" i="3"/>
  <c r="H99" i="3"/>
  <c r="I99" i="3"/>
  <c r="F99" i="3"/>
  <c r="K17" i="8"/>
  <c r="O17" i="8" s="1"/>
  <c r="K15" i="8"/>
  <c r="N15" i="8" s="1"/>
  <c r="O22" i="8"/>
  <c r="N22" i="8"/>
  <c r="M22" i="8"/>
  <c r="O18" i="8"/>
  <c r="N18" i="8"/>
  <c r="M18" i="8"/>
  <c r="O14" i="8"/>
  <c r="N14" i="8"/>
  <c r="M14" i="8"/>
  <c r="O19" i="8"/>
  <c r="N19" i="8"/>
  <c r="N20" i="8" s="1"/>
  <c r="M19" i="8"/>
  <c r="L22" i="8"/>
  <c r="L18" i="8"/>
  <c r="L14" i="8"/>
  <c r="L19" i="8"/>
  <c r="L20" i="8" s="1"/>
  <c r="O20" i="8"/>
  <c r="M20" i="8"/>
  <c r="J16" i="8"/>
  <c r="K16" i="8" s="1"/>
  <c r="O15" i="8"/>
  <c r="M15" i="8"/>
  <c r="L8" i="8"/>
  <c r="L9" i="8" s="1"/>
  <c r="L5" i="8" s="1"/>
  <c r="O8" i="8"/>
  <c r="O7" i="8"/>
  <c r="O9" i="8" s="1"/>
  <c r="O6" i="8"/>
  <c r="O3" i="8"/>
  <c r="N8" i="8"/>
  <c r="N7" i="8"/>
  <c r="N6" i="8"/>
  <c r="N3" i="8"/>
  <c r="N9" i="8"/>
  <c r="M8" i="8"/>
  <c r="M7" i="8"/>
  <c r="M9" i="8" s="1"/>
  <c r="M6" i="8"/>
  <c r="M3" i="8"/>
  <c r="L7" i="8"/>
  <c r="L6" i="8"/>
  <c r="L3" i="8"/>
  <c r="J5" i="8"/>
  <c r="K4" i="8" s="1"/>
  <c r="K5" i="8"/>
  <c r="O5" i="8" s="1"/>
  <c r="N5" i="8"/>
  <c r="J54" i="9"/>
  <c r="L54" i="9" s="1"/>
  <c r="I54" i="9"/>
  <c r="K54" i="9" s="1"/>
  <c r="J49" i="9"/>
  <c r="L49" i="9" s="1"/>
  <c r="I49" i="9"/>
  <c r="K49" i="9" s="1"/>
  <c r="J44" i="9"/>
  <c r="L44" i="9" s="1"/>
  <c r="I44" i="9"/>
  <c r="K44" i="9" s="1"/>
  <c r="L39" i="9"/>
  <c r="K39" i="9"/>
  <c r="J32" i="9"/>
  <c r="L32" i="9" s="1"/>
  <c r="I32" i="9"/>
  <c r="K32" i="9" s="1"/>
  <c r="J27" i="9"/>
  <c r="L27" i="9" s="1"/>
  <c r="I27" i="9"/>
  <c r="K27" i="9" s="1"/>
  <c r="J22" i="9"/>
  <c r="L22" i="9" s="1"/>
  <c r="I22" i="9"/>
  <c r="K22" i="9" s="1"/>
  <c r="J17" i="9"/>
  <c r="L17" i="9" s="1"/>
  <c r="I17" i="9"/>
  <c r="K17" i="9" s="1"/>
  <c r="J11" i="9"/>
  <c r="L11" i="9" s="1"/>
  <c r="I11" i="9"/>
  <c r="K11" i="9" s="1"/>
  <c r="J5" i="9"/>
  <c r="L5" i="9" s="1"/>
  <c r="I5" i="9"/>
  <c r="K5" i="9" s="1"/>
  <c r="D31" i="2"/>
  <c r="D34" i="2" s="1"/>
  <c r="E31" i="2"/>
  <c r="E34" i="2" s="1"/>
  <c r="F31" i="2"/>
  <c r="F34" i="2" s="1"/>
  <c r="D32" i="2"/>
  <c r="D35" i="2" s="1"/>
  <c r="E32" i="2"/>
  <c r="E35" i="2" s="1"/>
  <c r="F32" i="2"/>
  <c r="F35" i="2" s="1"/>
  <c r="C32" i="2"/>
  <c r="C35" i="2" s="1"/>
  <c r="C31" i="2"/>
  <c r="C34" i="2" s="1"/>
  <c r="K18" i="6" l="1"/>
  <c r="F126" i="3" s="1"/>
  <c r="G126" i="3" s="1"/>
  <c r="H126" i="3" s="1"/>
  <c r="I126" i="3" s="1"/>
  <c r="I18" i="6"/>
  <c r="F122" i="3" s="1"/>
  <c r="G122" i="3" s="1"/>
  <c r="H122" i="3" s="1"/>
  <c r="I122" i="3" s="1"/>
  <c r="J18" i="6"/>
  <c r="F130" i="3" s="1"/>
  <c r="G130" i="3" s="1"/>
  <c r="H130" i="3" s="1"/>
  <c r="I130" i="3" s="1"/>
  <c r="L4" i="8"/>
  <c r="O4" i="8"/>
  <c r="N4" i="8"/>
  <c r="M4" i="8"/>
  <c r="N16" i="8"/>
  <c r="M16" i="8"/>
  <c r="L16" i="8"/>
  <c r="O16" i="8"/>
  <c r="N17" i="8"/>
  <c r="K118" i="3"/>
  <c r="M5" i="8"/>
  <c r="L15" i="8"/>
  <c r="M17" i="8"/>
  <c r="K6" i="6"/>
  <c r="C50" i="6"/>
  <c r="K32" i="7"/>
  <c r="M117" i="3"/>
  <c r="L17" i="8"/>
  <c r="K5" i="6"/>
  <c r="M32" i="7"/>
  <c r="M118" i="3"/>
  <c r="I5" i="6"/>
  <c r="K31" i="7"/>
  <c r="L39" i="7"/>
  <c r="K117" i="3"/>
  <c r="M37" i="7"/>
  <c r="L25" i="7"/>
  <c r="L27" i="7"/>
  <c r="M26" i="7"/>
  <c r="K26" i="7"/>
  <c r="J26" i="7"/>
  <c r="M27" i="7"/>
  <c r="M31" i="7"/>
  <c r="M33" i="7"/>
  <c r="J39" i="7"/>
  <c r="L5" i="7"/>
  <c r="M7" i="7"/>
  <c r="K7" i="7"/>
  <c r="M6" i="7"/>
  <c r="K6" i="7"/>
  <c r="J5" i="7"/>
  <c r="J11" i="7"/>
  <c r="L11" i="7"/>
  <c r="L13" i="7"/>
  <c r="J13" i="7"/>
  <c r="L12" i="7"/>
  <c r="J12" i="7"/>
  <c r="J17" i="7"/>
  <c r="L17" i="7"/>
  <c r="M19" i="7"/>
  <c r="K19" i="7"/>
  <c r="M18" i="7"/>
  <c r="K18" i="7"/>
  <c r="F135" i="3"/>
  <c r="G135" i="3" s="1"/>
  <c r="H135" i="3" s="1"/>
  <c r="I135" i="3" s="1"/>
  <c r="F133" i="3"/>
  <c r="G133" i="3" s="1"/>
  <c r="H133" i="3" s="1"/>
  <c r="I133" i="3" s="1"/>
  <c r="F136" i="3"/>
  <c r="G136" i="3" s="1"/>
  <c r="H136" i="3" s="1"/>
  <c r="I136" i="3" s="1"/>
  <c r="K25" i="7"/>
  <c r="M25" i="7"/>
  <c r="K27" i="7"/>
  <c r="J25" i="7"/>
  <c r="J33" i="7"/>
  <c r="J37" i="7"/>
  <c r="M39" i="7"/>
  <c r="M5" i="7"/>
  <c r="L7" i="7"/>
  <c r="L6" i="7"/>
  <c r="K11" i="7"/>
  <c r="M11" i="7"/>
  <c r="K13" i="7"/>
  <c r="M12" i="7"/>
  <c r="K12" i="7"/>
  <c r="M13" i="7"/>
  <c r="K17" i="7"/>
  <c r="L19" i="7"/>
  <c r="L18" i="7"/>
  <c r="L117" i="3"/>
  <c r="L118" i="3"/>
  <c r="J118" i="3"/>
  <c r="J17" i="6" l="1"/>
  <c r="F129" i="3" s="1"/>
  <c r="G129" i="3" s="1"/>
  <c r="H129" i="3" s="1"/>
  <c r="I129" i="3" s="1"/>
  <c r="K17" i="6"/>
  <c r="F125" i="3" s="1"/>
  <c r="G125" i="3" s="1"/>
  <c r="H125" i="3" s="1"/>
  <c r="I125" i="3" s="1"/>
  <c r="I17" i="6"/>
  <c r="F121" i="3" s="1"/>
  <c r="G121" i="3" s="1"/>
  <c r="H121" i="3" s="1"/>
  <c r="I121" i="3" s="1"/>
</calcChain>
</file>

<file path=xl/comments1.xml><?xml version="1.0" encoding="utf-8"?>
<comments xmlns="http://schemas.openxmlformats.org/spreadsheetml/2006/main">
  <authors>
    <author>Mateusz Filipski</author>
  </authors>
  <commentList>
    <comment ref="F3" authorId="0" shapeId="0">
      <text>
        <r>
          <rPr>
            <b/>
            <sz val="9"/>
            <color indexed="81"/>
            <rFont val="Tahoma"/>
            <charset val="1"/>
          </rPr>
          <t>Mateusz Filipski:</t>
        </r>
        <r>
          <rPr>
            <sz val="9"/>
            <color indexed="81"/>
            <rFont val="Tahoma"/>
            <charset val="1"/>
          </rPr>
          <t xml:space="preserve">
This page is needed to give GAMS the "adresses" of where each parameter is located in the excel spreadsheet. </t>
        </r>
      </text>
    </comment>
  </commentList>
</comments>
</file>

<file path=xl/comments2.xml><?xml version="1.0" encoding="utf-8"?>
<comments xmlns="http://schemas.openxmlformats.org/spreadsheetml/2006/main">
  <authors>
    <author>Mateusz Filipski</author>
  </authors>
  <commentList>
    <comment ref="A1" authorId="0" shapeId="0">
      <text>
        <r>
          <rPr>
            <b/>
            <sz val="9"/>
            <color indexed="81"/>
            <rFont val="Tahoma"/>
            <charset val="1"/>
          </rPr>
          <t>Mateusz Filipski:</t>
        </r>
        <r>
          <rPr>
            <sz val="9"/>
            <color indexed="81"/>
            <rFont val="Tahoma"/>
            <charset val="1"/>
          </rPr>
          <t xml:space="preserve">
This needs to contain the names of all the accounts in the matrix. Factors, goods, households… 
Without blank cells between them. 
The names of commodities and households can be chosen by the user, but then they must be featured in this column. And they must match the GAMS program.  
It is better not to change the variable names, unless we change them in the GAMS program too. </t>
        </r>
      </text>
    </comment>
    <comment ref="B1" authorId="0" shapeId="0">
      <text>
        <r>
          <rPr>
            <b/>
            <sz val="9"/>
            <color indexed="81"/>
            <rFont val="Tahoma"/>
            <charset val="1"/>
          </rPr>
          <t>Mateusz Filipski:</t>
        </r>
        <r>
          <rPr>
            <sz val="9"/>
            <color indexed="81"/>
            <rFont val="Tahoma"/>
            <charset val="1"/>
          </rPr>
          <t xml:space="preserve">
Those are the names of the variables</t>
        </r>
      </text>
    </comment>
    <comment ref="C1" authorId="0" shapeId="0">
      <text>
        <r>
          <rPr>
            <b/>
            <sz val="9"/>
            <color indexed="81"/>
            <rFont val="Tahoma"/>
            <charset val="1"/>
          </rPr>
          <t>Mateusz Filipski:</t>
        </r>
        <r>
          <rPr>
            <sz val="9"/>
            <color indexed="81"/>
            <rFont val="Tahoma"/>
            <charset val="1"/>
          </rPr>
          <t xml:space="preserve">
This column only has commodities. Gams reads the commodity names here, so each commodity must be featured at least once (even the "outside" commodity, even if it is just to say cmin=0)</t>
        </r>
      </text>
    </comment>
    <comment ref="E1" authorId="0" shapeId="0">
      <text>
        <r>
          <rPr>
            <b/>
            <sz val="9"/>
            <color indexed="81"/>
            <rFont val="Tahoma"/>
            <charset val="1"/>
          </rPr>
          <t>Mateusz Filipski:</t>
        </r>
        <r>
          <rPr>
            <sz val="9"/>
            <color indexed="81"/>
            <rFont val="Tahoma"/>
            <charset val="1"/>
          </rPr>
          <t xml:space="preserve">
Same comment as for commodities, but for factors.  GAMS reads the names of factors off of this column UNTIL IT MEETS A BLANK.  Each factor must be featured at least once before the first blank cell in the column.  </t>
        </r>
      </text>
    </comment>
    <comment ref="I2" authorId="0" shapeId="0">
      <text>
        <r>
          <rPr>
            <b/>
            <sz val="9"/>
            <color indexed="81"/>
            <rFont val="Tahoma"/>
            <charset val="1"/>
          </rPr>
          <t>Mateusz Filipski:</t>
        </r>
        <r>
          <rPr>
            <sz val="9"/>
            <color indexed="81"/>
            <rFont val="Tahoma"/>
            <charset val="1"/>
          </rPr>
          <t xml:space="preserve">
Household names must be in this row.  </t>
        </r>
      </text>
    </comment>
  </commentList>
</comments>
</file>

<file path=xl/sharedStrings.xml><?xml version="1.0" encoding="utf-8"?>
<sst xmlns="http://schemas.openxmlformats.org/spreadsheetml/2006/main" count="989" uniqueCount="230">
  <si>
    <t>share of outvil</t>
    <phoneticPr fontId="2" type="noConversion"/>
  </si>
  <si>
    <t>rol</t>
    <phoneticPr fontId="2" type="noConversion"/>
  </si>
  <si>
    <t>ag_in_s</t>
  </si>
  <si>
    <t>ag_zoi_s</t>
  </si>
  <si>
    <t>ag_rol_s</t>
  </si>
  <si>
    <t>ag_abroad_s</t>
  </si>
  <si>
    <t>USING WAGE SHARES</t>
    <phoneticPr fontId="2" type="noConversion"/>
  </si>
  <si>
    <t>USING AG INPUT SHARES</t>
    <phoneticPr fontId="2" type="noConversion"/>
  </si>
  <si>
    <t>ALL</t>
    <phoneticPr fontId="2" type="noConversion"/>
  </si>
  <si>
    <t>ALL</t>
    <phoneticPr fontId="2" type="noConversion"/>
  </si>
  <si>
    <t>All obs with nonmissing variables</t>
    <phoneticPr fontId="2" type="noConversion"/>
  </si>
  <si>
    <t>All obs with nonmissing variables and nonmissing ag values</t>
    <phoneticPr fontId="2" type="noConversion"/>
  </si>
  <si>
    <t>exchange rate</t>
    <phoneticPr fontId="2" type="noConversion"/>
  </si>
  <si>
    <t>oanda.com</t>
    <phoneticPr fontId="2" type="noConversion"/>
  </si>
  <si>
    <t>Per cap income</t>
    <phoneticPr fontId="2" type="noConversion"/>
  </si>
  <si>
    <t>per cap exp</t>
    <phoneticPr fontId="2" type="noConversion"/>
  </si>
  <si>
    <t>per cap inc (usd)</t>
    <phoneticPr fontId="2" type="noConversion"/>
  </si>
  <si>
    <t>per cap exp (usd)</t>
    <phoneticPr fontId="2" type="noConversion"/>
  </si>
  <si>
    <t>IMF PC GDP (nominal usd)</t>
    <phoneticPr fontId="2" type="noConversion"/>
  </si>
  <si>
    <t>World Bank</t>
    <phoneticPr fontId="2" type="noConversion"/>
  </si>
  <si>
    <t>year</t>
    <phoneticPr fontId="2" type="noConversion"/>
  </si>
  <si>
    <t>nominal usd</t>
    <phoneticPr fontId="2" type="noConversion"/>
  </si>
  <si>
    <t>from wiki</t>
    <phoneticPr fontId="2" type="noConversion"/>
  </si>
  <si>
    <t xml:space="preserve">K value </t>
    <phoneticPr fontId="2" type="noConversion"/>
  </si>
  <si>
    <t>K value added</t>
  </si>
  <si>
    <t>K value added</t>
    <phoneticPr fontId="2" type="noConversion"/>
  </si>
  <si>
    <t>per cap</t>
    <phoneticPr fontId="2" type="noConversion"/>
  </si>
  <si>
    <t>totals (correspond to input sheet)</t>
    <phoneticPr fontId="2" type="noConversion"/>
  </si>
  <si>
    <t>retail</t>
  </si>
  <si>
    <t>services</t>
  </si>
  <si>
    <t>prod</t>
    <phoneticPr fontId="2" type="noConversion"/>
  </si>
  <si>
    <t>service</t>
    <phoneticPr fontId="2" type="noConversion"/>
  </si>
  <si>
    <t>prod</t>
    <phoneticPr fontId="2" type="noConversion"/>
  </si>
  <si>
    <t>retail</t>
    <phoneticPr fontId="2" type="noConversion"/>
  </si>
  <si>
    <t>ser</t>
    <phoneticPr fontId="2" type="noConversion"/>
  </si>
  <si>
    <t>pdtn fn coeffs</t>
    <phoneticPr fontId="2" type="noConversion"/>
  </si>
  <si>
    <t>retai</t>
    <phoneticPr fontId="2" type="noConversion"/>
  </si>
  <si>
    <t>Retail</t>
    <phoneticPr fontId="2" type="noConversion"/>
  </si>
  <si>
    <t>HL</t>
    <phoneticPr fontId="2" type="noConversion"/>
  </si>
  <si>
    <t>FL</t>
    <phoneticPr fontId="2" type="noConversion"/>
  </si>
  <si>
    <t>outside</t>
    <phoneticPr fontId="2" type="noConversion"/>
  </si>
  <si>
    <t>K</t>
    <phoneticPr fontId="2" type="noConversion"/>
  </si>
  <si>
    <t>ser</t>
    <phoneticPr fontId="2" type="noConversion"/>
  </si>
  <si>
    <t>non-retail</t>
    <phoneticPr fontId="2" type="noConversion"/>
  </si>
  <si>
    <t>HL</t>
    <phoneticPr fontId="2" type="noConversion"/>
  </si>
  <si>
    <t>FL</t>
    <phoneticPr fontId="2" type="noConversion"/>
  </si>
  <si>
    <t>Profit to Rev</t>
    <phoneticPr fontId="2" type="noConversion"/>
  </si>
  <si>
    <t>retail</t>
    <phoneticPr fontId="2" type="noConversion"/>
  </si>
  <si>
    <t>prod</t>
    <phoneticPr fontId="2" type="noConversion"/>
  </si>
  <si>
    <t>services</t>
    <phoneticPr fontId="2" type="noConversion"/>
  </si>
  <si>
    <t>Profit to intermediate demands</t>
    <phoneticPr fontId="2" type="noConversion"/>
  </si>
  <si>
    <t xml:space="preserve">intermediate </t>
    <phoneticPr fontId="2" type="noConversion"/>
  </si>
  <si>
    <t>inputs</t>
    <phoneticPr fontId="2" type="noConversion"/>
  </si>
  <si>
    <t>business tyeps</t>
    <phoneticPr fontId="2" type="noConversion"/>
  </si>
  <si>
    <t>Livestock</t>
    <phoneticPr fontId="2" type="noConversion"/>
  </si>
  <si>
    <t>pdtn fn</t>
    <phoneticPr fontId="2" type="noConversion"/>
  </si>
  <si>
    <t>FL</t>
    <phoneticPr fontId="2" type="noConversion"/>
  </si>
  <si>
    <t>liv_input</t>
  </si>
  <si>
    <t>LAND</t>
    <phoneticPr fontId="2" type="noConversion"/>
  </si>
  <si>
    <t>liv_hired_~l</t>
  </si>
  <si>
    <t>liv_lyear</t>
  </si>
  <si>
    <t>liv_val_v1</t>
  </si>
  <si>
    <t>tot</t>
    <phoneticPr fontId="2" type="noConversion"/>
  </si>
  <si>
    <t>newlivval</t>
  </si>
  <si>
    <t>resid</t>
    <phoneticPr fontId="2" type="noConversion"/>
  </si>
  <si>
    <t>wage_income</t>
  </si>
  <si>
    <t>toty</t>
  </si>
  <si>
    <t>totexp</t>
  </si>
  <si>
    <t>hhsize</t>
  </si>
  <si>
    <t>Business Type</t>
    <phoneticPr fontId="2" type="noConversion"/>
  </si>
  <si>
    <t>srev invil</t>
    <phoneticPr fontId="2" type="noConversion"/>
  </si>
  <si>
    <t>zoi</t>
    <phoneticPr fontId="2" type="noConversion"/>
  </si>
  <si>
    <t>roles</t>
    <phoneticPr fontId="2" type="noConversion"/>
  </si>
  <si>
    <t>abroad</t>
    <phoneticPr fontId="2" type="noConversion"/>
  </si>
  <si>
    <t>retail</t>
    <phoneticPr fontId="2" type="noConversion"/>
  </si>
  <si>
    <t>production</t>
    <phoneticPr fontId="2" type="noConversion"/>
  </si>
  <si>
    <t>service</t>
    <phoneticPr fontId="2" type="noConversion"/>
  </si>
  <si>
    <t>business_type</t>
  </si>
  <si>
    <t>Retail</t>
  </si>
  <si>
    <t>Max</t>
  </si>
  <si>
    <t>srev_invil</t>
  </si>
  <si>
    <t>srev_outvil</t>
  </si>
  <si>
    <t>srev_abroad</t>
  </si>
  <si>
    <t>totalrev</t>
  </si>
  <si>
    <t>-&gt;</t>
  </si>
  <si>
    <t>Production</t>
  </si>
  <si>
    <t>Services</t>
  </si>
  <si>
    <t>Std Dev</t>
    <phoneticPr fontId="2" type="noConversion"/>
  </si>
  <si>
    <t>Min</t>
    <phoneticPr fontId="2" type="noConversion"/>
  </si>
  <si>
    <t>Max</t>
    <phoneticPr fontId="2" type="noConversion"/>
  </si>
  <si>
    <t>BUSINESS PROFITS</t>
    <phoneticPr fontId="2" type="noConversion"/>
  </si>
  <si>
    <t>Factor Demand</t>
    <phoneticPr fontId="2" type="noConversion"/>
  </si>
  <si>
    <t>Retail</t>
    <phoneticPr fontId="2" type="noConversion"/>
  </si>
  <si>
    <t>sd</t>
    <phoneticPr fontId="2" type="noConversion"/>
  </si>
  <si>
    <t>min</t>
    <phoneticPr fontId="2" type="noConversion"/>
  </si>
  <si>
    <t>max</t>
    <phoneticPr fontId="2" type="noConversion"/>
  </si>
  <si>
    <t>bus_profit~l</t>
  </si>
  <si>
    <t>HL</t>
    <phoneticPr fontId="2" type="noConversion"/>
  </si>
  <si>
    <t>bus_profit~n</t>
  </si>
  <si>
    <t>FL</t>
    <phoneticPr fontId="2" type="noConversion"/>
  </si>
  <si>
    <t>bus_profit~e</t>
  </si>
  <si>
    <t>K</t>
    <phoneticPr fontId="2" type="noConversion"/>
  </si>
  <si>
    <t>Prod</t>
    <phoneticPr fontId="2" type="noConversion"/>
  </si>
  <si>
    <t>Services</t>
    <phoneticPr fontId="2" type="noConversion"/>
  </si>
  <si>
    <t>K</t>
    <phoneticPr fontId="2" type="noConversion"/>
  </si>
  <si>
    <t>Purchased input demand</t>
    <phoneticPr fontId="2" type="noConversion"/>
  </si>
  <si>
    <t>retail</t>
    <phoneticPr fontId="2" type="noConversion"/>
  </si>
  <si>
    <t>Group 1</t>
    <phoneticPr fontId="2" type="noConversion"/>
  </si>
  <si>
    <t>Group 2</t>
    <phoneticPr fontId="2" type="noConversion"/>
  </si>
  <si>
    <t>Group 3</t>
    <phoneticPr fontId="2" type="noConversion"/>
  </si>
  <si>
    <t>Group 4</t>
    <phoneticPr fontId="2" type="noConversion"/>
  </si>
  <si>
    <t>All accounts</t>
  </si>
  <si>
    <t>Commodity</t>
  </si>
  <si>
    <t>Commodity2</t>
  </si>
  <si>
    <t>Factor</t>
  </si>
  <si>
    <t>Households</t>
  </si>
  <si>
    <t>A</t>
  </si>
  <si>
    <t>B</t>
  </si>
  <si>
    <t>C</t>
  </si>
  <si>
    <t>D</t>
  </si>
  <si>
    <t>FD</t>
  </si>
  <si>
    <t>crop</t>
  </si>
  <si>
    <t>HL</t>
  </si>
  <si>
    <t>FL</t>
  </si>
  <si>
    <t>LAND</t>
  </si>
  <si>
    <t>K</t>
  </si>
  <si>
    <t>PURCH</t>
  </si>
  <si>
    <t>beta</t>
  </si>
  <si>
    <t>se</t>
  </si>
  <si>
    <t>acobb</t>
  </si>
  <si>
    <t>acobbse</t>
  </si>
  <si>
    <t>alpha</t>
  </si>
  <si>
    <t>alphase</t>
  </si>
  <si>
    <t>cmin</t>
  </si>
  <si>
    <t>live</t>
  </si>
  <si>
    <t>INTD</t>
  </si>
  <si>
    <t>ret</t>
  </si>
  <si>
    <t>ser</t>
  </si>
  <si>
    <t>OUTSIDE</t>
  </si>
  <si>
    <t>prod</t>
  </si>
  <si>
    <t>endow</t>
  </si>
  <si>
    <t>ROWendow</t>
  </si>
  <si>
    <t>more expenditure shares</t>
  </si>
  <si>
    <t>transfout</t>
  </si>
  <si>
    <t>transfin</t>
  </si>
  <si>
    <t>labexp</t>
  </si>
  <si>
    <t>NONSCtransfers</t>
  </si>
  <si>
    <t>Remits</t>
  </si>
  <si>
    <t>NumberHH</t>
  </si>
  <si>
    <t>ZOI to ROLes</t>
    <phoneticPr fontId="2" type="noConversion"/>
  </si>
  <si>
    <t>all ROLes share</t>
    <phoneticPr fontId="2" type="noConversion"/>
  </si>
  <si>
    <t>share zoi</t>
    <phoneticPr fontId="2" type="noConversion"/>
  </si>
  <si>
    <t>new share roles</t>
    <phoneticPr fontId="2" type="noConversion"/>
  </si>
  <si>
    <t>use wage</t>
    <phoneticPr fontId="2" type="noConversion"/>
  </si>
  <si>
    <t>make exp</t>
    <phoneticPr fontId="2" type="noConversion"/>
  </si>
  <si>
    <t>group</t>
  </si>
  <si>
    <t>=</t>
  </si>
  <si>
    <t>Variable</t>
  </si>
  <si>
    <t>Obs</t>
  </si>
  <si>
    <t>Mean</t>
  </si>
  <si>
    <t>Std.</t>
  </si>
  <si>
    <t>Dev.</t>
  </si>
  <si>
    <t>Min</t>
  </si>
  <si>
    <t>wage_vil</t>
  </si>
  <si>
    <t>wage_zoi</t>
  </si>
  <si>
    <t>wage_rol</t>
  </si>
  <si>
    <t>wage_abroad</t>
  </si>
  <si>
    <t>wage_vil_s</t>
  </si>
  <si>
    <t>wage_zoi_s</t>
  </si>
  <si>
    <t>wage_rol_s</t>
  </si>
  <si>
    <t>wage_abroa~s</t>
  </si>
  <si>
    <t>expfood_s</t>
  </si>
  <si>
    <t>expliv_s</t>
  </si>
  <si>
    <t>expret_s</t>
  </si>
  <si>
    <t>expser_s</t>
  </si>
  <si>
    <t>expprod_s</t>
  </si>
  <si>
    <t>exphiredhe~s</t>
  </si>
  <si>
    <t>exptransin~s</t>
  </si>
  <si>
    <t>expsainfor~s</t>
  </si>
  <si>
    <t>expsavform~s</t>
  </si>
  <si>
    <t>exptransou~s</t>
  </si>
  <si>
    <t>expoutside_s</t>
  </si>
  <si>
    <t>Type</t>
  </si>
  <si>
    <t>Name</t>
  </si>
  <si>
    <t>Range</t>
  </si>
  <si>
    <t>Dimensions</t>
  </si>
  <si>
    <t>rdim</t>
  </si>
  <si>
    <t>cdim</t>
  </si>
  <si>
    <t>dset</t>
  </si>
  <si>
    <t>ac</t>
  </si>
  <si>
    <t>var</t>
  </si>
  <si>
    <t>h</t>
  </si>
  <si>
    <t>g</t>
  </si>
  <si>
    <t>f</t>
  </si>
  <si>
    <t>par</t>
  </si>
  <si>
    <t>alldata</t>
  </si>
  <si>
    <t>labexpse</t>
  </si>
  <si>
    <t>transfinse</t>
  </si>
  <si>
    <t>transfoutse</t>
  </si>
  <si>
    <t>savinformal</t>
  </si>
  <si>
    <t>savinformalse</t>
  </si>
  <si>
    <t>savformal</t>
  </si>
  <si>
    <t>savformalse</t>
  </si>
  <si>
    <t>EXPZOI</t>
  </si>
  <si>
    <t>EXPROLES</t>
  </si>
  <si>
    <t>ZOIENDOW</t>
  </si>
  <si>
    <t>ROCENDOW</t>
  </si>
  <si>
    <t>LAND</t>
    <phoneticPr fontId="4" type="noConversion"/>
  </si>
  <si>
    <t>K</t>
    <phoneticPr fontId="4" type="noConversion"/>
  </si>
  <si>
    <t>Input!A3</t>
  </si>
  <si>
    <t>Input!B3</t>
  </si>
  <si>
    <t>Input!F2</t>
  </si>
  <si>
    <t>Input!C3</t>
  </si>
  <si>
    <t>Input!E3:E300</t>
  </si>
  <si>
    <t>Input!B2</t>
  </si>
  <si>
    <t>outside</t>
  </si>
  <si>
    <t>empty</t>
  </si>
  <si>
    <t>HHinc</t>
  </si>
  <si>
    <t>HHexp</t>
  </si>
  <si>
    <t>HHsize</t>
  </si>
  <si>
    <t>PC Inc and Exp values</t>
  </si>
  <si>
    <t>revsh_vil</t>
  </si>
  <si>
    <t>revsh_zoi</t>
  </si>
  <si>
    <t>revsh_rol</t>
  </si>
  <si>
    <t>revsh_row</t>
  </si>
  <si>
    <t>VA2IDsh</t>
  </si>
  <si>
    <t>for each $1 of Value Added - how much Intermediate Demand was necessary</t>
  </si>
  <si>
    <t>ie: for $1 of retail value added $4.4 were used in outside goods</t>
  </si>
  <si>
    <t xml:space="preserve">HL </t>
  </si>
  <si>
    <t xml:space="preserve">Changed this form 4.42 to 2.50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</si>
</sst>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Verdana"/>
    </font>
    <font>
      <sz val="11"/>
      <color theme="1"/>
      <name val="Calibri"/>
      <family val="2"/>
      <scheme val="minor"/>
    </font>
    <font>
      <sz val="8"/>
      <name val="Verdana"/>
      <family val="2"/>
    </font>
    <font>
      <i/>
      <sz val="11"/>
      <color indexed="8"/>
      <name val="Calibri"/>
      <family val="2"/>
    </font>
    <font>
      <sz val="10"/>
      <name val="Verdana"/>
      <family val="2"/>
    </font>
    <font>
      <sz val="11"/>
      <color indexed="8"/>
      <name val="Calibri"/>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indexed="45"/>
        <bgColor indexed="64"/>
      </patternFill>
    </fill>
    <fill>
      <patternFill patternType="solid">
        <fgColor indexed="34"/>
        <bgColor indexed="64"/>
      </patternFill>
    </fill>
    <fill>
      <patternFill patternType="darkGray">
        <fgColor indexed="9"/>
        <bgColor indexed="45"/>
      </patternFill>
    </fill>
    <fill>
      <patternFill patternType="solid">
        <fgColor indexed="11"/>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2" fontId="0" fillId="0" borderId="0" xfId="0" applyNumberFormat="1"/>
    <xf numFmtId="0" fontId="0" fillId="0" borderId="0" xfId="0" applyFont="1"/>
    <xf numFmtId="0" fontId="3" fillId="0" borderId="0" xfId="0" applyFont="1"/>
    <xf numFmtId="0" fontId="0" fillId="2" borderId="0" xfId="0" applyFill="1"/>
    <xf numFmtId="2" fontId="0" fillId="2" borderId="0" xfId="0" applyNumberFormat="1" applyFill="1"/>
    <xf numFmtId="0" fontId="1" fillId="0" borderId="0" xfId="1"/>
    <xf numFmtId="0" fontId="0" fillId="3" borderId="0" xfId="0" applyFill="1"/>
    <xf numFmtId="0" fontId="5" fillId="0" borderId="0" xfId="0" applyFont="1"/>
    <xf numFmtId="0" fontId="5" fillId="3" borderId="0" xfId="0" applyFont="1" applyFill="1"/>
    <xf numFmtId="15" fontId="0" fillId="0" borderId="0" xfId="0" applyNumberFormat="1"/>
    <xf numFmtId="0" fontId="0" fillId="2" borderId="0" xfId="0" applyFont="1" applyFill="1"/>
    <xf numFmtId="0" fontId="0" fillId="4" borderId="0" xfId="0" applyFill="1"/>
    <xf numFmtId="2" fontId="0" fillId="5" borderId="0" xfId="0" applyNumberFormat="1" applyFill="1"/>
    <xf numFmtId="0" fontId="0" fillId="6" borderId="0" xfId="0" applyFill="1"/>
  </cellXfs>
  <cellStyles count="2">
    <cellStyle name="Normal" xfId="0" builtinId="0"/>
    <cellStyle name="Normal 2" xfId="1"/>
  </cellStyles>
  <dxfs count="4">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fricaCt/Lesotho/karen%20lesotho%20lewie/Lesotho_LEWIE_input_template_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Data2"/>
      <sheetName val="endow"/>
      <sheetName val="HH pdtn and exp"/>
      <sheetName val="expfun"/>
      <sheetName val="business"/>
      <sheetName val="bus2"/>
      <sheetName val="FacDemand_ag"/>
    </sheetNames>
    <sheetDataSet>
      <sheetData sheetId="0" refreshError="1"/>
      <sheetData sheetId="1" refreshError="1"/>
      <sheetData sheetId="2" refreshError="1"/>
      <sheetData sheetId="3" refreshError="1"/>
      <sheetData sheetId="4" refreshError="1"/>
      <sheetData sheetId="5">
        <row r="5">
          <cell r="J5">
            <v>0.16261220000000001</v>
          </cell>
        </row>
        <row r="6">
          <cell r="J6">
            <v>0.1211256</v>
          </cell>
        </row>
        <row r="7">
          <cell r="J7">
            <v>0.71626220000000007</v>
          </cell>
        </row>
        <row r="13">
          <cell r="J13">
            <v>0.25328679999999998</v>
          </cell>
        </row>
        <row r="14">
          <cell r="J14">
            <v>0.21673139999999999</v>
          </cell>
        </row>
        <row r="15">
          <cell r="J15">
            <v>0.52998180000000006</v>
          </cell>
        </row>
        <row r="48">
          <cell r="P48">
            <v>2.8977072947523056E-2</v>
          </cell>
          <cell r="Q48">
            <v>0.35305522625348706</v>
          </cell>
          <cell r="R48">
            <v>0.14402845917250964</v>
          </cell>
        </row>
        <row r="49">
          <cell r="P49">
            <v>3.0961974387688749E-2</v>
          </cell>
          <cell r="Q49">
            <v>3.6975060227921372E-3</v>
          </cell>
          <cell r="R49">
            <v>3.8352106570518331E-2</v>
          </cell>
        </row>
        <row r="50">
          <cell r="P50">
            <v>4.4188138200515379</v>
          </cell>
          <cell r="Q50">
            <v>0.18769247084289548</v>
          </cell>
          <cell r="R50">
            <v>1.4286811944228461</v>
          </cell>
        </row>
        <row r="58">
          <cell r="M58">
            <v>0.1762184131382937</v>
          </cell>
          <cell r="N58">
            <v>0.63413228890018547</v>
          </cell>
          <cell r="O58">
            <v>0.38934116790830692</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5"/>
  <sheetViews>
    <sheetView workbookViewId="0">
      <selection activeCell="A2" sqref="A2"/>
    </sheetView>
  </sheetViews>
  <sheetFormatPr defaultColWidth="11" defaultRowHeight="12.75" x14ac:dyDescent="0.2"/>
  <sheetData>
    <row r="2" spans="1:6" x14ac:dyDescent="0.2">
      <c r="A2" t="s">
        <v>156</v>
      </c>
    </row>
    <row r="4" spans="1:6" x14ac:dyDescent="0.2">
      <c r="A4" t="s">
        <v>157</v>
      </c>
      <c r="B4" t="s">
        <v>158</v>
      </c>
      <c r="C4" t="s">
        <v>159</v>
      </c>
      <c r="D4" t="s">
        <v>160</v>
      </c>
      <c r="E4" t="s">
        <v>161</v>
      </c>
      <c r="F4" t="s">
        <v>162</v>
      </c>
    </row>
    <row r="5" spans="1:6" x14ac:dyDescent="0.2">
      <c r="A5" t="s">
        <v>163</v>
      </c>
      <c r="B5">
        <v>747</v>
      </c>
      <c r="C5">
        <v>467.64030000000002</v>
      </c>
      <c r="D5">
        <v>1591.539</v>
      </c>
      <c r="E5">
        <v>0</v>
      </c>
      <c r="F5">
        <v>22889.47</v>
      </c>
    </row>
    <row r="6" spans="1:6" x14ac:dyDescent="0.2">
      <c r="A6" t="s">
        <v>164</v>
      </c>
      <c r="B6">
        <v>747</v>
      </c>
      <c r="C6">
        <v>303.5874</v>
      </c>
      <c r="D6">
        <v>1279.8599999999999</v>
      </c>
      <c r="E6">
        <v>0</v>
      </c>
      <c r="F6">
        <v>25000</v>
      </c>
    </row>
    <row r="7" spans="1:6" x14ac:dyDescent="0.2">
      <c r="A7" t="s">
        <v>165</v>
      </c>
      <c r="B7">
        <v>747</v>
      </c>
      <c r="C7">
        <v>226.4212</v>
      </c>
      <c r="D7">
        <v>1851.867</v>
      </c>
      <c r="E7">
        <v>0</v>
      </c>
      <c r="F7">
        <v>42250</v>
      </c>
    </row>
    <row r="8" spans="1:6" x14ac:dyDescent="0.2">
      <c r="A8" t="s">
        <v>166</v>
      </c>
      <c r="B8">
        <v>747</v>
      </c>
      <c r="C8">
        <v>128.38849999999999</v>
      </c>
      <c r="D8">
        <v>1333.703</v>
      </c>
      <c r="E8">
        <v>0</v>
      </c>
      <c r="F8">
        <v>30000</v>
      </c>
    </row>
    <row r="10" spans="1:6" x14ac:dyDescent="0.2">
      <c r="A10" t="s">
        <v>155</v>
      </c>
      <c r="B10">
        <v>2</v>
      </c>
    </row>
    <row r="12" spans="1:6" x14ac:dyDescent="0.2">
      <c r="A12" t="s">
        <v>157</v>
      </c>
      <c r="B12" t="s">
        <v>158</v>
      </c>
      <c r="C12" t="s">
        <v>159</v>
      </c>
      <c r="D12" t="s">
        <v>160</v>
      </c>
      <c r="E12" t="s">
        <v>161</v>
      </c>
      <c r="F12" t="s">
        <v>162</v>
      </c>
    </row>
    <row r="13" spans="1:6" x14ac:dyDescent="0.2">
      <c r="A13" t="s">
        <v>163</v>
      </c>
      <c r="B13">
        <v>739</v>
      </c>
      <c r="C13">
        <v>363.09219999999999</v>
      </c>
      <c r="D13">
        <v>1124.114</v>
      </c>
      <c r="E13">
        <v>0</v>
      </c>
      <c r="F13">
        <v>16100</v>
      </c>
    </row>
    <row r="14" spans="1:6" x14ac:dyDescent="0.2">
      <c r="A14" t="s">
        <v>164</v>
      </c>
      <c r="B14">
        <v>739</v>
      </c>
      <c r="C14">
        <v>329.02879999999999</v>
      </c>
      <c r="D14">
        <v>1382.8920000000001</v>
      </c>
      <c r="E14">
        <v>0</v>
      </c>
      <c r="F14">
        <v>15000</v>
      </c>
    </row>
    <row r="15" spans="1:6" x14ac:dyDescent="0.2">
      <c r="A15" t="s">
        <v>165</v>
      </c>
      <c r="B15">
        <v>739</v>
      </c>
      <c r="C15">
        <v>279.04149999999998</v>
      </c>
      <c r="D15">
        <v>2752.2649999999999</v>
      </c>
      <c r="E15">
        <v>0</v>
      </c>
      <c r="F15">
        <v>65000</v>
      </c>
    </row>
    <row r="16" spans="1:6" x14ac:dyDescent="0.2">
      <c r="A16" t="s">
        <v>166</v>
      </c>
      <c r="B16">
        <v>739</v>
      </c>
      <c r="C16">
        <v>100.01479999999999</v>
      </c>
      <c r="D16">
        <v>859.81619999999998</v>
      </c>
      <c r="E16">
        <v>0</v>
      </c>
      <c r="F16">
        <v>15000</v>
      </c>
    </row>
    <row r="18" spans="1:6" x14ac:dyDescent="0.2">
      <c r="A18" t="s">
        <v>155</v>
      </c>
      <c r="B18">
        <v>3</v>
      </c>
    </row>
    <row r="20" spans="1:6" x14ac:dyDescent="0.2">
      <c r="A20" t="s">
        <v>157</v>
      </c>
      <c r="B20" t="s">
        <v>158</v>
      </c>
      <c r="C20" t="s">
        <v>159</v>
      </c>
      <c r="D20" t="s">
        <v>160</v>
      </c>
      <c r="E20" t="s">
        <v>161</v>
      </c>
      <c r="F20" t="s">
        <v>162</v>
      </c>
    </row>
    <row r="21" spans="1:6" x14ac:dyDescent="0.2">
      <c r="A21" t="s">
        <v>163</v>
      </c>
      <c r="B21">
        <v>779</v>
      </c>
      <c r="C21">
        <v>786.81700000000001</v>
      </c>
      <c r="D21">
        <v>4411.8239999999996</v>
      </c>
      <c r="E21">
        <v>0</v>
      </c>
      <c r="F21">
        <v>74750</v>
      </c>
    </row>
    <row r="22" spans="1:6" x14ac:dyDescent="0.2">
      <c r="A22" t="s">
        <v>164</v>
      </c>
      <c r="B22">
        <v>779</v>
      </c>
      <c r="C22">
        <v>589.36540000000002</v>
      </c>
      <c r="D22">
        <v>4641.9089999999997</v>
      </c>
      <c r="E22">
        <v>0</v>
      </c>
      <c r="F22">
        <v>80900</v>
      </c>
    </row>
    <row r="23" spans="1:6" x14ac:dyDescent="0.2">
      <c r="A23" t="s">
        <v>165</v>
      </c>
      <c r="B23">
        <v>779</v>
      </c>
      <c r="C23">
        <v>367.21730000000002</v>
      </c>
      <c r="D23">
        <v>3025.4360000000001</v>
      </c>
      <c r="E23">
        <v>0</v>
      </c>
      <c r="F23">
        <v>65000</v>
      </c>
    </row>
    <row r="24" spans="1:6" x14ac:dyDescent="0.2">
      <c r="A24" t="s">
        <v>166</v>
      </c>
      <c r="B24">
        <v>779</v>
      </c>
      <c r="C24">
        <v>327.33199999999999</v>
      </c>
      <c r="D24">
        <v>2432.3440000000001</v>
      </c>
      <c r="E24">
        <v>0</v>
      </c>
      <c r="F24">
        <v>40000</v>
      </c>
    </row>
    <row r="26" spans="1:6" x14ac:dyDescent="0.2">
      <c r="A26" t="s">
        <v>155</v>
      </c>
      <c r="B26">
        <v>4</v>
      </c>
    </row>
    <row r="28" spans="1:6" x14ac:dyDescent="0.2">
      <c r="A28" t="s">
        <v>157</v>
      </c>
      <c r="B28" t="s">
        <v>158</v>
      </c>
      <c r="C28" t="s">
        <v>159</v>
      </c>
      <c r="D28" t="s">
        <v>160</v>
      </c>
      <c r="E28" t="s">
        <v>161</v>
      </c>
      <c r="F28" t="s">
        <v>162</v>
      </c>
    </row>
    <row r="29" spans="1:6" x14ac:dyDescent="0.2">
      <c r="A29" t="s">
        <v>163</v>
      </c>
      <c r="B29">
        <v>789</v>
      </c>
      <c r="C29">
        <v>382.6857</v>
      </c>
      <c r="D29">
        <v>1624.8</v>
      </c>
      <c r="E29">
        <v>0</v>
      </c>
      <c r="F29">
        <v>25100</v>
      </c>
    </row>
    <row r="30" spans="1:6" x14ac:dyDescent="0.2">
      <c r="A30" t="s">
        <v>164</v>
      </c>
      <c r="B30">
        <v>789</v>
      </c>
      <c r="C30">
        <v>931.40459999999996</v>
      </c>
      <c r="D30">
        <v>6878.3339999999998</v>
      </c>
      <c r="E30">
        <v>0</v>
      </c>
      <c r="F30">
        <v>160000</v>
      </c>
    </row>
    <row r="31" spans="1:6" x14ac:dyDescent="0.2">
      <c r="A31" t="s">
        <v>165</v>
      </c>
      <c r="B31">
        <v>789</v>
      </c>
      <c r="C31">
        <v>329.66210000000001</v>
      </c>
      <c r="D31">
        <v>3311.402</v>
      </c>
      <c r="E31">
        <v>0</v>
      </c>
      <c r="F31">
        <v>80000</v>
      </c>
    </row>
    <row r="32" spans="1:6" x14ac:dyDescent="0.2">
      <c r="A32" t="s">
        <v>166</v>
      </c>
      <c r="B32">
        <v>789</v>
      </c>
      <c r="C32">
        <v>348.00940000000003</v>
      </c>
      <c r="D32">
        <v>3494.7429999999999</v>
      </c>
      <c r="E32">
        <v>0</v>
      </c>
      <c r="F32">
        <v>65000</v>
      </c>
    </row>
    <row r="34" spans="1:6" x14ac:dyDescent="0.2">
      <c r="A34" t="s">
        <v>155</v>
      </c>
      <c r="B34">
        <v>1</v>
      </c>
    </row>
    <row r="36" spans="1:6" x14ac:dyDescent="0.2">
      <c r="A36" t="s">
        <v>157</v>
      </c>
      <c r="B36" t="s">
        <v>158</v>
      </c>
      <c r="C36" t="s">
        <v>159</v>
      </c>
      <c r="D36" t="s">
        <v>160</v>
      </c>
      <c r="E36" t="s">
        <v>161</v>
      </c>
      <c r="F36" t="s">
        <v>162</v>
      </c>
    </row>
    <row r="37" spans="1:6" x14ac:dyDescent="0.2">
      <c r="A37" t="s">
        <v>167</v>
      </c>
      <c r="B37">
        <v>488</v>
      </c>
      <c r="C37">
        <v>0.61242569999999996</v>
      </c>
      <c r="D37">
        <v>0.46230900000000003</v>
      </c>
      <c r="E37">
        <v>0</v>
      </c>
      <c r="F37">
        <v>1</v>
      </c>
    </row>
    <row r="38" spans="1:6" x14ac:dyDescent="0.2">
      <c r="A38" t="s">
        <v>168</v>
      </c>
      <c r="B38">
        <v>488</v>
      </c>
      <c r="C38">
        <v>0.26676630000000001</v>
      </c>
      <c r="D38">
        <v>0.42472539999999998</v>
      </c>
      <c r="E38">
        <v>0</v>
      </c>
      <c r="F38">
        <v>1</v>
      </c>
    </row>
    <row r="39" spans="1:6" x14ac:dyDescent="0.2">
      <c r="A39" t="s">
        <v>169</v>
      </c>
      <c r="B39">
        <v>488</v>
      </c>
      <c r="C39">
        <v>8.7635099999999994E-2</v>
      </c>
      <c r="D39">
        <v>0.25813770000000003</v>
      </c>
      <c r="E39">
        <v>0</v>
      </c>
      <c r="F39">
        <v>1</v>
      </c>
    </row>
    <row r="40" spans="1:6" x14ac:dyDescent="0.2">
      <c r="A40" t="s">
        <v>170</v>
      </c>
      <c r="B40">
        <v>488</v>
      </c>
      <c r="C40">
        <v>3.3172899999999998E-2</v>
      </c>
      <c r="D40">
        <v>0.16682430000000001</v>
      </c>
      <c r="E40">
        <v>0</v>
      </c>
      <c r="F40">
        <v>1</v>
      </c>
    </row>
    <row r="42" spans="1:6" x14ac:dyDescent="0.2">
      <c r="A42" t="s">
        <v>155</v>
      </c>
      <c r="B42">
        <v>2</v>
      </c>
    </row>
    <row r="44" spans="1:6" x14ac:dyDescent="0.2">
      <c r="A44" t="s">
        <v>157</v>
      </c>
      <c r="B44" t="s">
        <v>158</v>
      </c>
      <c r="C44" t="s">
        <v>159</v>
      </c>
      <c r="D44" t="s">
        <v>160</v>
      </c>
      <c r="E44" t="s">
        <v>161</v>
      </c>
      <c r="F44" t="s">
        <v>162</v>
      </c>
    </row>
    <row r="45" spans="1:6" x14ac:dyDescent="0.2">
      <c r="A45" t="s">
        <v>167</v>
      </c>
      <c r="B45">
        <v>463</v>
      </c>
      <c r="C45">
        <v>0.60310600000000003</v>
      </c>
      <c r="D45">
        <v>0.46992689999999998</v>
      </c>
      <c r="E45">
        <v>0</v>
      </c>
      <c r="F45">
        <v>1</v>
      </c>
    </row>
    <row r="46" spans="1:6" x14ac:dyDescent="0.2">
      <c r="A46" t="s">
        <v>168</v>
      </c>
      <c r="B46">
        <v>463</v>
      </c>
      <c r="C46">
        <v>0.24458659999999999</v>
      </c>
      <c r="D46">
        <v>0.41203840000000003</v>
      </c>
      <c r="E46">
        <v>0</v>
      </c>
      <c r="F46">
        <v>1</v>
      </c>
    </row>
    <row r="47" spans="1:6" x14ac:dyDescent="0.2">
      <c r="A47" t="s">
        <v>169</v>
      </c>
      <c r="B47">
        <v>463</v>
      </c>
      <c r="C47">
        <v>0.1066317</v>
      </c>
      <c r="D47">
        <v>0.29795430000000001</v>
      </c>
      <c r="E47">
        <v>0</v>
      </c>
      <c r="F47">
        <v>1</v>
      </c>
    </row>
    <row r="48" spans="1:6" x14ac:dyDescent="0.2">
      <c r="A48" t="s">
        <v>170</v>
      </c>
      <c r="B48">
        <v>463</v>
      </c>
      <c r="C48">
        <v>4.56757E-2</v>
      </c>
      <c r="D48">
        <v>0.20240079999999999</v>
      </c>
      <c r="E48">
        <v>0</v>
      </c>
      <c r="F48">
        <v>1</v>
      </c>
    </row>
    <row r="50" spans="1:6" x14ac:dyDescent="0.2">
      <c r="A50" t="s">
        <v>155</v>
      </c>
      <c r="B50">
        <v>3</v>
      </c>
    </row>
    <row r="52" spans="1:6" x14ac:dyDescent="0.2">
      <c r="A52" t="s">
        <v>157</v>
      </c>
      <c r="B52" t="s">
        <v>158</v>
      </c>
      <c r="C52" t="s">
        <v>159</v>
      </c>
      <c r="D52" t="s">
        <v>160</v>
      </c>
      <c r="E52" t="s">
        <v>161</v>
      </c>
      <c r="F52" t="s">
        <v>162</v>
      </c>
    </row>
    <row r="53" spans="1:6" x14ac:dyDescent="0.2">
      <c r="A53" t="s">
        <v>167</v>
      </c>
      <c r="B53">
        <v>366</v>
      </c>
      <c r="C53">
        <v>0.54822749999999998</v>
      </c>
      <c r="D53">
        <v>0.48119250000000002</v>
      </c>
      <c r="E53">
        <v>0</v>
      </c>
      <c r="F53">
        <v>1</v>
      </c>
    </row>
    <row r="54" spans="1:6" x14ac:dyDescent="0.2">
      <c r="A54" t="s">
        <v>168</v>
      </c>
      <c r="B54">
        <v>366</v>
      </c>
      <c r="C54">
        <v>0.26193319999999998</v>
      </c>
      <c r="D54">
        <v>0.42435210000000001</v>
      </c>
      <c r="E54">
        <v>0</v>
      </c>
      <c r="F54">
        <v>1</v>
      </c>
    </row>
    <row r="55" spans="1:6" x14ac:dyDescent="0.2">
      <c r="A55" t="s">
        <v>169</v>
      </c>
      <c r="B55">
        <v>366</v>
      </c>
      <c r="C55">
        <v>0.10529330000000001</v>
      </c>
      <c r="D55">
        <v>0.29202860000000003</v>
      </c>
      <c r="E55">
        <v>0</v>
      </c>
      <c r="F55">
        <v>1</v>
      </c>
    </row>
    <row r="56" spans="1:6" x14ac:dyDescent="0.2">
      <c r="A56" t="s">
        <v>170</v>
      </c>
      <c r="B56">
        <v>366</v>
      </c>
      <c r="C56">
        <v>8.4545999999999996E-2</v>
      </c>
      <c r="D56">
        <v>0.26741599999999999</v>
      </c>
      <c r="E56">
        <v>0</v>
      </c>
      <c r="F56">
        <v>1</v>
      </c>
    </row>
    <row r="58" spans="1:6" x14ac:dyDescent="0.2">
      <c r="A58" t="s">
        <v>155</v>
      </c>
      <c r="B58">
        <v>4</v>
      </c>
    </row>
    <row r="60" spans="1:6" x14ac:dyDescent="0.2">
      <c r="A60" t="s">
        <v>157</v>
      </c>
      <c r="B60" t="s">
        <v>158</v>
      </c>
      <c r="C60" t="s">
        <v>159</v>
      </c>
      <c r="D60" t="s">
        <v>160</v>
      </c>
      <c r="E60" t="s">
        <v>161</v>
      </c>
      <c r="F60" t="s">
        <v>162</v>
      </c>
    </row>
    <row r="61" spans="1:6" x14ac:dyDescent="0.2">
      <c r="A61" t="s">
        <v>167</v>
      </c>
      <c r="B61">
        <v>378</v>
      </c>
      <c r="C61">
        <v>0.55011650000000001</v>
      </c>
      <c r="D61">
        <v>0.47518569999999999</v>
      </c>
      <c r="E61">
        <v>0</v>
      </c>
      <c r="F61">
        <v>1</v>
      </c>
    </row>
    <row r="62" spans="1:6" x14ac:dyDescent="0.2">
      <c r="A62" t="s">
        <v>168</v>
      </c>
      <c r="B62">
        <v>378</v>
      </c>
      <c r="C62">
        <v>0.2702138</v>
      </c>
      <c r="D62">
        <v>0.42365750000000002</v>
      </c>
      <c r="E62">
        <v>0</v>
      </c>
      <c r="F62">
        <v>1</v>
      </c>
    </row>
    <row r="63" spans="1:6" x14ac:dyDescent="0.2">
      <c r="A63" t="s">
        <v>169</v>
      </c>
      <c r="B63">
        <v>378</v>
      </c>
      <c r="C63">
        <v>0.10056710000000001</v>
      </c>
      <c r="D63">
        <v>0.27584520000000001</v>
      </c>
      <c r="E63">
        <v>0</v>
      </c>
      <c r="F63">
        <v>1</v>
      </c>
    </row>
    <row r="64" spans="1:6" x14ac:dyDescent="0.2">
      <c r="A64" t="s">
        <v>170</v>
      </c>
      <c r="B64">
        <v>378</v>
      </c>
      <c r="C64">
        <v>7.9102599999999995E-2</v>
      </c>
      <c r="D64">
        <v>0.25740010000000002</v>
      </c>
      <c r="E64">
        <v>0</v>
      </c>
      <c r="F64">
        <v>1</v>
      </c>
    </row>
    <row r="67" spans="1:6" x14ac:dyDescent="0.2">
      <c r="A67" t="s">
        <v>156</v>
      </c>
    </row>
    <row r="69" spans="1:6" x14ac:dyDescent="0.2">
      <c r="A69" t="s">
        <v>157</v>
      </c>
      <c r="B69" t="s">
        <v>158</v>
      </c>
      <c r="C69" t="s">
        <v>159</v>
      </c>
      <c r="D69" t="s">
        <v>160</v>
      </c>
      <c r="E69" t="s">
        <v>161</v>
      </c>
      <c r="F69" t="s">
        <v>162</v>
      </c>
    </row>
    <row r="70" spans="1:6" x14ac:dyDescent="0.2">
      <c r="A70" t="s">
        <v>171</v>
      </c>
      <c r="B70">
        <v>736</v>
      </c>
      <c r="C70">
        <v>0.26396370000000002</v>
      </c>
      <c r="D70">
        <v>0.27772069999999999</v>
      </c>
      <c r="E70">
        <v>0</v>
      </c>
      <c r="F70">
        <v>0.9771242</v>
      </c>
    </row>
    <row r="71" spans="1:6" x14ac:dyDescent="0.2">
      <c r="A71" t="s">
        <v>172</v>
      </c>
      <c r="B71">
        <v>736</v>
      </c>
      <c r="C71">
        <v>3.7838999999999998E-2</v>
      </c>
      <c r="D71">
        <v>0.1207744</v>
      </c>
      <c r="E71">
        <v>0</v>
      </c>
      <c r="F71">
        <v>0.86540700000000004</v>
      </c>
    </row>
    <row r="72" spans="1:6" x14ac:dyDescent="0.2">
      <c r="A72" t="s">
        <v>173</v>
      </c>
      <c r="B72">
        <v>736</v>
      </c>
      <c r="C72">
        <v>0.34033350000000001</v>
      </c>
      <c r="D72">
        <v>0.29213090000000003</v>
      </c>
      <c r="E72">
        <v>0</v>
      </c>
      <c r="F72">
        <v>1</v>
      </c>
    </row>
    <row r="73" spans="1:6" x14ac:dyDescent="0.2">
      <c r="A73" t="s">
        <v>174</v>
      </c>
      <c r="B73">
        <v>736</v>
      </c>
      <c r="C73">
        <v>2.6519000000000001E-2</v>
      </c>
      <c r="D73">
        <v>6.3094899999999995E-2</v>
      </c>
      <c r="E73">
        <v>0</v>
      </c>
      <c r="F73">
        <v>0.63436119999999996</v>
      </c>
    </row>
    <row r="74" spans="1:6" x14ac:dyDescent="0.2">
      <c r="A74" t="s">
        <v>175</v>
      </c>
      <c r="B74">
        <v>736</v>
      </c>
      <c r="C74">
        <v>1.4355E-2</v>
      </c>
      <c r="D74">
        <v>4.5782200000000002E-2</v>
      </c>
      <c r="E74">
        <v>0</v>
      </c>
      <c r="F74">
        <v>0.38407370000000002</v>
      </c>
    </row>
    <row r="75" spans="1:6" x14ac:dyDescent="0.2">
      <c r="A75" t="s">
        <v>176</v>
      </c>
      <c r="B75">
        <v>736</v>
      </c>
      <c r="C75">
        <v>2.1438999999999998E-3</v>
      </c>
      <c r="D75">
        <v>3.3994900000000002E-2</v>
      </c>
      <c r="E75">
        <v>0</v>
      </c>
      <c r="F75">
        <v>0.81521739999999998</v>
      </c>
    </row>
    <row r="76" spans="1:6" x14ac:dyDescent="0.2">
      <c r="A76" t="s">
        <v>177</v>
      </c>
      <c r="B76">
        <v>736</v>
      </c>
      <c r="C76">
        <v>2.9813999999999999E-3</v>
      </c>
      <c r="D76">
        <v>1.1831E-2</v>
      </c>
      <c r="E76">
        <v>0</v>
      </c>
      <c r="F76">
        <v>0.19142419999999999</v>
      </c>
    </row>
    <row r="77" spans="1:6" x14ac:dyDescent="0.2">
      <c r="A77" t="s">
        <v>178</v>
      </c>
      <c r="B77">
        <v>736</v>
      </c>
      <c r="C77">
        <v>2.5674300000000001E-2</v>
      </c>
      <c r="D77">
        <v>6.4652799999999996E-2</v>
      </c>
      <c r="E77">
        <v>0</v>
      </c>
      <c r="F77">
        <v>0.53932579999999997</v>
      </c>
    </row>
    <row r="78" spans="1:6" x14ac:dyDescent="0.2">
      <c r="A78" t="s">
        <v>179</v>
      </c>
      <c r="B78">
        <v>736</v>
      </c>
      <c r="C78">
        <v>3.2030000000000001E-3</v>
      </c>
      <c r="D78">
        <v>3.0218200000000001E-2</v>
      </c>
      <c r="E78">
        <v>0</v>
      </c>
      <c r="F78">
        <v>0.42613640000000003</v>
      </c>
    </row>
    <row r="79" spans="1:6" x14ac:dyDescent="0.2">
      <c r="A79" t="s">
        <v>180</v>
      </c>
      <c r="B79">
        <v>736</v>
      </c>
      <c r="C79">
        <v>1.495E-3</v>
      </c>
      <c r="D79">
        <v>1.1557899999999999E-2</v>
      </c>
      <c r="E79">
        <v>0</v>
      </c>
      <c r="F79">
        <v>0.21321960000000001</v>
      </c>
    </row>
    <row r="80" spans="1:6" x14ac:dyDescent="0.2">
      <c r="A80" t="s">
        <v>181</v>
      </c>
      <c r="B80">
        <v>736</v>
      </c>
      <c r="C80">
        <v>0.28149210000000002</v>
      </c>
      <c r="D80">
        <v>0.28473670000000001</v>
      </c>
      <c r="E80">
        <v>0</v>
      </c>
      <c r="F80">
        <v>1</v>
      </c>
    </row>
    <row r="82" spans="1:6" x14ac:dyDescent="0.2">
      <c r="A82" t="s">
        <v>155</v>
      </c>
      <c r="B82">
        <v>2</v>
      </c>
    </row>
    <row r="84" spans="1:6" x14ac:dyDescent="0.2">
      <c r="A84" t="s">
        <v>157</v>
      </c>
      <c r="B84" t="s">
        <v>158</v>
      </c>
      <c r="C84" t="s">
        <v>159</v>
      </c>
      <c r="D84" t="s">
        <v>160</v>
      </c>
      <c r="E84" t="s">
        <v>161</v>
      </c>
      <c r="F84" t="s">
        <v>162</v>
      </c>
    </row>
    <row r="85" spans="1:6" x14ac:dyDescent="0.2">
      <c r="A85" t="s">
        <v>171</v>
      </c>
      <c r="B85">
        <v>728</v>
      </c>
      <c r="C85">
        <v>0.2209351</v>
      </c>
      <c r="D85">
        <v>0.26546150000000002</v>
      </c>
      <c r="E85">
        <v>0</v>
      </c>
      <c r="F85">
        <v>1</v>
      </c>
    </row>
    <row r="86" spans="1:6" x14ac:dyDescent="0.2">
      <c r="A86" t="s">
        <v>172</v>
      </c>
      <c r="B86">
        <v>728</v>
      </c>
      <c r="C86">
        <v>3.9802900000000002E-2</v>
      </c>
      <c r="D86">
        <v>0.12579879999999999</v>
      </c>
      <c r="E86">
        <v>0</v>
      </c>
      <c r="F86">
        <v>0.81964809999999999</v>
      </c>
    </row>
    <row r="87" spans="1:6" x14ac:dyDescent="0.2">
      <c r="A87" t="s">
        <v>173</v>
      </c>
      <c r="B87">
        <v>728</v>
      </c>
      <c r="C87">
        <v>0.34156340000000002</v>
      </c>
      <c r="D87">
        <v>0.30252079999999998</v>
      </c>
      <c r="E87">
        <v>0</v>
      </c>
      <c r="F87">
        <v>1</v>
      </c>
    </row>
    <row r="88" spans="1:6" x14ac:dyDescent="0.2">
      <c r="A88" t="s">
        <v>174</v>
      </c>
      <c r="B88">
        <v>728</v>
      </c>
      <c r="C88">
        <v>2.40171E-2</v>
      </c>
      <c r="D88">
        <v>6.9815299999999997E-2</v>
      </c>
      <c r="E88">
        <v>0</v>
      </c>
      <c r="F88">
        <v>0.77272730000000001</v>
      </c>
    </row>
    <row r="89" spans="1:6" x14ac:dyDescent="0.2">
      <c r="A89" t="s">
        <v>175</v>
      </c>
      <c r="B89">
        <v>728</v>
      </c>
      <c r="C89">
        <v>1.9185799999999999E-2</v>
      </c>
      <c r="D89">
        <v>6.7950999999999998E-2</v>
      </c>
      <c r="E89">
        <v>0</v>
      </c>
      <c r="F89">
        <v>0.73664830000000003</v>
      </c>
    </row>
    <row r="90" spans="1:6" x14ac:dyDescent="0.2">
      <c r="A90" t="s">
        <v>176</v>
      </c>
      <c r="B90">
        <v>728</v>
      </c>
      <c r="C90">
        <v>1.8092E-3</v>
      </c>
      <c r="D90">
        <v>2.7252800000000001E-2</v>
      </c>
      <c r="E90">
        <v>0</v>
      </c>
      <c r="F90">
        <v>0.533049</v>
      </c>
    </row>
    <row r="91" spans="1:6" x14ac:dyDescent="0.2">
      <c r="A91" t="s">
        <v>177</v>
      </c>
      <c r="B91">
        <v>728</v>
      </c>
      <c r="C91">
        <v>3.6925999999999999E-3</v>
      </c>
      <c r="D91">
        <v>2.1260399999999999E-2</v>
      </c>
      <c r="E91">
        <v>0</v>
      </c>
      <c r="F91">
        <v>0.51724139999999996</v>
      </c>
    </row>
    <row r="92" spans="1:6" x14ac:dyDescent="0.2">
      <c r="A92" t="s">
        <v>178</v>
      </c>
      <c r="B92">
        <v>728</v>
      </c>
      <c r="C92">
        <v>2.7991200000000001E-2</v>
      </c>
      <c r="D92">
        <v>7.8712299999999999E-2</v>
      </c>
      <c r="E92">
        <v>0</v>
      </c>
      <c r="F92">
        <v>0.7017544</v>
      </c>
    </row>
    <row r="93" spans="1:6" x14ac:dyDescent="0.2">
      <c r="A93" t="s">
        <v>179</v>
      </c>
      <c r="B93">
        <v>728</v>
      </c>
      <c r="C93">
        <v>7.5480000000000002E-4</v>
      </c>
      <c r="D93">
        <v>1.2425E-2</v>
      </c>
      <c r="E93">
        <v>0</v>
      </c>
      <c r="F93">
        <v>0.27463549999999998</v>
      </c>
    </row>
    <row r="94" spans="1:6" x14ac:dyDescent="0.2">
      <c r="A94" t="s">
        <v>180</v>
      </c>
      <c r="B94">
        <v>728</v>
      </c>
      <c r="C94">
        <v>9.5989999999999997E-4</v>
      </c>
      <c r="D94">
        <v>7.1462000000000001E-3</v>
      </c>
      <c r="E94">
        <v>0</v>
      </c>
      <c r="F94">
        <v>0.121822</v>
      </c>
    </row>
    <row r="95" spans="1:6" x14ac:dyDescent="0.2">
      <c r="A95" t="s">
        <v>181</v>
      </c>
      <c r="B95">
        <v>728</v>
      </c>
      <c r="C95">
        <v>0.31928800000000002</v>
      </c>
      <c r="D95">
        <v>0.31372990000000001</v>
      </c>
      <c r="E95">
        <v>0</v>
      </c>
      <c r="F95">
        <v>1</v>
      </c>
    </row>
    <row r="97" spans="1:6" x14ac:dyDescent="0.2">
      <c r="A97" t="s">
        <v>155</v>
      </c>
      <c r="B97">
        <v>3</v>
      </c>
    </row>
    <row r="99" spans="1:6" x14ac:dyDescent="0.2">
      <c r="A99" t="s">
        <v>157</v>
      </c>
      <c r="B99" t="s">
        <v>158</v>
      </c>
      <c r="C99" t="s">
        <v>159</v>
      </c>
      <c r="D99" t="s">
        <v>160</v>
      </c>
      <c r="E99" t="s">
        <v>161</v>
      </c>
      <c r="F99" t="s">
        <v>162</v>
      </c>
    </row>
    <row r="100" spans="1:6" x14ac:dyDescent="0.2">
      <c r="A100" t="s">
        <v>171</v>
      </c>
      <c r="B100">
        <v>766</v>
      </c>
      <c r="C100">
        <v>0.18543470000000001</v>
      </c>
      <c r="D100">
        <v>0.2320168</v>
      </c>
      <c r="E100">
        <v>0</v>
      </c>
      <c r="F100">
        <v>0.94654729999999998</v>
      </c>
    </row>
    <row r="101" spans="1:6" x14ac:dyDescent="0.2">
      <c r="A101" t="s">
        <v>172</v>
      </c>
      <c r="B101">
        <v>766</v>
      </c>
      <c r="C101">
        <v>4.1771200000000001E-2</v>
      </c>
      <c r="D101">
        <v>0.120229</v>
      </c>
      <c r="E101">
        <v>0</v>
      </c>
      <c r="F101">
        <v>0.92073859999999996</v>
      </c>
    </row>
    <row r="102" spans="1:6" x14ac:dyDescent="0.2">
      <c r="A102" t="s">
        <v>173</v>
      </c>
      <c r="B102">
        <v>766</v>
      </c>
      <c r="C102">
        <v>0.32192280000000001</v>
      </c>
      <c r="D102">
        <v>0.2896956</v>
      </c>
      <c r="E102">
        <v>0</v>
      </c>
      <c r="F102">
        <v>1</v>
      </c>
    </row>
    <row r="103" spans="1:6" x14ac:dyDescent="0.2">
      <c r="A103" t="s">
        <v>174</v>
      </c>
      <c r="B103">
        <v>766</v>
      </c>
      <c r="C103">
        <v>2.94547E-2</v>
      </c>
      <c r="D103">
        <v>5.9821100000000002E-2</v>
      </c>
      <c r="E103">
        <v>0</v>
      </c>
      <c r="F103">
        <v>0.51546389999999997</v>
      </c>
    </row>
    <row r="104" spans="1:6" x14ac:dyDescent="0.2">
      <c r="A104" t="s">
        <v>175</v>
      </c>
      <c r="B104">
        <v>766</v>
      </c>
      <c r="C104">
        <v>1.3374499999999999E-2</v>
      </c>
      <c r="D104">
        <v>4.2312000000000002E-2</v>
      </c>
      <c r="E104">
        <v>0</v>
      </c>
      <c r="F104">
        <v>0.55096420000000002</v>
      </c>
    </row>
    <row r="105" spans="1:6" x14ac:dyDescent="0.2">
      <c r="A105" t="s">
        <v>176</v>
      </c>
      <c r="B105">
        <v>766</v>
      </c>
      <c r="C105">
        <v>3.8579999999999999E-3</v>
      </c>
      <c r="D105">
        <v>2.6222100000000002E-2</v>
      </c>
      <c r="E105">
        <v>0</v>
      </c>
      <c r="F105">
        <v>0.39297880000000002</v>
      </c>
    </row>
    <row r="106" spans="1:6" x14ac:dyDescent="0.2">
      <c r="A106" t="s">
        <v>177</v>
      </c>
      <c r="B106">
        <v>766</v>
      </c>
      <c r="C106">
        <v>4.6641E-3</v>
      </c>
      <c r="D106">
        <v>1.26572E-2</v>
      </c>
      <c r="E106">
        <v>0</v>
      </c>
      <c r="F106">
        <v>0.16834830000000001</v>
      </c>
    </row>
    <row r="107" spans="1:6" x14ac:dyDescent="0.2">
      <c r="A107" t="s">
        <v>178</v>
      </c>
      <c r="B107">
        <v>766</v>
      </c>
      <c r="C107">
        <v>4.2245100000000001E-2</v>
      </c>
      <c r="D107">
        <v>9.5576300000000003E-2</v>
      </c>
      <c r="E107">
        <v>0</v>
      </c>
      <c r="F107">
        <v>0.83313250000000005</v>
      </c>
    </row>
    <row r="108" spans="1:6" x14ac:dyDescent="0.2">
      <c r="A108" t="s">
        <v>179</v>
      </c>
      <c r="B108">
        <v>766</v>
      </c>
      <c r="C108">
        <v>1.61847E-2</v>
      </c>
      <c r="D108">
        <v>8.2400000000000001E-2</v>
      </c>
      <c r="E108">
        <v>0</v>
      </c>
      <c r="F108">
        <v>0.83406040000000004</v>
      </c>
    </row>
    <row r="109" spans="1:6" x14ac:dyDescent="0.2">
      <c r="A109" t="s">
        <v>180</v>
      </c>
      <c r="B109">
        <v>766</v>
      </c>
      <c r="C109">
        <v>1.9555000000000002E-3</v>
      </c>
      <c r="D109">
        <v>1.39177E-2</v>
      </c>
      <c r="E109">
        <v>0</v>
      </c>
      <c r="F109">
        <v>0.33422459999999998</v>
      </c>
    </row>
    <row r="110" spans="1:6" x14ac:dyDescent="0.2">
      <c r="A110" t="s">
        <v>181</v>
      </c>
      <c r="B110">
        <v>766</v>
      </c>
      <c r="C110">
        <v>0.33913460000000001</v>
      </c>
      <c r="D110">
        <v>0.29041139999999999</v>
      </c>
      <c r="E110">
        <v>0</v>
      </c>
      <c r="F110">
        <v>1</v>
      </c>
    </row>
    <row r="112" spans="1:6" x14ac:dyDescent="0.2">
      <c r="A112" t="s">
        <v>155</v>
      </c>
      <c r="B112">
        <v>4</v>
      </c>
    </row>
    <row r="114" spans="1:6" x14ac:dyDescent="0.2">
      <c r="A114" t="s">
        <v>157</v>
      </c>
      <c r="B114" t="s">
        <v>158</v>
      </c>
      <c r="C114" t="s">
        <v>159</v>
      </c>
      <c r="D114" t="s">
        <v>160</v>
      </c>
      <c r="E114" t="s">
        <v>161</v>
      </c>
      <c r="F114" t="s">
        <v>162</v>
      </c>
    </row>
    <row r="115" spans="1:6" x14ac:dyDescent="0.2">
      <c r="A115" t="s">
        <v>171</v>
      </c>
      <c r="B115">
        <v>777</v>
      </c>
      <c r="C115">
        <v>0.16955010000000001</v>
      </c>
      <c r="D115">
        <v>0.2149913</v>
      </c>
      <c r="E115">
        <v>0</v>
      </c>
      <c r="F115">
        <v>0.99549549999999998</v>
      </c>
    </row>
    <row r="116" spans="1:6" x14ac:dyDescent="0.2">
      <c r="A116" t="s">
        <v>172</v>
      </c>
      <c r="B116">
        <v>777</v>
      </c>
      <c r="C116">
        <v>4.86416E-2</v>
      </c>
      <c r="D116">
        <v>0.12856239999999999</v>
      </c>
      <c r="E116">
        <v>0</v>
      </c>
      <c r="F116">
        <v>0.95238100000000003</v>
      </c>
    </row>
    <row r="117" spans="1:6" x14ac:dyDescent="0.2">
      <c r="A117" t="s">
        <v>173</v>
      </c>
      <c r="B117">
        <v>777</v>
      </c>
      <c r="C117">
        <v>0.32647690000000001</v>
      </c>
      <c r="D117">
        <v>0.28261310000000001</v>
      </c>
      <c r="E117">
        <v>0</v>
      </c>
      <c r="F117">
        <v>1</v>
      </c>
    </row>
    <row r="118" spans="1:6" x14ac:dyDescent="0.2">
      <c r="A118" t="s">
        <v>174</v>
      </c>
      <c r="B118">
        <v>777</v>
      </c>
      <c r="C118">
        <v>2.7686599999999999E-2</v>
      </c>
      <c r="D118">
        <v>5.7622800000000002E-2</v>
      </c>
      <c r="E118">
        <v>0</v>
      </c>
      <c r="F118">
        <v>0.62625660000000005</v>
      </c>
    </row>
    <row r="119" spans="1:6" x14ac:dyDescent="0.2">
      <c r="A119" t="s">
        <v>175</v>
      </c>
      <c r="B119">
        <v>777</v>
      </c>
      <c r="C119">
        <v>1.5980100000000001E-2</v>
      </c>
      <c r="D119">
        <v>5.17653E-2</v>
      </c>
      <c r="E119">
        <v>0</v>
      </c>
      <c r="F119">
        <v>0.77120820000000001</v>
      </c>
    </row>
    <row r="120" spans="1:6" x14ac:dyDescent="0.2">
      <c r="A120" t="s">
        <v>176</v>
      </c>
      <c r="B120">
        <v>777</v>
      </c>
      <c r="C120">
        <v>6.0564E-3</v>
      </c>
      <c r="D120">
        <v>5.4377799999999997E-2</v>
      </c>
      <c r="E120">
        <v>0</v>
      </c>
      <c r="F120">
        <v>0.91304350000000001</v>
      </c>
    </row>
    <row r="121" spans="1:6" x14ac:dyDescent="0.2">
      <c r="A121" t="s">
        <v>177</v>
      </c>
      <c r="B121">
        <v>777</v>
      </c>
      <c r="C121">
        <v>4.9395000000000003E-3</v>
      </c>
      <c r="D121">
        <v>1.2407100000000001E-2</v>
      </c>
      <c r="E121">
        <v>0</v>
      </c>
      <c r="F121">
        <v>0.126832</v>
      </c>
    </row>
    <row r="122" spans="1:6" x14ac:dyDescent="0.2">
      <c r="A122" t="s">
        <v>178</v>
      </c>
      <c r="B122">
        <v>777</v>
      </c>
      <c r="C122">
        <v>4.3984299999999997E-2</v>
      </c>
      <c r="D122">
        <v>0.1031059</v>
      </c>
      <c r="E122">
        <v>0</v>
      </c>
      <c r="F122">
        <v>0.87728569999999995</v>
      </c>
    </row>
    <row r="123" spans="1:6" x14ac:dyDescent="0.2">
      <c r="A123" t="s">
        <v>179</v>
      </c>
      <c r="B123">
        <v>777</v>
      </c>
      <c r="C123">
        <v>1.49491E-2</v>
      </c>
      <c r="D123">
        <v>6.8019999999999997E-2</v>
      </c>
      <c r="E123">
        <v>0</v>
      </c>
      <c r="F123">
        <v>0.57318000000000002</v>
      </c>
    </row>
    <row r="124" spans="1:6" x14ac:dyDescent="0.2">
      <c r="A124" t="s">
        <v>180</v>
      </c>
      <c r="B124">
        <v>777</v>
      </c>
      <c r="C124">
        <v>2.6551999999999999E-3</v>
      </c>
      <c r="D124">
        <v>1.3403099999999999E-2</v>
      </c>
      <c r="E124">
        <v>0</v>
      </c>
      <c r="F124">
        <v>0.2055921</v>
      </c>
    </row>
    <row r="125" spans="1:6" x14ac:dyDescent="0.2">
      <c r="A125" t="s">
        <v>181</v>
      </c>
      <c r="B125">
        <v>777</v>
      </c>
      <c r="C125">
        <v>0.3390801</v>
      </c>
      <c r="D125">
        <v>0.289381</v>
      </c>
      <c r="E125">
        <v>0</v>
      </c>
      <c r="F125">
        <v>1</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5"/>
  <sheetViews>
    <sheetView workbookViewId="0">
      <selection sqref="A1:XFD1048576"/>
    </sheetView>
  </sheetViews>
  <sheetFormatPr defaultColWidth="11" defaultRowHeight="12.75" x14ac:dyDescent="0.2"/>
  <sheetData>
    <row r="2" spans="1:13" x14ac:dyDescent="0.2">
      <c r="B2" t="s">
        <v>107</v>
      </c>
      <c r="E2" t="s">
        <v>108</v>
      </c>
      <c r="H2" t="s">
        <v>109</v>
      </c>
      <c r="K2" t="s">
        <v>110</v>
      </c>
    </row>
    <row r="3" spans="1:13" x14ac:dyDescent="0.2">
      <c r="A3" t="s">
        <v>157</v>
      </c>
      <c r="B3" t="s">
        <v>158</v>
      </c>
      <c r="C3" t="s">
        <v>159</v>
      </c>
      <c r="D3" t="s">
        <v>160</v>
      </c>
      <c r="E3" t="s">
        <v>158</v>
      </c>
      <c r="F3" t="s">
        <v>159</v>
      </c>
      <c r="G3" t="s">
        <v>160</v>
      </c>
      <c r="H3" t="s">
        <v>158</v>
      </c>
      <c r="I3" t="s">
        <v>159</v>
      </c>
      <c r="J3" t="s">
        <v>160</v>
      </c>
      <c r="K3" t="s">
        <v>158</v>
      </c>
      <c r="L3" t="s">
        <v>159</v>
      </c>
      <c r="M3" t="s">
        <v>160</v>
      </c>
    </row>
    <row r="4" spans="1:13" x14ac:dyDescent="0.2">
      <c r="A4" t="s">
        <v>163</v>
      </c>
      <c r="B4">
        <v>747</v>
      </c>
      <c r="C4">
        <v>467.64030000000002</v>
      </c>
      <c r="D4">
        <v>1591.539</v>
      </c>
      <c r="E4">
        <v>739</v>
      </c>
      <c r="F4">
        <v>363.09219999999999</v>
      </c>
      <c r="G4">
        <v>1124.114</v>
      </c>
      <c r="H4">
        <v>779</v>
      </c>
      <c r="I4">
        <v>786.81700000000001</v>
      </c>
      <c r="J4">
        <v>4411.8239999999996</v>
      </c>
      <c r="K4">
        <v>789</v>
      </c>
      <c r="L4">
        <v>382.6857</v>
      </c>
      <c r="M4">
        <v>1624.8</v>
      </c>
    </row>
    <row r="5" spans="1:13" x14ac:dyDescent="0.2">
      <c r="A5" t="s">
        <v>164</v>
      </c>
      <c r="B5">
        <v>747</v>
      </c>
      <c r="C5">
        <v>303.5874</v>
      </c>
      <c r="D5">
        <v>1279.8599999999999</v>
      </c>
      <c r="E5">
        <v>739</v>
      </c>
      <c r="F5">
        <v>329.02879999999999</v>
      </c>
      <c r="G5">
        <v>1382.8920000000001</v>
      </c>
      <c r="H5">
        <v>779</v>
      </c>
      <c r="I5">
        <v>589.36540000000002</v>
      </c>
      <c r="J5">
        <v>4641.9089999999997</v>
      </c>
      <c r="K5">
        <v>789</v>
      </c>
      <c r="L5">
        <v>931.40459999999996</v>
      </c>
      <c r="M5">
        <v>6878.3339999999998</v>
      </c>
    </row>
    <row r="6" spans="1:13" x14ac:dyDescent="0.2">
      <c r="A6" t="s">
        <v>165</v>
      </c>
      <c r="B6">
        <v>747</v>
      </c>
      <c r="C6">
        <v>226.4212</v>
      </c>
      <c r="D6">
        <v>1851.867</v>
      </c>
      <c r="E6">
        <v>739</v>
      </c>
      <c r="F6">
        <v>279.04149999999998</v>
      </c>
      <c r="G6">
        <v>2752.2649999999999</v>
      </c>
      <c r="H6">
        <v>779</v>
      </c>
      <c r="I6">
        <v>367.21730000000002</v>
      </c>
      <c r="J6">
        <v>3025.4360000000001</v>
      </c>
      <c r="K6">
        <v>789</v>
      </c>
      <c r="L6">
        <v>329.66210000000001</v>
      </c>
      <c r="M6">
        <v>3311.402</v>
      </c>
    </row>
    <row r="7" spans="1:13" x14ac:dyDescent="0.2">
      <c r="A7" t="s">
        <v>166</v>
      </c>
      <c r="B7">
        <v>747</v>
      </c>
      <c r="C7">
        <v>128.38849999999999</v>
      </c>
      <c r="D7">
        <v>1333.703</v>
      </c>
      <c r="E7">
        <v>739</v>
      </c>
      <c r="F7">
        <v>100.01479999999999</v>
      </c>
      <c r="G7">
        <v>859.81619999999998</v>
      </c>
      <c r="H7">
        <v>779</v>
      </c>
      <c r="I7">
        <v>327.33199999999999</v>
      </c>
      <c r="J7">
        <v>2432.3440000000001</v>
      </c>
      <c r="K7">
        <v>789</v>
      </c>
      <c r="L7">
        <v>348.00940000000003</v>
      </c>
      <c r="M7">
        <v>3494.7429999999999</v>
      </c>
    </row>
    <row r="10" spans="1:13" x14ac:dyDescent="0.2">
      <c r="A10" t="s">
        <v>157</v>
      </c>
      <c r="B10" t="s">
        <v>158</v>
      </c>
      <c r="C10" t="s">
        <v>159</v>
      </c>
      <c r="D10" t="s">
        <v>160</v>
      </c>
      <c r="E10" t="s">
        <v>158</v>
      </c>
      <c r="F10" t="s">
        <v>159</v>
      </c>
      <c r="G10" t="s">
        <v>160</v>
      </c>
      <c r="H10" t="s">
        <v>158</v>
      </c>
      <c r="I10" t="s">
        <v>159</v>
      </c>
      <c r="J10" t="s">
        <v>160</v>
      </c>
      <c r="K10" t="s">
        <v>158</v>
      </c>
      <c r="L10" t="s">
        <v>159</v>
      </c>
      <c r="M10" t="s">
        <v>160</v>
      </c>
    </row>
    <row r="11" spans="1:13" x14ac:dyDescent="0.2">
      <c r="A11" t="s">
        <v>167</v>
      </c>
      <c r="B11">
        <v>488</v>
      </c>
      <c r="C11">
        <v>0.61242569999999996</v>
      </c>
      <c r="D11">
        <v>0.46230900000000003</v>
      </c>
      <c r="E11">
        <v>463</v>
      </c>
      <c r="F11">
        <v>0.60310600000000003</v>
      </c>
      <c r="G11">
        <v>0.46992689999999998</v>
      </c>
      <c r="H11">
        <v>366</v>
      </c>
      <c r="I11">
        <v>0.54822749999999998</v>
      </c>
      <c r="J11">
        <v>0.48119250000000002</v>
      </c>
      <c r="K11">
        <v>378</v>
      </c>
      <c r="L11">
        <v>0.55011650000000001</v>
      </c>
      <c r="M11">
        <v>0.47518569999999999</v>
      </c>
    </row>
    <row r="12" spans="1:13" x14ac:dyDescent="0.2">
      <c r="A12" t="s">
        <v>168</v>
      </c>
      <c r="B12">
        <v>488</v>
      </c>
      <c r="C12">
        <v>0.26676630000000001</v>
      </c>
      <c r="D12">
        <v>0.42472539999999998</v>
      </c>
      <c r="E12">
        <v>463</v>
      </c>
      <c r="F12">
        <v>0.24458659999999999</v>
      </c>
      <c r="G12">
        <v>0.41203840000000003</v>
      </c>
      <c r="H12">
        <v>366</v>
      </c>
      <c r="I12">
        <v>0.26193319999999998</v>
      </c>
      <c r="J12">
        <v>0.42435210000000001</v>
      </c>
      <c r="K12">
        <v>378</v>
      </c>
      <c r="L12">
        <v>0.2702138</v>
      </c>
      <c r="M12">
        <v>0.42365750000000002</v>
      </c>
    </row>
    <row r="13" spans="1:13" x14ac:dyDescent="0.2">
      <c r="A13" t="s">
        <v>169</v>
      </c>
      <c r="B13">
        <v>488</v>
      </c>
      <c r="C13">
        <v>8.7635099999999994E-2</v>
      </c>
      <c r="D13">
        <v>0.25813770000000003</v>
      </c>
      <c r="E13">
        <v>463</v>
      </c>
      <c r="F13">
        <v>0.1066317</v>
      </c>
      <c r="G13">
        <v>0.29795430000000001</v>
      </c>
      <c r="H13">
        <v>366</v>
      </c>
      <c r="I13">
        <v>0.10529330000000001</v>
      </c>
      <c r="J13">
        <v>0.29202860000000003</v>
      </c>
      <c r="K13">
        <v>378</v>
      </c>
      <c r="L13">
        <v>0.10056710000000001</v>
      </c>
      <c r="M13">
        <v>0.27584520000000001</v>
      </c>
    </row>
    <row r="14" spans="1:13" x14ac:dyDescent="0.2">
      <c r="A14" t="s">
        <v>170</v>
      </c>
      <c r="B14">
        <v>488</v>
      </c>
      <c r="C14">
        <v>3.3172899999999998E-2</v>
      </c>
      <c r="D14">
        <v>0.16682430000000001</v>
      </c>
      <c r="E14">
        <v>463</v>
      </c>
      <c r="F14">
        <v>4.56757E-2</v>
      </c>
      <c r="G14">
        <v>0.20240079999999999</v>
      </c>
      <c r="H14">
        <v>366</v>
      </c>
      <c r="I14">
        <v>8.4545999999999996E-2</v>
      </c>
      <c r="J14">
        <v>0.26741599999999999</v>
      </c>
      <c r="K14">
        <v>378</v>
      </c>
      <c r="L14">
        <v>7.9102599999999995E-2</v>
      </c>
      <c r="M14">
        <v>0.25740010000000002</v>
      </c>
    </row>
    <row r="17" spans="1:13" x14ac:dyDescent="0.2">
      <c r="A17" t="s">
        <v>157</v>
      </c>
      <c r="B17" t="s">
        <v>158</v>
      </c>
      <c r="C17" t="s">
        <v>159</v>
      </c>
      <c r="D17" t="s">
        <v>160</v>
      </c>
      <c r="E17" t="s">
        <v>158</v>
      </c>
      <c r="F17" t="s">
        <v>159</v>
      </c>
      <c r="G17" t="s">
        <v>160</v>
      </c>
      <c r="H17" t="s">
        <v>158</v>
      </c>
      <c r="I17" t="s">
        <v>159</v>
      </c>
      <c r="J17" t="s">
        <v>160</v>
      </c>
      <c r="K17" t="s">
        <v>158</v>
      </c>
      <c r="L17" t="s">
        <v>159</v>
      </c>
      <c r="M17" t="s">
        <v>160</v>
      </c>
    </row>
    <row r="18" spans="1:13" x14ac:dyDescent="0.2">
      <c r="A18" t="s">
        <v>171</v>
      </c>
      <c r="B18">
        <v>736</v>
      </c>
      <c r="C18">
        <v>0.26396370000000002</v>
      </c>
      <c r="D18">
        <v>0.27772069999999999</v>
      </c>
      <c r="E18">
        <v>728</v>
      </c>
      <c r="F18">
        <v>0.2209351</v>
      </c>
      <c r="G18">
        <v>0.26546150000000002</v>
      </c>
      <c r="H18">
        <v>766</v>
      </c>
      <c r="I18">
        <v>0.18543470000000001</v>
      </c>
      <c r="J18">
        <v>0.2320168</v>
      </c>
      <c r="K18">
        <v>777</v>
      </c>
      <c r="L18">
        <v>0.16955010000000001</v>
      </c>
      <c r="M18">
        <v>0.2149913</v>
      </c>
    </row>
    <row r="19" spans="1:13" x14ac:dyDescent="0.2">
      <c r="A19" t="s">
        <v>172</v>
      </c>
      <c r="B19">
        <v>736</v>
      </c>
      <c r="C19">
        <v>3.7838999999999998E-2</v>
      </c>
      <c r="D19">
        <v>0.1207744</v>
      </c>
      <c r="E19">
        <v>728</v>
      </c>
      <c r="F19">
        <v>3.9802900000000002E-2</v>
      </c>
      <c r="G19">
        <v>0.12579879999999999</v>
      </c>
      <c r="H19">
        <v>766</v>
      </c>
      <c r="I19">
        <v>4.1771200000000001E-2</v>
      </c>
      <c r="J19">
        <v>0.120229</v>
      </c>
      <c r="K19">
        <v>777</v>
      </c>
      <c r="L19">
        <v>4.86416E-2</v>
      </c>
      <c r="M19">
        <v>0.12856239999999999</v>
      </c>
    </row>
    <row r="20" spans="1:13" x14ac:dyDescent="0.2">
      <c r="A20" t="s">
        <v>173</v>
      </c>
      <c r="B20">
        <v>736</v>
      </c>
      <c r="C20">
        <v>0.34033350000000001</v>
      </c>
      <c r="D20">
        <v>0.29213090000000003</v>
      </c>
      <c r="E20">
        <v>728</v>
      </c>
      <c r="F20">
        <v>0.34156340000000002</v>
      </c>
      <c r="G20">
        <v>0.30252079999999998</v>
      </c>
      <c r="H20">
        <v>766</v>
      </c>
      <c r="I20">
        <v>0.32192280000000001</v>
      </c>
      <c r="J20">
        <v>0.2896956</v>
      </c>
      <c r="K20">
        <v>777</v>
      </c>
      <c r="L20">
        <v>0.32647690000000001</v>
      </c>
      <c r="M20">
        <v>0.28261310000000001</v>
      </c>
    </row>
    <row r="21" spans="1:13" x14ac:dyDescent="0.2">
      <c r="A21" t="s">
        <v>174</v>
      </c>
      <c r="B21">
        <v>736</v>
      </c>
      <c r="C21">
        <v>2.6519000000000001E-2</v>
      </c>
      <c r="D21">
        <v>6.3094899999999995E-2</v>
      </c>
      <c r="E21">
        <v>728</v>
      </c>
      <c r="F21">
        <v>2.40171E-2</v>
      </c>
      <c r="G21">
        <v>6.9815299999999997E-2</v>
      </c>
      <c r="H21">
        <v>766</v>
      </c>
      <c r="I21">
        <v>2.94547E-2</v>
      </c>
      <c r="J21">
        <v>5.9821100000000002E-2</v>
      </c>
      <c r="K21">
        <v>777</v>
      </c>
      <c r="L21">
        <v>2.7686599999999999E-2</v>
      </c>
      <c r="M21">
        <v>5.7622800000000002E-2</v>
      </c>
    </row>
    <row r="22" spans="1:13" x14ac:dyDescent="0.2">
      <c r="A22" t="s">
        <v>175</v>
      </c>
      <c r="B22">
        <v>736</v>
      </c>
      <c r="C22">
        <v>1.4355E-2</v>
      </c>
      <c r="D22">
        <v>4.5782200000000002E-2</v>
      </c>
      <c r="E22">
        <v>728</v>
      </c>
      <c r="F22">
        <v>1.9185799999999999E-2</v>
      </c>
      <c r="G22">
        <v>6.7950999999999998E-2</v>
      </c>
      <c r="H22">
        <v>766</v>
      </c>
      <c r="I22">
        <v>1.3374499999999999E-2</v>
      </c>
      <c r="J22">
        <v>4.2312000000000002E-2</v>
      </c>
      <c r="K22">
        <v>777</v>
      </c>
      <c r="L22">
        <v>1.5980100000000001E-2</v>
      </c>
      <c r="M22">
        <v>5.17653E-2</v>
      </c>
    </row>
    <row r="23" spans="1:13" x14ac:dyDescent="0.2">
      <c r="A23" t="s">
        <v>176</v>
      </c>
      <c r="B23">
        <v>736</v>
      </c>
      <c r="C23">
        <v>2.1438999999999998E-3</v>
      </c>
      <c r="D23">
        <v>3.3994900000000002E-2</v>
      </c>
      <c r="E23">
        <v>728</v>
      </c>
      <c r="F23">
        <v>1.8092E-3</v>
      </c>
      <c r="G23">
        <v>2.7252800000000001E-2</v>
      </c>
      <c r="H23">
        <v>766</v>
      </c>
      <c r="I23">
        <v>3.8579999999999999E-3</v>
      </c>
      <c r="J23">
        <v>2.6222100000000002E-2</v>
      </c>
      <c r="K23">
        <v>777</v>
      </c>
      <c r="L23">
        <v>6.0564E-3</v>
      </c>
      <c r="M23">
        <v>5.4377799999999997E-2</v>
      </c>
    </row>
    <row r="24" spans="1:13" x14ac:dyDescent="0.2">
      <c r="A24" t="s">
        <v>177</v>
      </c>
      <c r="B24">
        <v>736</v>
      </c>
      <c r="C24">
        <v>2.9813999999999999E-3</v>
      </c>
      <c r="D24">
        <v>1.1831E-2</v>
      </c>
      <c r="E24">
        <v>728</v>
      </c>
      <c r="F24">
        <v>3.6925999999999999E-3</v>
      </c>
      <c r="G24">
        <v>2.1260399999999999E-2</v>
      </c>
      <c r="H24">
        <v>766</v>
      </c>
      <c r="I24">
        <v>4.6641E-3</v>
      </c>
      <c r="J24">
        <v>1.26572E-2</v>
      </c>
      <c r="K24">
        <v>777</v>
      </c>
      <c r="L24">
        <v>4.9395000000000003E-3</v>
      </c>
      <c r="M24">
        <v>1.2407100000000001E-2</v>
      </c>
    </row>
    <row r="25" spans="1:13" x14ac:dyDescent="0.2">
      <c r="A25" t="s">
        <v>178</v>
      </c>
      <c r="B25">
        <v>736</v>
      </c>
      <c r="C25">
        <v>2.5674300000000001E-2</v>
      </c>
      <c r="D25">
        <v>6.4652799999999996E-2</v>
      </c>
      <c r="E25">
        <v>728</v>
      </c>
      <c r="F25">
        <v>2.7991200000000001E-2</v>
      </c>
      <c r="G25">
        <v>7.8712299999999999E-2</v>
      </c>
      <c r="H25">
        <v>766</v>
      </c>
      <c r="I25">
        <v>4.2245100000000001E-2</v>
      </c>
      <c r="J25">
        <v>9.5576300000000003E-2</v>
      </c>
      <c r="K25">
        <v>777</v>
      </c>
      <c r="L25">
        <v>4.3984299999999997E-2</v>
      </c>
      <c r="M25">
        <v>0.1031059</v>
      </c>
    </row>
    <row r="26" spans="1:13" x14ac:dyDescent="0.2">
      <c r="A26" t="s">
        <v>179</v>
      </c>
      <c r="B26">
        <v>736</v>
      </c>
      <c r="C26">
        <v>3.2030000000000001E-3</v>
      </c>
      <c r="D26">
        <v>3.0218200000000001E-2</v>
      </c>
      <c r="E26">
        <v>728</v>
      </c>
      <c r="F26">
        <v>7.5480000000000002E-4</v>
      </c>
      <c r="G26">
        <v>1.2425E-2</v>
      </c>
      <c r="H26">
        <v>766</v>
      </c>
      <c r="I26">
        <v>1.61847E-2</v>
      </c>
      <c r="J26">
        <v>8.2400000000000001E-2</v>
      </c>
      <c r="K26">
        <v>777</v>
      </c>
      <c r="L26">
        <v>1.49491E-2</v>
      </c>
      <c r="M26">
        <v>6.8019999999999997E-2</v>
      </c>
    </row>
    <row r="27" spans="1:13" x14ac:dyDescent="0.2">
      <c r="A27" t="s">
        <v>180</v>
      </c>
      <c r="B27">
        <v>736</v>
      </c>
      <c r="C27">
        <v>1.495E-3</v>
      </c>
      <c r="D27">
        <v>1.1557899999999999E-2</v>
      </c>
      <c r="E27">
        <v>728</v>
      </c>
      <c r="F27">
        <v>9.5989999999999997E-4</v>
      </c>
      <c r="G27">
        <v>7.1462000000000001E-3</v>
      </c>
      <c r="H27">
        <v>766</v>
      </c>
      <c r="I27">
        <v>1.9555000000000002E-3</v>
      </c>
      <c r="J27">
        <v>1.39177E-2</v>
      </c>
      <c r="K27">
        <v>777</v>
      </c>
      <c r="L27">
        <v>2.6551999999999999E-3</v>
      </c>
      <c r="M27">
        <v>1.3403099999999999E-2</v>
      </c>
    </row>
    <row r="28" spans="1:13" x14ac:dyDescent="0.2">
      <c r="A28" t="s">
        <v>181</v>
      </c>
      <c r="B28">
        <v>736</v>
      </c>
      <c r="C28">
        <v>0.28149210000000002</v>
      </c>
      <c r="D28">
        <v>0.28473670000000001</v>
      </c>
      <c r="E28">
        <v>728</v>
      </c>
      <c r="F28">
        <v>0.31928800000000002</v>
      </c>
      <c r="G28">
        <v>0.31372990000000001</v>
      </c>
      <c r="H28">
        <v>766</v>
      </c>
      <c r="I28">
        <v>0.33913460000000001</v>
      </c>
      <c r="J28">
        <v>0.29041139999999999</v>
      </c>
      <c r="K28">
        <v>777</v>
      </c>
      <c r="L28">
        <v>0.3390801</v>
      </c>
      <c r="M28">
        <v>0.289381</v>
      </c>
    </row>
    <row r="30" spans="1:13" x14ac:dyDescent="0.2">
      <c r="C30">
        <v>1</v>
      </c>
      <c r="D30">
        <v>2</v>
      </c>
      <c r="E30">
        <v>3</v>
      </c>
      <c r="F30">
        <v>4</v>
      </c>
    </row>
    <row r="31" spans="1:13" x14ac:dyDescent="0.2">
      <c r="A31" t="s">
        <v>153</v>
      </c>
      <c r="B31" t="s">
        <v>149</v>
      </c>
      <c r="C31">
        <f>C12/(C$12+C$13)</f>
        <v>0.75272360662232152</v>
      </c>
      <c r="D31">
        <f>F12/(F$12+F$13)</f>
        <v>0.69639480630707451</v>
      </c>
      <c r="E31">
        <f>I12/(I$12+I$13)</f>
        <v>0.71327423266022461</v>
      </c>
      <c r="F31">
        <f>L12/(L$12+L$13)</f>
        <v>0.72876947005630544</v>
      </c>
    </row>
    <row r="32" spans="1:13" x14ac:dyDescent="0.2">
      <c r="C32">
        <f>C13/(C$12+C$13)</f>
        <v>0.24727639337767854</v>
      </c>
      <c r="D32">
        <f>F13/(F$12+F$13)</f>
        <v>0.30360519369292543</v>
      </c>
      <c r="E32">
        <f>I13/(I$12+I$13)</f>
        <v>0.28672576733977534</v>
      </c>
      <c r="F32">
        <f>L13/(L$12+L$13)</f>
        <v>0.27123052994369451</v>
      </c>
    </row>
    <row r="33" spans="1:6" x14ac:dyDescent="0.2">
      <c r="A33" t="s">
        <v>154</v>
      </c>
      <c r="B33" t="s">
        <v>150</v>
      </c>
      <c r="C33">
        <v>0.29228140000000002</v>
      </c>
      <c r="D33">
        <v>0.37623139999999999</v>
      </c>
      <c r="E33">
        <v>0.43563059999999998</v>
      </c>
      <c r="F33">
        <v>0.3685486</v>
      </c>
    </row>
    <row r="34" spans="1:6" x14ac:dyDescent="0.2">
      <c r="B34" t="s">
        <v>151</v>
      </c>
      <c r="C34">
        <f>C$33*C31</f>
        <v>0.22000710955662142</v>
      </c>
      <c r="D34">
        <f t="shared" ref="D34:F34" si="0">D$33*D31</f>
        <v>0.26200559292963949</v>
      </c>
      <c r="E34">
        <f t="shared" si="0"/>
        <v>0.31072408193831325</v>
      </c>
      <c r="F34">
        <f t="shared" si="0"/>
        <v>0.26858696791199327</v>
      </c>
    </row>
    <row r="35" spans="1:6" x14ac:dyDescent="0.2">
      <c r="B35" t="s">
        <v>152</v>
      </c>
      <c r="C35">
        <f>C$33*C32</f>
        <v>7.2274290443378617E-2</v>
      </c>
      <c r="D35">
        <f t="shared" ref="D35:F35" si="1">D$33*D32</f>
        <v>0.11422580707036051</v>
      </c>
      <c r="E35">
        <f t="shared" si="1"/>
        <v>0.12490651806168673</v>
      </c>
      <c r="F35">
        <f t="shared" si="1"/>
        <v>9.9961632088006694E-2</v>
      </c>
    </row>
  </sheetData>
  <phoneticPr fontId="2" type="noConversion"/>
  <conditionalFormatting sqref="C33:F33">
    <cfRule type="expression" dxfId="3" priority="1">
      <formula>LEN(TRIM(C33))=0</formula>
    </cfRule>
  </conditionalFormatting>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3" sqref="F3"/>
    </sheetView>
  </sheetViews>
  <sheetFormatPr defaultColWidth="7.75" defaultRowHeight="15" x14ac:dyDescent="0.25"/>
  <cols>
    <col min="1" max="2" width="7.75" style="6"/>
    <col min="3" max="3" width="16.625" style="6" customWidth="1"/>
    <col min="4" max="16384" width="7.75" style="6"/>
  </cols>
  <sheetData>
    <row r="1" spans="1:6" x14ac:dyDescent="0.25">
      <c r="A1" s="6" t="s">
        <v>182</v>
      </c>
      <c r="B1" s="6" t="s">
        <v>183</v>
      </c>
      <c r="C1" s="6" t="s">
        <v>184</v>
      </c>
      <c r="D1" s="6" t="s">
        <v>185</v>
      </c>
    </row>
    <row r="2" spans="1:6" x14ac:dyDescent="0.25">
      <c r="D2" s="6" t="s">
        <v>186</v>
      </c>
      <c r="E2" s="6" t="s">
        <v>187</v>
      </c>
    </row>
    <row r="3" spans="1:6" x14ac:dyDescent="0.25">
      <c r="A3" s="6" t="s">
        <v>188</v>
      </c>
      <c r="B3" s="6" t="s">
        <v>189</v>
      </c>
      <c r="C3" s="6" t="s">
        <v>209</v>
      </c>
      <c r="D3" s="6">
        <v>1</v>
      </c>
    </row>
    <row r="4" spans="1:6" x14ac:dyDescent="0.25">
      <c r="A4" s="6" t="s">
        <v>188</v>
      </c>
      <c r="B4" s="6" t="s">
        <v>190</v>
      </c>
      <c r="C4" s="6" t="s">
        <v>210</v>
      </c>
      <c r="D4" s="6">
        <v>1</v>
      </c>
    </row>
    <row r="5" spans="1:6" x14ac:dyDescent="0.25">
      <c r="A5" s="6" t="s">
        <v>188</v>
      </c>
      <c r="B5" s="6" t="s">
        <v>191</v>
      </c>
      <c r="C5" s="6" t="s">
        <v>211</v>
      </c>
      <c r="E5" s="6">
        <v>1</v>
      </c>
    </row>
    <row r="6" spans="1:6" x14ac:dyDescent="0.25">
      <c r="A6" s="6" t="s">
        <v>188</v>
      </c>
      <c r="B6" s="6" t="s">
        <v>192</v>
      </c>
      <c r="C6" s="6" t="s">
        <v>212</v>
      </c>
      <c r="D6" s="6">
        <v>1</v>
      </c>
    </row>
    <row r="7" spans="1:6" x14ac:dyDescent="0.25">
      <c r="A7" s="6" t="s">
        <v>188</v>
      </c>
      <c r="B7" s="6" t="s">
        <v>193</v>
      </c>
      <c r="C7" s="6" t="s">
        <v>213</v>
      </c>
      <c r="D7" s="6">
        <v>1</v>
      </c>
    </row>
    <row r="8" spans="1:6" x14ac:dyDescent="0.25">
      <c r="A8" s="6" t="s">
        <v>194</v>
      </c>
      <c r="B8" s="6" t="s">
        <v>195</v>
      </c>
      <c r="C8" s="6" t="s">
        <v>214</v>
      </c>
      <c r="D8" s="6">
        <v>4</v>
      </c>
      <c r="E8" s="6">
        <v>1</v>
      </c>
    </row>
  </sheetData>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0"/>
  <sheetViews>
    <sheetView tabSelected="1" workbookViewId="0">
      <selection activeCell="F8" sqref="F8"/>
    </sheetView>
  </sheetViews>
  <sheetFormatPr defaultColWidth="11" defaultRowHeight="12.75" x14ac:dyDescent="0.2"/>
  <cols>
    <col min="1" max="1" width="5.375" customWidth="1"/>
    <col min="2" max="2" width="14.25" customWidth="1"/>
    <col min="3" max="5" width="5.625" customWidth="1"/>
    <col min="6" max="9" width="13.875" style="1" customWidth="1"/>
  </cols>
  <sheetData>
    <row r="1" spans="1:9" x14ac:dyDescent="0.2">
      <c r="A1" t="s">
        <v>111</v>
      </c>
      <c r="B1" t="s">
        <v>157</v>
      </c>
      <c r="C1" t="s">
        <v>112</v>
      </c>
      <c r="D1" t="s">
        <v>113</v>
      </c>
      <c r="E1" t="s">
        <v>114</v>
      </c>
      <c r="F1" s="1" t="s">
        <v>115</v>
      </c>
      <c r="G1" s="1" t="s">
        <v>115</v>
      </c>
      <c r="H1" s="1" t="s">
        <v>115</v>
      </c>
      <c r="I1" s="1" t="s">
        <v>115</v>
      </c>
    </row>
    <row r="2" spans="1:9" x14ac:dyDescent="0.2">
      <c r="F2" s="1" t="s">
        <v>116</v>
      </c>
      <c r="G2" s="1" t="s">
        <v>117</v>
      </c>
      <c r="H2" s="1" t="s">
        <v>118</v>
      </c>
      <c r="I2" s="1" t="s">
        <v>119</v>
      </c>
    </row>
    <row r="3" spans="1:9" x14ac:dyDescent="0.2">
      <c r="A3" t="s">
        <v>228</v>
      </c>
      <c r="B3" t="s">
        <v>120</v>
      </c>
      <c r="C3" t="s">
        <v>121</v>
      </c>
      <c r="E3" t="s">
        <v>122</v>
      </c>
      <c r="F3" s="1">
        <v>150283.90574999998</v>
      </c>
      <c r="G3" s="1">
        <v>170974.01440000001</v>
      </c>
      <c r="H3" s="1">
        <v>1552819.1836000001</v>
      </c>
      <c r="I3" s="1">
        <v>2140229.3111999999</v>
      </c>
    </row>
    <row r="4" spans="1:9" x14ac:dyDescent="0.2">
      <c r="A4" t="s">
        <v>123</v>
      </c>
      <c r="B4" t="s">
        <v>120</v>
      </c>
      <c r="C4" t="s">
        <v>121</v>
      </c>
      <c r="E4" t="s">
        <v>123</v>
      </c>
      <c r="F4" s="1">
        <v>930154.11110936617</v>
      </c>
      <c r="G4" s="1">
        <v>818267.67301713314</v>
      </c>
      <c r="H4" s="1">
        <v>2859873.8384848405</v>
      </c>
      <c r="I4" s="1">
        <v>2432985.7740395283</v>
      </c>
    </row>
    <row r="5" spans="1:9" x14ac:dyDescent="0.2">
      <c r="A5" t="s">
        <v>207</v>
      </c>
      <c r="B5" t="s">
        <v>120</v>
      </c>
      <c r="C5" t="s">
        <v>121</v>
      </c>
      <c r="E5" t="s">
        <v>124</v>
      </c>
      <c r="F5" s="1">
        <v>873093.9773635671</v>
      </c>
      <c r="G5" s="1">
        <v>768071.19234304875</v>
      </c>
      <c r="H5" s="1">
        <v>2684435.4011645648</v>
      </c>
      <c r="I5" s="1">
        <v>2283734.7069203947</v>
      </c>
    </row>
    <row r="6" spans="1:9" x14ac:dyDescent="0.2">
      <c r="A6" t="s">
        <v>208</v>
      </c>
      <c r="B6" s="2" t="s">
        <v>120</v>
      </c>
      <c r="C6" s="2" t="s">
        <v>121</v>
      </c>
      <c r="D6" s="2"/>
      <c r="E6" t="s">
        <v>125</v>
      </c>
      <c r="F6" s="1">
        <v>1092395.0126470667</v>
      </c>
      <c r="G6" s="1">
        <v>960992.93045981799</v>
      </c>
      <c r="H6" s="1">
        <v>3358703.5531505952</v>
      </c>
      <c r="I6" s="1">
        <v>2857356.1022400786</v>
      </c>
    </row>
    <row r="7" spans="1:9" x14ac:dyDescent="0.2">
      <c r="A7" s="2" t="s">
        <v>126</v>
      </c>
      <c r="B7" s="2" t="s">
        <v>120</v>
      </c>
      <c r="C7" s="2" t="s">
        <v>121</v>
      </c>
      <c r="D7" s="2"/>
      <c r="E7" s="2" t="s">
        <v>126</v>
      </c>
      <c r="F7" s="1">
        <v>113174.87313000001</v>
      </c>
      <c r="G7" s="1">
        <v>99239.269780000002</v>
      </c>
      <c r="H7" s="1">
        <v>919594.5956</v>
      </c>
      <c r="I7" s="1">
        <v>838077.96959999995</v>
      </c>
    </row>
    <row r="8" spans="1:9" x14ac:dyDescent="0.2">
      <c r="A8" s="2" t="s">
        <v>121</v>
      </c>
      <c r="B8" t="s">
        <v>127</v>
      </c>
      <c r="C8" t="s">
        <v>121</v>
      </c>
      <c r="E8" t="s">
        <v>122</v>
      </c>
      <c r="F8">
        <v>7.5001100000000001E-2</v>
      </c>
      <c r="G8">
        <v>7.5001100000000001E-2</v>
      </c>
      <c r="H8">
        <v>7.5001100000000001E-2</v>
      </c>
      <c r="I8">
        <v>7.5001100000000001E-2</v>
      </c>
    </row>
    <row r="9" spans="1:9" x14ac:dyDescent="0.2">
      <c r="A9" s="2" t="s">
        <v>134</v>
      </c>
      <c r="B9" t="s">
        <v>127</v>
      </c>
      <c r="C9" t="s">
        <v>121</v>
      </c>
      <c r="E9" t="s">
        <v>123</v>
      </c>
      <c r="F9">
        <v>0.24017839999999999</v>
      </c>
      <c r="G9">
        <v>0.24017839999999999</v>
      </c>
      <c r="H9">
        <v>0.24017839999999999</v>
      </c>
      <c r="I9">
        <v>0.24017839999999999</v>
      </c>
    </row>
    <row r="10" spans="1:9" x14ac:dyDescent="0.2">
      <c r="A10" s="2" t="s">
        <v>136</v>
      </c>
      <c r="B10" t="s">
        <v>127</v>
      </c>
      <c r="C10" t="s">
        <v>121</v>
      </c>
      <c r="E10" t="s">
        <v>124</v>
      </c>
      <c r="F10">
        <v>0.2254447</v>
      </c>
      <c r="G10">
        <v>0.2254447</v>
      </c>
      <c r="H10">
        <v>0.2254447</v>
      </c>
      <c r="I10">
        <v>0.2254447</v>
      </c>
    </row>
    <row r="11" spans="1:9" x14ac:dyDescent="0.2">
      <c r="A11" s="2" t="s">
        <v>137</v>
      </c>
      <c r="B11" s="2" t="s">
        <v>127</v>
      </c>
      <c r="C11" s="2" t="s">
        <v>121</v>
      </c>
      <c r="D11" s="2"/>
      <c r="E11" t="s">
        <v>125</v>
      </c>
      <c r="F11">
        <v>0.28207119999999997</v>
      </c>
      <c r="G11">
        <v>0.28207119999999997</v>
      </c>
      <c r="H11">
        <v>0.28207119999999997</v>
      </c>
      <c r="I11">
        <v>0.28207119999999997</v>
      </c>
    </row>
    <row r="12" spans="1:9" x14ac:dyDescent="0.2">
      <c r="A12" s="2" t="s">
        <v>139</v>
      </c>
      <c r="B12" s="2" t="s">
        <v>127</v>
      </c>
      <c r="C12" s="2" t="s">
        <v>121</v>
      </c>
      <c r="D12" s="2"/>
      <c r="E12" s="2" t="s">
        <v>126</v>
      </c>
      <c r="F12">
        <v>0.17730460000000001</v>
      </c>
      <c r="G12">
        <v>0.17730460000000001</v>
      </c>
      <c r="H12">
        <v>0.17730460000000001</v>
      </c>
      <c r="I12">
        <v>0.17730460000000001</v>
      </c>
    </row>
    <row r="13" spans="1:9" x14ac:dyDescent="0.2">
      <c r="A13" s="2" t="s">
        <v>138</v>
      </c>
      <c r="B13" t="s">
        <v>128</v>
      </c>
      <c r="C13" t="s">
        <v>121</v>
      </c>
      <c r="E13" t="s">
        <v>122</v>
      </c>
      <c r="F13">
        <v>1.7283799999999998E-2</v>
      </c>
      <c r="G13">
        <v>1.7283799999999998E-2</v>
      </c>
      <c r="H13">
        <v>1.7283799999999998E-2</v>
      </c>
      <c r="I13">
        <v>1.7283799999999998E-2</v>
      </c>
    </row>
    <row r="14" spans="1:9" x14ac:dyDescent="0.2">
      <c r="A14" s="2" t="s">
        <v>116</v>
      </c>
      <c r="B14" t="s">
        <v>128</v>
      </c>
      <c r="C14" t="s">
        <v>121</v>
      </c>
      <c r="E14" t="s">
        <v>123</v>
      </c>
      <c r="F14">
        <v>8.8217599999999993E-2</v>
      </c>
      <c r="G14">
        <v>8.8217599999999993E-2</v>
      </c>
      <c r="H14">
        <v>8.8217599999999993E-2</v>
      </c>
      <c r="I14">
        <v>8.8217599999999993E-2</v>
      </c>
    </row>
    <row r="15" spans="1:9" x14ac:dyDescent="0.2">
      <c r="A15" s="2" t="s">
        <v>117</v>
      </c>
      <c r="B15" t="s">
        <v>128</v>
      </c>
      <c r="C15" t="s">
        <v>121</v>
      </c>
      <c r="E15" t="s">
        <v>124</v>
      </c>
      <c r="F15">
        <v>6.6163700000000006E-2</v>
      </c>
      <c r="G15">
        <v>6.6163700000000006E-2</v>
      </c>
      <c r="H15">
        <v>6.6163700000000006E-2</v>
      </c>
      <c r="I15">
        <v>6.6163700000000006E-2</v>
      </c>
    </row>
    <row r="16" spans="1:9" x14ac:dyDescent="0.2">
      <c r="A16" t="s">
        <v>118</v>
      </c>
      <c r="B16" t="s">
        <v>128</v>
      </c>
      <c r="C16" t="s">
        <v>121</v>
      </c>
      <c r="E16" t="s">
        <v>125</v>
      </c>
      <c r="F16"/>
      <c r="G16"/>
      <c r="H16"/>
      <c r="I16"/>
    </row>
    <row r="17" spans="1:15" x14ac:dyDescent="0.2">
      <c r="A17" t="s">
        <v>119</v>
      </c>
      <c r="B17" t="s">
        <v>128</v>
      </c>
      <c r="C17" t="s">
        <v>121</v>
      </c>
      <c r="E17" s="2" t="s">
        <v>126</v>
      </c>
      <c r="F17">
        <v>3.9129799999999999E-2</v>
      </c>
      <c r="G17">
        <v>3.9129799999999999E-2</v>
      </c>
      <c r="H17">
        <v>3.9129799999999999E-2</v>
      </c>
      <c r="I17">
        <v>3.9129799999999999E-2</v>
      </c>
    </row>
    <row r="18" spans="1:15" x14ac:dyDescent="0.2">
      <c r="A18" t="s">
        <v>216</v>
      </c>
      <c r="B18" t="s">
        <v>129</v>
      </c>
      <c r="C18" t="s">
        <v>121</v>
      </c>
      <c r="F18">
        <v>4.2380519999999997</v>
      </c>
      <c r="G18">
        <v>4.2380519999999997</v>
      </c>
      <c r="H18">
        <v>4.2380519999999997</v>
      </c>
      <c r="I18">
        <v>4.2380519999999997</v>
      </c>
    </row>
    <row r="19" spans="1:15" x14ac:dyDescent="0.2">
      <c r="B19" t="s">
        <v>130</v>
      </c>
      <c r="C19" t="s">
        <v>121</v>
      </c>
      <c r="F19">
        <v>0.20971590000000001</v>
      </c>
      <c r="G19">
        <v>0.20971590000000001</v>
      </c>
      <c r="H19">
        <v>0.20971590000000001</v>
      </c>
      <c r="I19">
        <v>0.20971590000000001</v>
      </c>
      <c r="K19" t="s">
        <v>26</v>
      </c>
    </row>
    <row r="20" spans="1:15" x14ac:dyDescent="0.2">
      <c r="B20" t="s">
        <v>131</v>
      </c>
      <c r="C20" t="s">
        <v>121</v>
      </c>
      <c r="F20">
        <v>0.17021620000000001</v>
      </c>
      <c r="G20">
        <v>0.17999080000000001</v>
      </c>
      <c r="H20">
        <v>5.67685E-2</v>
      </c>
      <c r="I20">
        <v>7.7132800000000001E-2</v>
      </c>
      <c r="L20" s="1">
        <v>1</v>
      </c>
      <c r="M20" s="1">
        <v>2</v>
      </c>
      <c r="N20" s="1">
        <v>3</v>
      </c>
      <c r="O20" s="1">
        <v>4</v>
      </c>
    </row>
    <row r="21" spans="1:15" x14ac:dyDescent="0.2">
      <c r="B21" t="s">
        <v>132</v>
      </c>
      <c r="C21" t="s">
        <v>121</v>
      </c>
      <c r="F21">
        <v>7.6135999999999999E-3</v>
      </c>
      <c r="G21">
        <v>8.2213000000000008E-3</v>
      </c>
      <c r="H21">
        <v>3.9627999999999998E-3</v>
      </c>
      <c r="I21">
        <v>5.3503999999999999E-3</v>
      </c>
      <c r="K21" s="12" t="s">
        <v>123</v>
      </c>
      <c r="L21" s="12">
        <v>214.91803914189614</v>
      </c>
      <c r="M21" s="12">
        <v>292.21479954021663</v>
      </c>
      <c r="N21" s="12">
        <v>152.98627454120435</v>
      </c>
      <c r="O21" s="12">
        <v>51.66939829017128</v>
      </c>
    </row>
    <row r="22" spans="1:15" x14ac:dyDescent="0.2">
      <c r="B22" t="s">
        <v>133</v>
      </c>
      <c r="C22" t="s">
        <v>121</v>
      </c>
      <c r="F22" s="1">
        <v>0</v>
      </c>
      <c r="G22" s="1">
        <v>0</v>
      </c>
      <c r="H22" s="1">
        <v>0</v>
      </c>
      <c r="I22" s="1">
        <v>0</v>
      </c>
      <c r="K22" s="12" t="s">
        <v>124</v>
      </c>
      <c r="L22" s="12">
        <v>121.89284468665464</v>
      </c>
      <c r="M22" s="12">
        <v>165.7324499968137</v>
      </c>
      <c r="N22" s="12">
        <v>86.767645360513157</v>
      </c>
      <c r="O22" s="12">
        <v>29.304799010745249</v>
      </c>
    </row>
    <row r="23" spans="1:15" x14ac:dyDescent="0.2">
      <c r="B23" t="s">
        <v>120</v>
      </c>
      <c r="C23" t="s">
        <v>134</v>
      </c>
      <c r="E23" t="s">
        <v>122</v>
      </c>
      <c r="F23" s="1">
        <v>127527.98993</v>
      </c>
      <c r="G23" s="1">
        <v>34799.370759999998</v>
      </c>
      <c r="H23" s="1">
        <v>3247071.1644000001</v>
      </c>
      <c r="I23" s="1">
        <v>3273690.4559999998</v>
      </c>
      <c r="K23" s="12" t="s">
        <v>24</v>
      </c>
      <c r="L23" s="12">
        <v>149.83502617144899</v>
      </c>
      <c r="M23" s="12">
        <v>203.72423046296919</v>
      </c>
      <c r="N23" s="12">
        <v>106.65788009828013</v>
      </c>
      <c r="O23" s="12">
        <v>36.022502699084193</v>
      </c>
    </row>
    <row r="24" spans="1:15" x14ac:dyDescent="0.2">
      <c r="B24" t="s">
        <v>120</v>
      </c>
      <c r="C24" t="s">
        <v>134</v>
      </c>
      <c r="E24" t="s">
        <v>123</v>
      </c>
      <c r="F24" s="13">
        <v>713902.33346793696</v>
      </c>
      <c r="G24" s="13">
        <v>951662.77063117188</v>
      </c>
      <c r="H24" s="13">
        <v>1749787.1193212911</v>
      </c>
      <c r="I24" s="13">
        <v>607395.12885910773</v>
      </c>
      <c r="L24" s="1">
        <v>1</v>
      </c>
      <c r="M24" s="1">
        <v>2</v>
      </c>
      <c r="N24" s="1">
        <v>3</v>
      </c>
      <c r="O24" s="1">
        <v>4</v>
      </c>
    </row>
    <row r="25" spans="1:15" x14ac:dyDescent="0.2">
      <c r="B25" t="s">
        <v>120</v>
      </c>
      <c r="C25" t="s">
        <v>134</v>
      </c>
      <c r="E25" t="s">
        <v>124</v>
      </c>
      <c r="F25" s="13">
        <v>404896.61362206237</v>
      </c>
      <c r="G25" s="13">
        <v>539744.74528882699</v>
      </c>
      <c r="H25" s="13">
        <v>992408.68947869027</v>
      </c>
      <c r="I25" s="13">
        <v>344490.02234089811</v>
      </c>
      <c r="K25" s="4" t="s">
        <v>56</v>
      </c>
      <c r="L25" s="4">
        <f>L21*F$116</f>
        <v>494096.57198721921</v>
      </c>
      <c r="M25" s="4">
        <f t="shared" ref="M25:O27" si="0">M21*G$116</f>
        <v>658652.15816364833</v>
      </c>
      <c r="N25" s="4">
        <f t="shared" si="0"/>
        <v>1211039.3492681736</v>
      </c>
      <c r="O25" s="4">
        <f t="shared" si="0"/>
        <v>420382.22448883351</v>
      </c>
    </row>
    <row r="26" spans="1:15" x14ac:dyDescent="0.2">
      <c r="B26" t="s">
        <v>120</v>
      </c>
      <c r="C26" t="s">
        <v>134</v>
      </c>
      <c r="E26" t="s">
        <v>125</v>
      </c>
      <c r="F26" s="13">
        <v>11840332.790000001</v>
      </c>
      <c r="G26" s="13">
        <v>8505272.9020000007</v>
      </c>
      <c r="H26" s="13">
        <v>83440814.480000004</v>
      </c>
      <c r="I26" s="13">
        <v>80034832.728</v>
      </c>
      <c r="K26" s="4" t="s">
        <v>58</v>
      </c>
      <c r="L26" s="4">
        <f t="shared" ref="L26:L27" si="1">L22*F$116</f>
        <v>280231.64993461902</v>
      </c>
      <c r="M26" s="4">
        <f t="shared" si="0"/>
        <v>373560.9422928181</v>
      </c>
      <c r="N26" s="4">
        <f t="shared" si="0"/>
        <v>686852.68067382218</v>
      </c>
      <c r="O26" s="4">
        <f t="shared" si="0"/>
        <v>238423.84475142334</v>
      </c>
    </row>
    <row r="27" spans="1:15" x14ac:dyDescent="0.2">
      <c r="B27" t="s">
        <v>120</v>
      </c>
      <c r="C27" t="s">
        <v>134</v>
      </c>
      <c r="E27" s="2" t="s">
        <v>126</v>
      </c>
      <c r="F27" s="1">
        <v>46055.912980000001</v>
      </c>
      <c r="G27" s="1">
        <v>31681.277320000001</v>
      </c>
      <c r="H27" s="1">
        <v>795536.62679999997</v>
      </c>
      <c r="I27" s="1">
        <v>775192.3848</v>
      </c>
      <c r="K27" s="4" t="s">
        <v>25</v>
      </c>
      <c r="L27" s="4">
        <f t="shared" si="1"/>
        <v>344470.72516816121</v>
      </c>
      <c r="M27" s="4">
        <f t="shared" si="0"/>
        <v>459194.41546353255</v>
      </c>
      <c r="N27" s="4">
        <f t="shared" si="0"/>
        <v>844303.77885798551</v>
      </c>
      <c r="O27" s="4">
        <f t="shared" si="0"/>
        <v>293079.08195974899</v>
      </c>
    </row>
    <row r="28" spans="1:15" x14ac:dyDescent="0.2">
      <c r="B28" t="s">
        <v>127</v>
      </c>
      <c r="C28" t="s">
        <v>134</v>
      </c>
      <c r="E28" t="s">
        <v>122</v>
      </c>
      <c r="F28">
        <v>1.46281E-2</v>
      </c>
      <c r="G28">
        <v>1.46281E-2</v>
      </c>
      <c r="H28">
        <v>1.46281E-2</v>
      </c>
      <c r="I28">
        <v>1.46281E-2</v>
      </c>
      <c r="K28" s="4" t="s">
        <v>27</v>
      </c>
    </row>
    <row r="29" spans="1:15" x14ac:dyDescent="0.2">
      <c r="B29" t="s">
        <v>127</v>
      </c>
      <c r="C29" t="s">
        <v>134</v>
      </c>
      <c r="E29" t="s">
        <v>123</v>
      </c>
      <c r="F29">
        <v>0.42954870000000001</v>
      </c>
      <c r="G29">
        <v>0.42954870000000001</v>
      </c>
      <c r="H29">
        <v>0.42954870000000001</v>
      </c>
      <c r="I29">
        <v>0.42954870000000001</v>
      </c>
    </row>
    <row r="30" spans="1:15" x14ac:dyDescent="0.2">
      <c r="B30" t="s">
        <v>127</v>
      </c>
      <c r="C30" t="s">
        <v>134</v>
      </c>
      <c r="E30" t="s">
        <v>124</v>
      </c>
      <c r="F30">
        <v>0.24362269999999997</v>
      </c>
      <c r="G30">
        <v>0.24362269999999997</v>
      </c>
      <c r="H30">
        <v>0.24362269999999997</v>
      </c>
      <c r="I30">
        <v>0.24362269999999997</v>
      </c>
    </row>
    <row r="31" spans="1:15" x14ac:dyDescent="0.2">
      <c r="B31" t="s">
        <v>127</v>
      </c>
      <c r="C31" t="s">
        <v>134</v>
      </c>
      <c r="E31" t="s">
        <v>125</v>
      </c>
      <c r="F31">
        <v>0.29946970000000001</v>
      </c>
      <c r="G31">
        <v>0.29946970000000001</v>
      </c>
      <c r="H31">
        <v>0.29946970000000001</v>
      </c>
      <c r="I31">
        <v>0.29946970000000001</v>
      </c>
    </row>
    <row r="32" spans="1:15" x14ac:dyDescent="0.2">
      <c r="B32" t="s">
        <v>127</v>
      </c>
      <c r="C32" t="s">
        <v>134</v>
      </c>
      <c r="E32" s="2" t="s">
        <v>126</v>
      </c>
      <c r="F32">
        <v>1.27308E-2</v>
      </c>
      <c r="G32">
        <v>1.27308E-2</v>
      </c>
      <c r="H32">
        <v>1.27308E-2</v>
      </c>
      <c r="I32">
        <v>1.27308E-2</v>
      </c>
    </row>
    <row r="33" spans="2:15" x14ac:dyDescent="0.2">
      <c r="B33" t="s">
        <v>128</v>
      </c>
      <c r="C33" t="s">
        <v>134</v>
      </c>
      <c r="E33" t="s">
        <v>122</v>
      </c>
      <c r="F33">
        <v>2.8663600000000001E-2</v>
      </c>
      <c r="G33">
        <v>2.8663600000000001E-2</v>
      </c>
      <c r="H33">
        <v>2.8663600000000001E-2</v>
      </c>
      <c r="I33">
        <v>2.8663600000000001E-2</v>
      </c>
    </row>
    <row r="34" spans="2:15" x14ac:dyDescent="0.2">
      <c r="B34" t="s">
        <v>128</v>
      </c>
      <c r="C34" t="s">
        <v>134</v>
      </c>
      <c r="E34" t="s">
        <v>123</v>
      </c>
      <c r="F34">
        <v>0.122074</v>
      </c>
      <c r="G34">
        <v>0.122074</v>
      </c>
      <c r="H34">
        <v>0.122074</v>
      </c>
      <c r="I34">
        <v>0.122074</v>
      </c>
    </row>
    <row r="35" spans="2:15" x14ac:dyDescent="0.2">
      <c r="B35" t="s">
        <v>128</v>
      </c>
      <c r="C35" t="s">
        <v>134</v>
      </c>
      <c r="E35" t="s">
        <v>124</v>
      </c>
      <c r="F35"/>
      <c r="G35"/>
      <c r="H35"/>
      <c r="I35"/>
    </row>
    <row r="36" spans="2:15" x14ac:dyDescent="0.2">
      <c r="B36" t="s">
        <v>128</v>
      </c>
      <c r="C36" t="s">
        <v>134</v>
      </c>
      <c r="E36" t="s">
        <v>125</v>
      </c>
      <c r="F36">
        <v>4.8509799999999999E-2</v>
      </c>
      <c r="G36">
        <v>4.8509799999999999E-2</v>
      </c>
      <c r="H36">
        <v>4.8509799999999999E-2</v>
      </c>
      <c r="I36">
        <v>4.8509799999999999E-2</v>
      </c>
    </row>
    <row r="37" spans="2:15" x14ac:dyDescent="0.2">
      <c r="B37" t="s">
        <v>128</v>
      </c>
      <c r="C37" t="s">
        <v>134</v>
      </c>
      <c r="E37" s="2" t="s">
        <v>126</v>
      </c>
      <c r="F37">
        <v>2.9484699999999999E-2</v>
      </c>
      <c r="G37">
        <v>2.9484699999999999E-2</v>
      </c>
      <c r="H37">
        <v>2.9484699999999999E-2</v>
      </c>
      <c r="I37">
        <v>2.9484699999999999E-2</v>
      </c>
    </row>
    <row r="38" spans="2:15" x14ac:dyDescent="0.2">
      <c r="B38" t="s">
        <v>129</v>
      </c>
      <c r="C38" t="s">
        <v>134</v>
      </c>
      <c r="F38">
        <v>4.0677329999999996</v>
      </c>
      <c r="G38">
        <v>4.0677329999999996</v>
      </c>
      <c r="H38">
        <v>4.0677329999999996</v>
      </c>
      <c r="I38">
        <v>4.0677329999999996</v>
      </c>
    </row>
    <row r="39" spans="2:15" x14ac:dyDescent="0.2">
      <c r="B39" t="s">
        <v>130</v>
      </c>
      <c r="C39" t="s">
        <v>134</v>
      </c>
      <c r="F39">
        <v>0.41332459999999999</v>
      </c>
      <c r="G39">
        <v>0.41332459999999999</v>
      </c>
      <c r="H39">
        <v>0.41332459999999999</v>
      </c>
      <c r="I39">
        <v>0.41332459999999999</v>
      </c>
    </row>
    <row r="40" spans="2:15" x14ac:dyDescent="0.2">
      <c r="B40" t="s">
        <v>131</v>
      </c>
      <c r="C40" t="s">
        <v>134</v>
      </c>
      <c r="F40">
        <v>0.18966640000000001</v>
      </c>
      <c r="G40">
        <v>0.1165593</v>
      </c>
      <c r="H40">
        <v>0.1457889</v>
      </c>
      <c r="I40">
        <v>0.1082779</v>
      </c>
    </row>
    <row r="41" spans="2:15" x14ac:dyDescent="0.2">
      <c r="B41" t="s">
        <v>132</v>
      </c>
      <c r="C41" t="s">
        <v>134</v>
      </c>
      <c r="F41">
        <v>1.0709400000000001E-2</v>
      </c>
      <c r="G41">
        <v>7.8618999999999998E-3</v>
      </c>
      <c r="H41">
        <v>1.0192E-2</v>
      </c>
      <c r="I41">
        <v>5.9759000000000001E-3</v>
      </c>
    </row>
    <row r="42" spans="2:15" x14ac:dyDescent="0.2">
      <c r="B42" t="s">
        <v>133</v>
      </c>
      <c r="C42" t="s">
        <v>134</v>
      </c>
      <c r="F42" s="1">
        <v>0</v>
      </c>
      <c r="G42" s="1">
        <v>0</v>
      </c>
      <c r="H42" s="1">
        <v>0</v>
      </c>
      <c r="I42" s="1">
        <v>0</v>
      </c>
    </row>
    <row r="43" spans="2:15" x14ac:dyDescent="0.2">
      <c r="B43" t="s">
        <v>135</v>
      </c>
      <c r="C43" t="s">
        <v>136</v>
      </c>
      <c r="D43" t="s">
        <v>136</v>
      </c>
      <c r="F43" s="5">
        <f>L44*F$116</f>
        <v>90458.711928276127</v>
      </c>
      <c r="G43" s="5">
        <f t="shared" ref="G43:I45" si="2">M44*G$116</f>
        <v>34571.87016800647</v>
      </c>
      <c r="H43" s="5">
        <f t="shared" si="2"/>
        <v>793920.84988157579</v>
      </c>
      <c r="I43" s="5">
        <f t="shared" si="2"/>
        <v>715669.84166682465</v>
      </c>
      <c r="K43" s="4"/>
      <c r="L43" s="4">
        <v>1</v>
      </c>
      <c r="M43" s="4">
        <v>2</v>
      </c>
      <c r="N43" s="4">
        <v>3</v>
      </c>
      <c r="O43" s="4">
        <v>4</v>
      </c>
    </row>
    <row r="44" spans="2:15" x14ac:dyDescent="0.2">
      <c r="B44" t="s">
        <v>135</v>
      </c>
      <c r="C44" t="s">
        <v>136</v>
      </c>
      <c r="D44" t="s">
        <v>137</v>
      </c>
      <c r="F44" s="5">
        <f t="shared" ref="F44" si="3">L45*F$116</f>
        <v>96655.046109686838</v>
      </c>
      <c r="G44" s="5">
        <f t="shared" si="2"/>
        <v>36940.00980067296</v>
      </c>
      <c r="H44" s="5">
        <f t="shared" si="2"/>
        <v>848303.65939312847</v>
      </c>
      <c r="I44" s="5">
        <f t="shared" si="2"/>
        <v>764692.53288136492</v>
      </c>
      <c r="K44" s="4" t="s">
        <v>28</v>
      </c>
      <c r="L44" s="4">
        <v>39.346982134961344</v>
      </c>
      <c r="M44" s="4">
        <v>15.33800806034005</v>
      </c>
      <c r="N44" s="4">
        <v>100.29318467427689</v>
      </c>
      <c r="O44" s="4">
        <v>87.963353203886996</v>
      </c>
    </row>
    <row r="45" spans="2:15" x14ac:dyDescent="0.2">
      <c r="B45" t="s">
        <v>135</v>
      </c>
      <c r="C45" t="s">
        <v>136</v>
      </c>
      <c r="D45" t="s">
        <v>138</v>
      </c>
      <c r="F45" s="5">
        <f>L46*F$116</f>
        <v>13794361.050083056</v>
      </c>
      <c r="G45" s="5">
        <f t="shared" si="2"/>
        <v>5271983.7493618522</v>
      </c>
      <c r="H45" s="5">
        <f t="shared" si="2"/>
        <v>121067729.29885066</v>
      </c>
      <c r="I45" s="5">
        <f t="shared" si="2"/>
        <v>109134963.10267535</v>
      </c>
      <c r="K45" s="4" t="s">
        <v>29</v>
      </c>
      <c r="L45" s="4">
        <v>42.042212313913367</v>
      </c>
      <c r="M45" s="4">
        <v>16.388646761611785</v>
      </c>
      <c r="N45" s="4">
        <v>107.16317071666606</v>
      </c>
      <c r="O45" s="4">
        <v>93.988757728781337</v>
      </c>
    </row>
    <row r="46" spans="2:15" x14ac:dyDescent="0.2">
      <c r="B46" t="s">
        <v>120</v>
      </c>
      <c r="C46" t="s">
        <v>136</v>
      </c>
      <c r="E46" t="s">
        <v>122</v>
      </c>
      <c r="F46" s="5">
        <f>L49*F$116</f>
        <v>507632.02282239485</v>
      </c>
      <c r="G46" s="5">
        <f t="shared" ref="G46:I46" si="4">M49*G$116</f>
        <v>194008.82471169165</v>
      </c>
      <c r="H46" s="5">
        <f t="shared" si="4"/>
        <v>4455288.3674245737</v>
      </c>
      <c r="I46" s="5">
        <f t="shared" si="4"/>
        <v>4016162.9726318452</v>
      </c>
      <c r="K46" s="4" t="s">
        <v>215</v>
      </c>
      <c r="L46" s="4">
        <v>6000.1570465781015</v>
      </c>
      <c r="M46" s="4">
        <v>2338.9457628047257</v>
      </c>
      <c r="N46" s="4">
        <v>15294.053726484419</v>
      </c>
      <c r="O46" s="4">
        <v>13413.835189611031</v>
      </c>
    </row>
    <row r="47" spans="2:15" x14ac:dyDescent="0.2">
      <c r="B47" t="s">
        <v>120</v>
      </c>
      <c r="C47" t="s">
        <v>136</v>
      </c>
      <c r="E47" t="s">
        <v>123</v>
      </c>
      <c r="F47" s="5">
        <f t="shared" ref="F47:F48" si="5">L50*F$116</f>
        <v>378121.89579611039</v>
      </c>
      <c r="G47" s="5">
        <f t="shared" ref="G47:G48" si="6">M50*G$116</f>
        <v>144512.12946198671</v>
      </c>
      <c r="H47" s="5">
        <f t="shared" ref="H47:H48" si="7">N50*H$116</f>
        <v>3318628.4711560514</v>
      </c>
      <c r="I47" s="5">
        <f t="shared" ref="I47:I48" si="8">O50*I$116</f>
        <v>2991535.3814647105</v>
      </c>
    </row>
    <row r="48" spans="2:15" x14ac:dyDescent="0.2">
      <c r="B48" t="s">
        <v>120</v>
      </c>
      <c r="C48" t="s">
        <v>136</v>
      </c>
      <c r="E48" t="s">
        <v>125</v>
      </c>
      <c r="F48" s="5">
        <f t="shared" si="5"/>
        <v>2235980.015381495</v>
      </c>
      <c r="G48" s="5">
        <f t="shared" si="6"/>
        <v>854555.7320263217</v>
      </c>
      <c r="H48" s="5">
        <f t="shared" si="7"/>
        <v>19624324.913419373</v>
      </c>
      <c r="I48" s="5">
        <f t="shared" si="8"/>
        <v>17690097.82990345</v>
      </c>
      <c r="K48" s="4"/>
      <c r="L48" s="4">
        <v>1</v>
      </c>
      <c r="M48" s="4">
        <v>2</v>
      </c>
      <c r="N48" s="4">
        <v>3</v>
      </c>
      <c r="O48" s="4">
        <v>4</v>
      </c>
    </row>
    <row r="49" spans="1:15" x14ac:dyDescent="0.2">
      <c r="B49" t="s">
        <v>127</v>
      </c>
      <c r="C49" t="s">
        <v>136</v>
      </c>
      <c r="E49" t="s">
        <v>122</v>
      </c>
      <c r="F49">
        <v>0.16261220000000001</v>
      </c>
      <c r="G49">
        <v>0.16261220000000001</v>
      </c>
      <c r="H49">
        <v>0.16261220000000001</v>
      </c>
      <c r="I49">
        <v>0.16261220000000001</v>
      </c>
      <c r="K49" s="4" t="s">
        <v>122</v>
      </c>
      <c r="L49" s="4">
        <v>220.80557756520002</v>
      </c>
      <c r="M49" s="4">
        <v>86.073125426659999</v>
      </c>
      <c r="N49" s="4">
        <v>562.82066288839997</v>
      </c>
      <c r="O49" s="4">
        <v>493.62868395180004</v>
      </c>
    </row>
    <row r="50" spans="1:15" x14ac:dyDescent="0.2">
      <c r="B50" t="s">
        <v>127</v>
      </c>
      <c r="C50" t="s">
        <v>136</v>
      </c>
      <c r="E50" t="s">
        <v>123</v>
      </c>
      <c r="F50">
        <v>0.1211256</v>
      </c>
      <c r="G50">
        <v>0.1211256</v>
      </c>
      <c r="H50">
        <v>0.1211256</v>
      </c>
      <c r="I50">
        <v>0.1211256</v>
      </c>
      <c r="K50" s="4" t="s">
        <v>123</v>
      </c>
      <c r="L50" s="4">
        <v>164.47233396959999</v>
      </c>
      <c r="M50" s="4">
        <v>64.113633301679997</v>
      </c>
      <c r="N50" s="4">
        <v>419.2304789232</v>
      </c>
      <c r="O50" s="4">
        <v>367.69117274640001</v>
      </c>
    </row>
    <row r="51" spans="1:15" x14ac:dyDescent="0.2">
      <c r="B51" t="s">
        <v>127</v>
      </c>
      <c r="C51" t="s">
        <v>136</v>
      </c>
      <c r="E51" t="s">
        <v>125</v>
      </c>
      <c r="F51">
        <v>0.71626220000000007</v>
      </c>
      <c r="G51">
        <v>0.71626220000000007</v>
      </c>
      <c r="H51">
        <v>0.71626220000000007</v>
      </c>
      <c r="I51">
        <v>0.71626220000000007</v>
      </c>
      <c r="K51" s="4" t="s">
        <v>125</v>
      </c>
      <c r="L51" s="4">
        <v>972.58808846520003</v>
      </c>
      <c r="M51" s="4">
        <v>379.12854127166003</v>
      </c>
      <c r="N51" s="4">
        <v>2479.0708581884001</v>
      </c>
      <c r="O51" s="4">
        <v>2174.2991433018005</v>
      </c>
    </row>
    <row r="52" spans="1:15" x14ac:dyDescent="0.2">
      <c r="B52" t="s">
        <v>128</v>
      </c>
      <c r="C52" t="s">
        <v>136</v>
      </c>
      <c r="E52" t="s">
        <v>122</v>
      </c>
      <c r="F52">
        <v>3.8415199999999997E-2</v>
      </c>
      <c r="G52">
        <v>3.8415199999999997E-2</v>
      </c>
      <c r="H52">
        <v>3.8415199999999997E-2</v>
      </c>
      <c r="I52">
        <v>3.8415199999999997E-2</v>
      </c>
    </row>
    <row r="53" spans="1:15" x14ac:dyDescent="0.2">
      <c r="B53" t="s">
        <v>128</v>
      </c>
      <c r="C53" t="s">
        <v>136</v>
      </c>
      <c r="E53" t="s">
        <v>123</v>
      </c>
      <c r="F53">
        <v>0.30859560000000003</v>
      </c>
      <c r="G53">
        <v>0.30859560000000003</v>
      </c>
      <c r="H53">
        <v>0.30859560000000003</v>
      </c>
      <c r="I53">
        <v>0.30859560000000003</v>
      </c>
    </row>
    <row r="54" spans="1:15" x14ac:dyDescent="0.2">
      <c r="B54" t="s">
        <v>128</v>
      </c>
      <c r="C54" t="s">
        <v>136</v>
      </c>
      <c r="E54" t="s">
        <v>125</v>
      </c>
    </row>
    <row r="55" spans="1:15" x14ac:dyDescent="0.2">
      <c r="B55" t="s">
        <v>129</v>
      </c>
      <c r="C55" t="s">
        <v>136</v>
      </c>
      <c r="F55">
        <v>9.19543</v>
      </c>
      <c r="G55">
        <v>9.19543</v>
      </c>
      <c r="H55">
        <v>9.19543</v>
      </c>
      <c r="I55">
        <v>9.19543</v>
      </c>
    </row>
    <row r="56" spans="1:15" x14ac:dyDescent="0.2">
      <c r="B56" t="s">
        <v>130</v>
      </c>
      <c r="C56" t="s">
        <v>136</v>
      </c>
      <c r="F56">
        <v>0.2835839</v>
      </c>
      <c r="G56">
        <v>0.2835839</v>
      </c>
      <c r="H56">
        <v>0.2835839</v>
      </c>
      <c r="I56">
        <v>0.2835839</v>
      </c>
    </row>
    <row r="57" spans="1:15" ht="15" x14ac:dyDescent="0.25">
      <c r="A57" s="3"/>
      <c r="B57" s="3" t="s">
        <v>131</v>
      </c>
      <c r="C57" t="s">
        <v>136</v>
      </c>
      <c r="D57" s="3"/>
      <c r="E57" s="3"/>
      <c r="F57">
        <v>0.24711340000000001</v>
      </c>
      <c r="G57">
        <v>0.26942870000000002</v>
      </c>
      <c r="H57">
        <v>0.12812970000000001</v>
      </c>
      <c r="I57">
        <v>0.16769919999999999</v>
      </c>
    </row>
    <row r="58" spans="1:15" ht="15" x14ac:dyDescent="0.25">
      <c r="A58" s="3"/>
      <c r="B58" s="3" t="s">
        <v>132</v>
      </c>
      <c r="C58" t="s">
        <v>136</v>
      </c>
      <c r="D58" s="3"/>
      <c r="E58" s="3"/>
      <c r="F58">
        <v>1.01543E-2</v>
      </c>
      <c r="G58">
        <v>9.7645000000000006E-3</v>
      </c>
      <c r="H58">
        <v>6.4105000000000004E-3</v>
      </c>
      <c r="I58">
        <v>7.2848000000000001E-3</v>
      </c>
    </row>
    <row r="59" spans="1:15" x14ac:dyDescent="0.2">
      <c r="B59" t="s">
        <v>133</v>
      </c>
      <c r="C59" t="s">
        <v>136</v>
      </c>
      <c r="F59" s="1">
        <v>0</v>
      </c>
      <c r="G59" s="1">
        <v>0</v>
      </c>
      <c r="H59" s="1">
        <v>0</v>
      </c>
      <c r="I59" s="1">
        <v>0</v>
      </c>
    </row>
    <row r="60" spans="1:15" x14ac:dyDescent="0.2">
      <c r="B60" t="s">
        <v>135</v>
      </c>
      <c r="C60" t="s">
        <v>137</v>
      </c>
      <c r="D60" t="s">
        <v>136</v>
      </c>
      <c r="F60" s="1">
        <v>120215.7203688247</v>
      </c>
      <c r="G60" s="1">
        <v>141541.35102423513</v>
      </c>
      <c r="H60" s="1">
        <v>5230778.6142750103</v>
      </c>
      <c r="I60" s="1">
        <v>4657863.6669466076</v>
      </c>
    </row>
    <row r="61" spans="1:15" x14ac:dyDescent="0.2">
      <c r="B61" t="s">
        <v>135</v>
      </c>
      <c r="C61" t="s">
        <v>137</v>
      </c>
      <c r="D61" t="s">
        <v>137</v>
      </c>
      <c r="F61" s="1">
        <v>32011.216016096874</v>
      </c>
      <c r="G61" s="1">
        <v>37689.835813037134</v>
      </c>
      <c r="H61" s="1">
        <v>1392859.3002663574</v>
      </c>
      <c r="I61" s="1">
        <v>1240302.678873468</v>
      </c>
    </row>
    <row r="62" spans="1:15" x14ac:dyDescent="0.2">
      <c r="B62" t="s">
        <v>135</v>
      </c>
      <c r="C62" t="s">
        <v>137</v>
      </c>
      <c r="D62" t="s">
        <v>138</v>
      </c>
      <c r="F62" s="1">
        <v>1192472.2374431735</v>
      </c>
      <c r="G62" s="1">
        <v>1404010.4823958594</v>
      </c>
      <c r="H62" s="1">
        <v>51886377.7432556</v>
      </c>
      <c r="I62" s="1">
        <v>46203384.146334089</v>
      </c>
    </row>
    <row r="63" spans="1:15" x14ac:dyDescent="0.2">
      <c r="B63" t="s">
        <v>120</v>
      </c>
      <c r="C63" t="s">
        <v>137</v>
      </c>
      <c r="E63" t="s">
        <v>122</v>
      </c>
      <c r="F63" s="5">
        <f>L64*F$116</f>
        <v>211409.99005928513</v>
      </c>
      <c r="G63" s="5">
        <f t="shared" ref="G63:I63" si="9">M64*G$116</f>
        <v>248913.00007358511</v>
      </c>
      <c r="H63" s="5">
        <f t="shared" si="9"/>
        <v>9198787.4086139612</v>
      </c>
      <c r="I63" s="5">
        <f t="shared" si="9"/>
        <v>8191265.738836376</v>
      </c>
      <c r="K63" s="4"/>
      <c r="L63" s="4">
        <v>1</v>
      </c>
      <c r="M63" s="4">
        <v>2</v>
      </c>
      <c r="N63" s="4">
        <v>3</v>
      </c>
      <c r="O63" s="4">
        <v>4</v>
      </c>
    </row>
    <row r="64" spans="1:15" x14ac:dyDescent="0.2">
      <c r="B64" t="s">
        <v>120</v>
      </c>
      <c r="C64" t="s">
        <v>137</v>
      </c>
      <c r="E64" t="s">
        <v>123</v>
      </c>
      <c r="F64" s="5">
        <f t="shared" ref="F64:F65" si="10">L65*F$116</f>
        <v>180898.42470880816</v>
      </c>
      <c r="G64" s="5">
        <f t="shared" ref="G64:G65" si="11">M65*G$116</f>
        <v>212988.84499369175</v>
      </c>
      <c r="H64" s="5">
        <f t="shared" ref="H64:H65" si="12">N65*H$116</f>
        <v>7871180.3116912358</v>
      </c>
      <c r="I64" s="5">
        <f t="shared" ref="I64:I65" si="13">O65*I$116</f>
        <v>7009068.3420930039</v>
      </c>
      <c r="K64" s="4" t="s">
        <v>122</v>
      </c>
      <c r="L64" s="4">
        <v>91.957368446839993</v>
      </c>
      <c r="M64" s="4">
        <v>110.43167705127999</v>
      </c>
      <c r="N64" s="4">
        <v>1162.0499505575999</v>
      </c>
      <c r="O64" s="4">
        <v>1006.7927407615998</v>
      </c>
    </row>
    <row r="65" spans="2:15" x14ac:dyDescent="0.2">
      <c r="B65" t="s">
        <v>120</v>
      </c>
      <c r="C65" t="s">
        <v>137</v>
      </c>
      <c r="E65" t="s">
        <v>125</v>
      </c>
      <c r="F65" s="5">
        <f t="shared" si="10"/>
        <v>442358.01893190679</v>
      </c>
      <c r="G65" s="5">
        <f t="shared" si="11"/>
        <v>520829.9833327232</v>
      </c>
      <c r="H65" s="5">
        <f t="shared" si="12"/>
        <v>19247706.191694804</v>
      </c>
      <c r="I65" s="5">
        <f t="shared" si="13"/>
        <v>17139549.951070618</v>
      </c>
      <c r="K65" s="4" t="s">
        <v>123</v>
      </c>
      <c r="L65" s="4">
        <v>78.685700177819996</v>
      </c>
      <c r="M65" s="4">
        <v>94.49372005043999</v>
      </c>
      <c r="N65" s="4">
        <v>994.33808889479985</v>
      </c>
      <c r="O65" s="4">
        <v>861.4882426367999</v>
      </c>
    </row>
    <row r="66" spans="2:15" x14ac:dyDescent="0.2">
      <c r="B66" t="s">
        <v>127</v>
      </c>
      <c r="C66" t="s">
        <v>137</v>
      </c>
      <c r="E66" t="s">
        <v>122</v>
      </c>
      <c r="F66" s="1">
        <v>0.25328679999999998</v>
      </c>
      <c r="G66" s="1">
        <v>0.25328679999999998</v>
      </c>
      <c r="H66" s="1">
        <v>0.25328679999999998</v>
      </c>
      <c r="I66" s="1">
        <v>0.25328679999999998</v>
      </c>
      <c r="K66" s="4" t="s">
        <v>125</v>
      </c>
      <c r="L66" s="4">
        <v>192.41323137534005</v>
      </c>
      <c r="M66" s="4">
        <v>231.06920289828003</v>
      </c>
      <c r="N66" s="4">
        <v>2431.4939605476002</v>
      </c>
      <c r="O66" s="4">
        <v>2106.6310166016001</v>
      </c>
    </row>
    <row r="67" spans="2:15" x14ac:dyDescent="0.2">
      <c r="B67" t="s">
        <v>127</v>
      </c>
      <c r="C67" t="s">
        <v>137</v>
      </c>
      <c r="E67" t="s">
        <v>123</v>
      </c>
      <c r="F67" s="1">
        <v>0.21673139999999999</v>
      </c>
      <c r="G67" s="1">
        <v>0.21673139999999999</v>
      </c>
      <c r="H67" s="1">
        <v>0.21673139999999999</v>
      </c>
      <c r="I67" s="1">
        <v>0.21673139999999999</v>
      </c>
    </row>
    <row r="68" spans="2:15" x14ac:dyDescent="0.2">
      <c r="B68" t="s">
        <v>127</v>
      </c>
      <c r="C68" t="s">
        <v>137</v>
      </c>
      <c r="E68" t="s">
        <v>125</v>
      </c>
      <c r="F68" s="1">
        <v>0.52998180000000006</v>
      </c>
      <c r="G68" s="1">
        <v>0.52998180000000006</v>
      </c>
      <c r="H68" s="1">
        <v>0.52998180000000006</v>
      </c>
      <c r="I68" s="1">
        <v>0.52998180000000006</v>
      </c>
    </row>
    <row r="69" spans="2:15" x14ac:dyDescent="0.2">
      <c r="B69" t="s">
        <v>128</v>
      </c>
      <c r="C69" t="s">
        <v>137</v>
      </c>
      <c r="E69" t="s">
        <v>122</v>
      </c>
      <c r="F69" s="1">
        <v>9.1628399999999999E-2</v>
      </c>
      <c r="G69" s="1">
        <v>9.1628399999999999E-2</v>
      </c>
      <c r="H69" s="1">
        <v>9.1628399999999999E-2</v>
      </c>
      <c r="I69" s="1">
        <v>9.1628399999999999E-2</v>
      </c>
    </row>
    <row r="70" spans="2:15" x14ac:dyDescent="0.2">
      <c r="B70" t="s">
        <v>128</v>
      </c>
      <c r="C70" t="s">
        <v>137</v>
      </c>
      <c r="E70" t="s">
        <v>123</v>
      </c>
      <c r="F70" s="1">
        <v>0.45615</v>
      </c>
      <c r="G70" s="1">
        <v>0.45615</v>
      </c>
      <c r="H70" s="1">
        <v>0.45615</v>
      </c>
      <c r="I70" s="1">
        <v>0.45615</v>
      </c>
    </row>
    <row r="71" spans="2:15" x14ac:dyDescent="0.2">
      <c r="B71" t="s">
        <v>128</v>
      </c>
      <c r="C71" t="s">
        <v>137</v>
      </c>
      <c r="E71" t="s">
        <v>125</v>
      </c>
    </row>
    <row r="72" spans="2:15" x14ac:dyDescent="0.2">
      <c r="B72" t="s">
        <v>129</v>
      </c>
      <c r="C72" t="s">
        <v>137</v>
      </c>
      <c r="F72">
        <v>7.5034150000000004</v>
      </c>
      <c r="G72">
        <v>7.5034150000000004</v>
      </c>
      <c r="H72">
        <v>7.5034150000000004</v>
      </c>
      <c r="I72">
        <v>7.5034150000000004</v>
      </c>
    </row>
    <row r="73" spans="2:15" x14ac:dyDescent="0.2">
      <c r="B73" t="s">
        <v>130</v>
      </c>
      <c r="C73" t="s">
        <v>137</v>
      </c>
      <c r="F73">
        <v>0.25053629999999999</v>
      </c>
      <c r="G73">
        <v>0.25053629999999999</v>
      </c>
      <c r="H73">
        <v>0.25053629999999999</v>
      </c>
      <c r="I73">
        <v>0.25053629999999999</v>
      </c>
    </row>
    <row r="74" spans="2:15" x14ac:dyDescent="0.2">
      <c r="B74" t="s">
        <v>131</v>
      </c>
      <c r="C74" t="s">
        <v>137</v>
      </c>
      <c r="F74">
        <v>2.9147699999999999E-2</v>
      </c>
      <c r="G74">
        <v>3.1305600000000003E-2</v>
      </c>
      <c r="H74">
        <v>2.1274499999999998E-2</v>
      </c>
      <c r="I74">
        <v>3.0030100000000001E-2</v>
      </c>
    </row>
    <row r="75" spans="2:15" x14ac:dyDescent="0.2">
      <c r="B75" t="s">
        <v>132</v>
      </c>
      <c r="C75" t="s">
        <v>137</v>
      </c>
      <c r="F75">
        <v>2.7991000000000001E-3</v>
      </c>
      <c r="G75">
        <v>3.6292999999999998E-3</v>
      </c>
      <c r="H75">
        <v>1.7084999999999999E-3</v>
      </c>
      <c r="I75">
        <v>2.5790000000000001E-3</v>
      </c>
    </row>
    <row r="76" spans="2:15" x14ac:dyDescent="0.2">
      <c r="B76" t="s">
        <v>133</v>
      </c>
      <c r="C76" t="s">
        <v>137</v>
      </c>
      <c r="F76" s="1">
        <v>0</v>
      </c>
      <c r="G76" s="1">
        <v>0</v>
      </c>
      <c r="H76" s="1">
        <v>0</v>
      </c>
      <c r="I76" s="1">
        <v>0</v>
      </c>
    </row>
    <row r="77" spans="2:15" x14ac:dyDescent="0.2">
      <c r="B77" t="s">
        <v>135</v>
      </c>
      <c r="C77" t="s">
        <v>139</v>
      </c>
      <c r="D77" t="s">
        <v>136</v>
      </c>
      <c r="F77" s="1">
        <v>514292.28963085491</v>
      </c>
      <c r="G77" s="1">
        <v>616746.37919945549</v>
      </c>
      <c r="H77" s="1">
        <v>2234393.0146327629</v>
      </c>
      <c r="I77" s="1">
        <v>1793858.7887020092</v>
      </c>
    </row>
    <row r="78" spans="2:15" x14ac:dyDescent="0.2">
      <c r="B78" t="s">
        <v>135</v>
      </c>
      <c r="C78" t="s">
        <v>139</v>
      </c>
      <c r="D78" t="s">
        <v>137</v>
      </c>
      <c r="F78" s="1">
        <v>5386.12289800897</v>
      </c>
      <c r="G78" s="1">
        <v>6459.1125751752179</v>
      </c>
      <c r="H78" s="1">
        <v>23400.536274621201</v>
      </c>
      <c r="I78" s="1">
        <v>18786.872936706102</v>
      </c>
    </row>
    <row r="79" spans="2:15" x14ac:dyDescent="0.2">
      <c r="B79" t="s">
        <v>135</v>
      </c>
      <c r="C79" t="s">
        <v>139</v>
      </c>
      <c r="D79" t="s">
        <v>138</v>
      </c>
      <c r="F79" s="1">
        <v>273409.89000672469</v>
      </c>
      <c r="G79" s="1">
        <v>327876.89626846823</v>
      </c>
      <c r="H79" s="1">
        <v>1187855.934610703</v>
      </c>
      <c r="I79" s="1">
        <v>953657.56787575153</v>
      </c>
      <c r="K79" s="4"/>
      <c r="L79" s="4">
        <v>1</v>
      </c>
      <c r="M79" s="4">
        <v>2</v>
      </c>
      <c r="N79" s="4">
        <v>3</v>
      </c>
      <c r="O79" s="4">
        <v>4</v>
      </c>
    </row>
    <row r="80" spans="2:15" x14ac:dyDescent="0.2">
      <c r="B80" t="s">
        <v>120</v>
      </c>
      <c r="C80" t="s">
        <v>139</v>
      </c>
      <c r="E80" t="s">
        <v>122</v>
      </c>
      <c r="F80" s="5">
        <f>L80*F$116</f>
        <v>368960.54390013672</v>
      </c>
      <c r="G80" s="5">
        <f t="shared" ref="G80:I80" si="14">M80*G$116</f>
        <v>442462.55311586324</v>
      </c>
      <c r="H80" s="5">
        <f t="shared" si="14"/>
        <v>1602985.0701384312</v>
      </c>
      <c r="I80" s="5">
        <f t="shared" si="14"/>
        <v>1286939.6016700952</v>
      </c>
      <c r="K80" s="4" t="s">
        <v>122</v>
      </c>
      <c r="L80" s="4">
        <v>160.48740491523998</v>
      </c>
      <c r="M80" s="4">
        <v>196.30104397331999</v>
      </c>
      <c r="N80" s="4">
        <v>202.49937722819999</v>
      </c>
      <c r="O80" s="4">
        <v>158.17841711775998</v>
      </c>
    </row>
    <row r="81" spans="2:15" x14ac:dyDescent="0.2">
      <c r="B81" t="s">
        <v>120</v>
      </c>
      <c r="C81" t="s">
        <v>139</v>
      </c>
      <c r="E81" t="s">
        <v>123</v>
      </c>
      <c r="F81" s="5">
        <f t="shared" ref="F81:F82" si="15">L81*F$116</f>
        <v>315710.63010088995</v>
      </c>
      <c r="G81" s="5">
        <f t="shared" ref="G81:G82" si="16">M81*G$116</f>
        <v>378604.52492737648</v>
      </c>
      <c r="H81" s="5">
        <f t="shared" ref="H81:H82" si="17">N81*H$116</f>
        <v>1371635.6258210074</v>
      </c>
      <c r="I81" s="5">
        <f t="shared" ref="I81:I82" si="18">O81*I$116</f>
        <v>1101203.1483101451</v>
      </c>
      <c r="K81" s="4" t="s">
        <v>123</v>
      </c>
      <c r="L81" s="4">
        <v>137.32519795601999</v>
      </c>
      <c r="M81" s="4">
        <v>167.97006429786001</v>
      </c>
      <c r="N81" s="4">
        <v>173.27382842609998</v>
      </c>
      <c r="O81" s="4">
        <v>135.34945284047998</v>
      </c>
    </row>
    <row r="82" spans="2:15" x14ac:dyDescent="0.2">
      <c r="B82" t="s">
        <v>120</v>
      </c>
      <c r="C82" t="s">
        <v>139</v>
      </c>
      <c r="E82" t="s">
        <v>125</v>
      </c>
      <c r="F82" s="5">
        <f t="shared" si="15"/>
        <v>772019.59669897321</v>
      </c>
      <c r="G82" s="5">
        <f t="shared" si="16"/>
        <v>925816.5065567604</v>
      </c>
      <c r="H82" s="5">
        <f t="shared" si="17"/>
        <v>3354114.4380405615</v>
      </c>
      <c r="I82" s="5">
        <f t="shared" si="18"/>
        <v>2692815.2852197597</v>
      </c>
      <c r="K82" s="4" t="s">
        <v>125</v>
      </c>
      <c r="L82" s="4">
        <v>335.80669712873998</v>
      </c>
      <c r="M82" s="4">
        <v>410.74379172882004</v>
      </c>
      <c r="N82" s="4">
        <v>423.71329434570004</v>
      </c>
      <c r="O82" s="4">
        <v>330.97533004176006</v>
      </c>
    </row>
    <row r="83" spans="2:15" x14ac:dyDescent="0.2">
      <c r="B83" t="s">
        <v>127</v>
      </c>
      <c r="C83" t="s">
        <v>139</v>
      </c>
      <c r="E83" t="s">
        <v>122</v>
      </c>
      <c r="F83" s="1">
        <v>0.25328679999999998</v>
      </c>
      <c r="G83" s="1">
        <v>0.25328679999999998</v>
      </c>
      <c r="H83" s="1">
        <v>0.25328679999999998</v>
      </c>
      <c r="I83" s="1">
        <v>0.25328679999999998</v>
      </c>
    </row>
    <row r="84" spans="2:15" x14ac:dyDescent="0.2">
      <c r="B84" t="s">
        <v>127</v>
      </c>
      <c r="C84" t="s">
        <v>139</v>
      </c>
      <c r="E84" t="s">
        <v>123</v>
      </c>
      <c r="F84" s="1">
        <v>0.21673139999999999</v>
      </c>
      <c r="G84" s="1">
        <v>0.21673139999999999</v>
      </c>
      <c r="H84" s="1">
        <v>0.21673139999999999</v>
      </c>
      <c r="I84" s="1">
        <v>0.21673139999999999</v>
      </c>
    </row>
    <row r="85" spans="2:15" x14ac:dyDescent="0.2">
      <c r="B85" t="s">
        <v>127</v>
      </c>
      <c r="C85" t="s">
        <v>139</v>
      </c>
      <c r="E85" t="s">
        <v>125</v>
      </c>
      <c r="F85" s="1">
        <v>0.52998180000000006</v>
      </c>
      <c r="G85" s="1">
        <v>0.52998180000000006</v>
      </c>
      <c r="H85" s="1">
        <v>0.52998180000000006</v>
      </c>
      <c r="I85" s="1">
        <v>0.52998180000000006</v>
      </c>
    </row>
    <row r="86" spans="2:15" x14ac:dyDescent="0.2">
      <c r="B86" t="s">
        <v>128</v>
      </c>
      <c r="C86" t="s">
        <v>139</v>
      </c>
      <c r="E86" t="s">
        <v>122</v>
      </c>
      <c r="F86" s="1">
        <v>9.1628399999999999E-2</v>
      </c>
      <c r="G86" s="1">
        <v>9.1628399999999999E-2</v>
      </c>
      <c r="H86" s="1">
        <v>9.1628399999999999E-2</v>
      </c>
      <c r="I86" s="1">
        <v>9.1628399999999999E-2</v>
      </c>
    </row>
    <row r="87" spans="2:15" x14ac:dyDescent="0.2">
      <c r="B87" t="s">
        <v>128</v>
      </c>
      <c r="C87" t="s">
        <v>139</v>
      </c>
      <c r="E87" t="s">
        <v>123</v>
      </c>
      <c r="F87" s="1">
        <v>0.45615</v>
      </c>
      <c r="G87" s="1">
        <v>0.45615</v>
      </c>
      <c r="H87" s="1">
        <v>0.45615</v>
      </c>
      <c r="I87" s="1">
        <v>0.45615</v>
      </c>
    </row>
    <row r="88" spans="2:15" x14ac:dyDescent="0.2">
      <c r="B88" t="s">
        <v>128</v>
      </c>
      <c r="C88" t="s">
        <v>139</v>
      </c>
      <c r="E88" t="s">
        <v>125</v>
      </c>
    </row>
    <row r="89" spans="2:15" x14ac:dyDescent="0.2">
      <c r="B89" t="s">
        <v>129</v>
      </c>
      <c r="C89" t="s">
        <v>139</v>
      </c>
      <c r="F89">
        <v>7.5034150000000004</v>
      </c>
      <c r="G89">
        <v>7.5034150000000004</v>
      </c>
      <c r="H89">
        <v>7.5034150000000004</v>
      </c>
      <c r="I89">
        <v>7.5034150000000004</v>
      </c>
    </row>
    <row r="90" spans="2:15" x14ac:dyDescent="0.2">
      <c r="B90" t="s">
        <v>130</v>
      </c>
      <c r="C90" t="s">
        <v>139</v>
      </c>
      <c r="F90">
        <v>0.25053629999999999</v>
      </c>
      <c r="G90">
        <v>0.25053629999999999</v>
      </c>
      <c r="H90">
        <v>0.25053629999999999</v>
      </c>
      <c r="I90">
        <v>0.25053629999999999</v>
      </c>
    </row>
    <row r="91" spans="2:15" x14ac:dyDescent="0.2">
      <c r="B91" t="s">
        <v>131</v>
      </c>
      <c r="C91" t="s">
        <v>139</v>
      </c>
      <c r="F91">
        <v>1.3155999999999999E-2</v>
      </c>
      <c r="G91">
        <v>1.3148399999999999E-2</v>
      </c>
      <c r="H91">
        <v>8.9799000000000007E-3</v>
      </c>
      <c r="I91">
        <v>6.9452000000000003E-3</v>
      </c>
    </row>
    <row r="92" spans="2:15" x14ac:dyDescent="0.2">
      <c r="B92" t="s">
        <v>132</v>
      </c>
      <c r="C92" t="s">
        <v>139</v>
      </c>
      <c r="F92">
        <v>1.6435E-3</v>
      </c>
      <c r="G92">
        <v>1.5085999999999999E-3</v>
      </c>
      <c r="H92">
        <v>9.0410000000000002E-4</v>
      </c>
      <c r="I92">
        <v>9.123E-4</v>
      </c>
    </row>
    <row r="93" spans="2:15" x14ac:dyDescent="0.2">
      <c r="B93" t="s">
        <v>133</v>
      </c>
      <c r="C93" t="s">
        <v>139</v>
      </c>
      <c r="F93" s="1">
        <v>0</v>
      </c>
      <c r="G93" s="1">
        <v>0</v>
      </c>
      <c r="H93" s="1">
        <v>0</v>
      </c>
      <c r="I93" s="1">
        <v>0</v>
      </c>
    </row>
    <row r="94" spans="2:15" x14ac:dyDescent="0.2">
      <c r="B94" t="s">
        <v>133</v>
      </c>
      <c r="C94" t="s">
        <v>215</v>
      </c>
      <c r="F94" s="1">
        <v>0</v>
      </c>
      <c r="G94" s="1">
        <v>0</v>
      </c>
      <c r="H94" s="1">
        <v>0</v>
      </c>
      <c r="I94" s="1">
        <v>0</v>
      </c>
    </row>
    <row r="95" spans="2:15" x14ac:dyDescent="0.2">
      <c r="B95" t="s">
        <v>140</v>
      </c>
      <c r="E95" t="s">
        <v>122</v>
      </c>
      <c r="F95" s="1">
        <v>1075105.0497000001</v>
      </c>
      <c r="G95" s="1">
        <v>818409.81880000001</v>
      </c>
      <c r="H95" s="1">
        <v>6228443.3720000004</v>
      </c>
      <c r="I95" s="1">
        <v>3113530.8552000001</v>
      </c>
    </row>
    <row r="96" spans="2:15" x14ac:dyDescent="0.2">
      <c r="B96" t="s">
        <v>140</v>
      </c>
      <c r="E96" t="s">
        <v>123</v>
      </c>
    </row>
    <row r="97" spans="1:13" x14ac:dyDescent="0.2">
      <c r="B97" t="s">
        <v>140</v>
      </c>
      <c r="E97" t="s">
        <v>124</v>
      </c>
    </row>
    <row r="98" spans="1:13" x14ac:dyDescent="0.2">
      <c r="B98" t="s">
        <v>140</v>
      </c>
      <c r="E98" t="s">
        <v>125</v>
      </c>
    </row>
    <row r="99" spans="1:13" s="4" customFormat="1" x14ac:dyDescent="0.2">
      <c r="B99" s="4" t="s">
        <v>205</v>
      </c>
      <c r="E99" s="4" t="s">
        <v>122</v>
      </c>
      <c r="F99" s="5">
        <f>J99*F$116</f>
        <v>697947.43260000006</v>
      </c>
      <c r="G99" s="5">
        <f t="shared" ref="G99:I99" si="19">K99*G$116</f>
        <v>741630.91519999993</v>
      </c>
      <c r="H99" s="5">
        <f t="shared" si="19"/>
        <v>4665416.5064000003</v>
      </c>
      <c r="I99" s="5">
        <f t="shared" si="19"/>
        <v>7577907.8256000001</v>
      </c>
      <c r="J99" s="4">
        <v>303.5874</v>
      </c>
      <c r="K99" s="4">
        <v>329.02879999999999</v>
      </c>
      <c r="L99" s="4">
        <v>589.36540000000002</v>
      </c>
      <c r="M99" s="4">
        <v>931.40459999999996</v>
      </c>
    </row>
    <row r="100" spans="1:13" s="4" customFormat="1" x14ac:dyDescent="0.2">
      <c r="B100" s="4" t="s">
        <v>206</v>
      </c>
      <c r="E100" s="4" t="s">
        <v>122</v>
      </c>
      <c r="F100" s="5">
        <f>J100*F$116</f>
        <v>520542.33879999997</v>
      </c>
      <c r="G100" s="5">
        <f t="shared" ref="G100" si="20">K100*G$116</f>
        <v>628959.54099999997</v>
      </c>
      <c r="H100" s="5">
        <f t="shared" ref="H100" si="21">L100*H$116</f>
        <v>2906892.1468000002</v>
      </c>
      <c r="I100" s="5">
        <f>M100*I$116</f>
        <v>2682130.8456000001</v>
      </c>
      <c r="J100" s="4">
        <v>226.4212</v>
      </c>
      <c r="K100" s="4">
        <v>279.04149999999998</v>
      </c>
      <c r="L100" s="4">
        <v>367.21730000000002</v>
      </c>
      <c r="M100" s="4">
        <v>329.66210000000001</v>
      </c>
    </row>
    <row r="101" spans="1:13" x14ac:dyDescent="0.2">
      <c r="B101" t="s">
        <v>141</v>
      </c>
      <c r="E101" t="s">
        <v>122</v>
      </c>
      <c r="F101" s="1">
        <v>295165.16149999999</v>
      </c>
      <c r="G101" s="1">
        <v>225433.35919999998</v>
      </c>
      <c r="H101" s="1">
        <v>2591160.1119999997</v>
      </c>
      <c r="I101" s="1">
        <v>2831404.4784000004</v>
      </c>
    </row>
    <row r="102" spans="1:13" x14ac:dyDescent="0.2">
      <c r="A102" t="s">
        <v>142</v>
      </c>
      <c r="B102" t="s">
        <v>143</v>
      </c>
      <c r="F102">
        <v>1.2663000000000535E-3</v>
      </c>
      <c r="G102">
        <v>1.1820999999999637E-3</v>
      </c>
      <c r="H102">
        <v>1.8764999999999477E-3</v>
      </c>
      <c r="I102">
        <v>2.7137999999999884E-3</v>
      </c>
    </row>
    <row r="103" spans="1:13" x14ac:dyDescent="0.2">
      <c r="B103" t="s">
        <v>198</v>
      </c>
    </row>
    <row r="104" spans="1:13" x14ac:dyDescent="0.2">
      <c r="B104" t="s">
        <v>144</v>
      </c>
      <c r="F104">
        <v>1.877E-3</v>
      </c>
      <c r="G104">
        <v>3.1911000000000001E-3</v>
      </c>
      <c r="H104">
        <v>3.3208999999999999E-3</v>
      </c>
      <c r="I104">
        <v>6.1916999999999996E-3</v>
      </c>
    </row>
    <row r="105" spans="1:13" x14ac:dyDescent="0.2">
      <c r="B105" t="s">
        <v>197</v>
      </c>
      <c r="F105">
        <v>2.6600000000000001E-4</v>
      </c>
      <c r="G105">
        <v>2.9970000000000002E-4</v>
      </c>
      <c r="H105">
        <v>4.1120000000000002E-4</v>
      </c>
      <c r="I105">
        <v>3.1149999999999998E-4</v>
      </c>
    </row>
    <row r="106" spans="1:13" x14ac:dyDescent="0.2">
      <c r="B106" t="s">
        <v>199</v>
      </c>
      <c r="F106">
        <v>3.66883E-2</v>
      </c>
      <c r="G106">
        <v>3.1553600000000001E-2</v>
      </c>
      <c r="H106">
        <v>6.3654100000000005E-2</v>
      </c>
      <c r="I106">
        <v>6.6206000000000001E-2</v>
      </c>
    </row>
    <row r="107" spans="1:13" x14ac:dyDescent="0.2">
      <c r="B107" t="s">
        <v>200</v>
      </c>
      <c r="F107">
        <v>3.1578000000000001E-3</v>
      </c>
      <c r="G107">
        <v>3.3568000000000001E-3</v>
      </c>
      <c r="H107">
        <v>4.5212000000000004E-3</v>
      </c>
      <c r="I107">
        <v>5.5732000000000004E-3</v>
      </c>
    </row>
    <row r="108" spans="1:13" x14ac:dyDescent="0.2">
      <c r="B108" t="s">
        <v>201</v>
      </c>
      <c r="F108">
        <v>1.72438E-2</v>
      </c>
      <c r="G108">
        <v>4.4237E-3</v>
      </c>
      <c r="H108">
        <v>0.14960280000000001</v>
      </c>
      <c r="I108">
        <v>0.15095839999999999</v>
      </c>
    </row>
    <row r="109" spans="1:13" x14ac:dyDescent="0.2">
      <c r="B109" t="s">
        <v>202</v>
      </c>
      <c r="F109">
        <v>2.5268000000000001E-3</v>
      </c>
      <c r="G109">
        <v>1.0127000000000001E-3</v>
      </c>
      <c r="H109">
        <v>9.2356000000000001E-3</v>
      </c>
      <c r="I109">
        <v>7.7587999999999997E-3</v>
      </c>
    </row>
    <row r="110" spans="1:13" x14ac:dyDescent="0.2">
      <c r="B110" t="s">
        <v>145</v>
      </c>
      <c r="F110">
        <v>1.8908E-3</v>
      </c>
      <c r="G110">
        <v>5.7419999999999997E-4</v>
      </c>
      <c r="H110">
        <v>7.1963000000000001E-3</v>
      </c>
      <c r="I110">
        <v>1.26471E-2</v>
      </c>
    </row>
    <row r="111" spans="1:13" x14ac:dyDescent="0.2">
      <c r="B111" t="s">
        <v>196</v>
      </c>
      <c r="F111">
        <v>7.7150000000000005E-4</v>
      </c>
      <c r="G111">
        <v>5.1999999999999995E-4</v>
      </c>
      <c r="H111">
        <v>1.2451999999999999E-3</v>
      </c>
      <c r="I111">
        <v>2.5677999999999999E-3</v>
      </c>
    </row>
    <row r="112" spans="1:13" s="4" customFormat="1" x14ac:dyDescent="0.2">
      <c r="B112" s="4" t="s">
        <v>203</v>
      </c>
      <c r="F112" s="4">
        <v>0.22000710955662142</v>
      </c>
      <c r="G112" s="4">
        <v>0.24284728433176744</v>
      </c>
      <c r="H112" s="4">
        <v>0.29481578407244574</v>
      </c>
      <c r="I112" s="4">
        <v>0.27044073881297553</v>
      </c>
      <c r="L112" s="4">
        <v>0.24284728433176744</v>
      </c>
    </row>
    <row r="113" spans="2:13" s="4" customFormat="1" x14ac:dyDescent="0.2">
      <c r="B113" s="4" t="s">
        <v>204</v>
      </c>
      <c r="F113" s="4">
        <v>7.2274290443378617E-2</v>
      </c>
      <c r="G113" s="4">
        <v>0.10587341566823254</v>
      </c>
      <c r="H113" s="4">
        <v>0.11851161592755426</v>
      </c>
      <c r="I113" s="4">
        <v>0.10065156118702448</v>
      </c>
      <c r="L113" s="4">
        <v>0.10587341566823254</v>
      </c>
    </row>
    <row r="114" spans="2:13" x14ac:dyDescent="0.2">
      <c r="B114" t="s">
        <v>146</v>
      </c>
      <c r="F114" s="1">
        <v>1544083.3474000001</v>
      </c>
      <c r="G114" s="1">
        <v>1105914.7316000001</v>
      </c>
      <c r="H114" s="1">
        <v>27898374.631999999</v>
      </c>
      <c r="I114" s="1">
        <v>20052205.272</v>
      </c>
    </row>
    <row r="115" spans="2:13" x14ac:dyDescent="0.2">
      <c r="B115" t="s">
        <v>147</v>
      </c>
      <c r="F115" s="1">
        <v>1141970.3152000001</v>
      </c>
      <c r="G115" s="1">
        <v>1317276.5941999999</v>
      </c>
      <c r="H115" s="1">
        <v>8958830.0920000002</v>
      </c>
      <c r="I115" s="1">
        <v>8458958.5199999996</v>
      </c>
    </row>
    <row r="116" spans="2:13" x14ac:dyDescent="0.2">
      <c r="B116" t="s">
        <v>148</v>
      </c>
      <c r="F116" s="1">
        <v>2299</v>
      </c>
      <c r="G116" s="1">
        <v>2254</v>
      </c>
      <c r="H116" s="1">
        <v>7916</v>
      </c>
      <c r="I116" s="1">
        <v>8136</v>
      </c>
      <c r="J116" t="s">
        <v>220</v>
      </c>
    </row>
    <row r="117" spans="2:13" x14ac:dyDescent="0.2">
      <c r="B117" t="s">
        <v>217</v>
      </c>
      <c r="F117" s="1">
        <f>'per capita'!D37</f>
        <v>6715.9830000000002</v>
      </c>
      <c r="G117" s="1">
        <f>'per capita'!D42</f>
        <v>5457.8670000000002</v>
      </c>
      <c r="H117" s="1">
        <f>'per capita'!D47</f>
        <v>16733.86</v>
      </c>
      <c r="I117" s="1">
        <f>'per capita'!D52</f>
        <v>14953.79</v>
      </c>
      <c r="J117">
        <f>F117/F119</f>
        <v>1155.0325563157189</v>
      </c>
      <c r="K117">
        <f t="shared" ref="K117:M117" si="22">G117/G119</f>
        <v>1004.2969795832747</v>
      </c>
      <c r="L117">
        <f t="shared" si="22"/>
        <v>3296.063383273688</v>
      </c>
      <c r="M117">
        <f t="shared" si="22"/>
        <v>3051.1774151753016</v>
      </c>
    </row>
    <row r="118" spans="2:13" x14ac:dyDescent="0.2">
      <c r="B118" t="s">
        <v>218</v>
      </c>
      <c r="F118" s="1">
        <f>'per capita'!D38</f>
        <v>7173.1639999999998</v>
      </c>
      <c r="G118" s="1">
        <f>'per capita'!D43</f>
        <v>6764.5420000000004</v>
      </c>
      <c r="H118" s="1">
        <f>'per capita'!D48</f>
        <v>13548.99</v>
      </c>
      <c r="I118" s="1">
        <f>'per capita'!D53</f>
        <v>11961.76</v>
      </c>
      <c r="J118">
        <f>F118/F119</f>
        <v>1233.6597564037738</v>
      </c>
      <c r="K118">
        <f t="shared" ref="K118:M118" si="23">G118/G119</f>
        <v>1244.7370188508082</v>
      </c>
      <c r="L118">
        <f t="shared" si="23"/>
        <v>2668.7404949809165</v>
      </c>
      <c r="M118">
        <f t="shared" si="23"/>
        <v>2440.6823927410583</v>
      </c>
    </row>
    <row r="119" spans="2:13" x14ac:dyDescent="0.2">
      <c r="B119" t="s">
        <v>219</v>
      </c>
      <c r="F119" s="1">
        <f>'per capita'!D39</f>
        <v>5.81454</v>
      </c>
      <c r="G119" s="1">
        <f>'per capita'!D44</f>
        <v>5.4345150000000002</v>
      </c>
      <c r="H119" s="1">
        <f>'per capita'!D49</f>
        <v>5.0769229999999999</v>
      </c>
      <c r="I119" s="1">
        <f>'per capita'!D54</f>
        <v>4.9009900000000002</v>
      </c>
    </row>
    <row r="120" spans="2:13" x14ac:dyDescent="0.2">
      <c r="B120" t="s">
        <v>221</v>
      </c>
      <c r="C120" t="s">
        <v>136</v>
      </c>
      <c r="F120" s="1">
        <f>'business income location'!I16</f>
        <v>0.80525000000000002</v>
      </c>
      <c r="G120" s="1">
        <f>F120</f>
        <v>0.80525000000000002</v>
      </c>
      <c r="H120" s="1">
        <f t="shared" ref="H120:I120" si="24">G120</f>
        <v>0.80525000000000002</v>
      </c>
      <c r="I120" s="1">
        <f t="shared" si="24"/>
        <v>0.80525000000000002</v>
      </c>
    </row>
    <row r="121" spans="2:13" x14ac:dyDescent="0.2">
      <c r="B121" t="s">
        <v>222</v>
      </c>
      <c r="C121" t="s">
        <v>136</v>
      </c>
      <c r="F121" s="1">
        <f>'business income location'!I17</f>
        <v>4.2720009457680751E-2</v>
      </c>
      <c r="G121" s="1">
        <f t="shared" ref="G121:I131" si="25">F121</f>
        <v>4.2720009457680751E-2</v>
      </c>
      <c r="H121" s="1">
        <f t="shared" si="25"/>
        <v>4.2720009457680751E-2</v>
      </c>
      <c r="I121" s="1">
        <f t="shared" si="25"/>
        <v>4.2720009457680751E-2</v>
      </c>
    </row>
    <row r="122" spans="2:13" x14ac:dyDescent="0.2">
      <c r="B122" t="s">
        <v>223</v>
      </c>
      <c r="C122" t="s">
        <v>136</v>
      </c>
      <c r="F122" s="1">
        <f>'business income location'!I18</f>
        <v>0.14952999054231927</v>
      </c>
      <c r="G122" s="1">
        <f t="shared" si="25"/>
        <v>0.14952999054231927</v>
      </c>
      <c r="H122" s="1">
        <f t="shared" si="25"/>
        <v>0.14952999054231927</v>
      </c>
      <c r="I122" s="1">
        <f t="shared" si="25"/>
        <v>0.14952999054231927</v>
      </c>
    </row>
    <row r="123" spans="2:13" x14ac:dyDescent="0.2">
      <c r="B123" t="s">
        <v>224</v>
      </c>
      <c r="C123" t="s">
        <v>136</v>
      </c>
      <c r="F123" s="1">
        <f>'business income location'!I19</f>
        <v>2.5000000000000001E-3</v>
      </c>
      <c r="G123" s="1">
        <f t="shared" si="25"/>
        <v>2.5000000000000001E-3</v>
      </c>
      <c r="H123" s="1">
        <f t="shared" si="25"/>
        <v>2.5000000000000001E-3</v>
      </c>
      <c r="I123" s="1">
        <f t="shared" si="25"/>
        <v>2.5000000000000001E-3</v>
      </c>
    </row>
    <row r="124" spans="2:13" x14ac:dyDescent="0.2">
      <c r="B124" t="s">
        <v>221</v>
      </c>
      <c r="C124" t="s">
        <v>137</v>
      </c>
      <c r="F124" s="1">
        <f>'business income location'!K16</f>
        <v>0.50809519999999997</v>
      </c>
      <c r="G124" s="1">
        <f t="shared" si="25"/>
        <v>0.50809519999999997</v>
      </c>
      <c r="H124" s="1">
        <f t="shared" si="25"/>
        <v>0.50809519999999997</v>
      </c>
      <c r="I124" s="1">
        <f t="shared" si="25"/>
        <v>0.50809519999999997</v>
      </c>
    </row>
    <row r="125" spans="2:13" x14ac:dyDescent="0.2">
      <c r="B125" t="s">
        <v>222</v>
      </c>
      <c r="C125" t="s">
        <v>137</v>
      </c>
      <c r="F125" s="1">
        <f>'business income location'!K17</f>
        <v>0.1018994774773571</v>
      </c>
      <c r="G125" s="1">
        <f t="shared" si="25"/>
        <v>0.1018994774773571</v>
      </c>
      <c r="H125" s="1">
        <f t="shared" si="25"/>
        <v>0.1018994774773571</v>
      </c>
      <c r="I125" s="1">
        <f t="shared" si="25"/>
        <v>0.1018994774773571</v>
      </c>
    </row>
    <row r="126" spans="2:13" x14ac:dyDescent="0.2">
      <c r="B126" t="s">
        <v>223</v>
      </c>
      <c r="C126" t="s">
        <v>137</v>
      </c>
      <c r="F126" s="1">
        <f>'business income location'!K18</f>
        <v>0.35667192252264296</v>
      </c>
      <c r="G126" s="1">
        <f t="shared" si="25"/>
        <v>0.35667192252264296</v>
      </c>
      <c r="H126" s="1">
        <f t="shared" si="25"/>
        <v>0.35667192252264296</v>
      </c>
      <c r="I126" s="1">
        <f t="shared" si="25"/>
        <v>0.35667192252264296</v>
      </c>
    </row>
    <row r="127" spans="2:13" x14ac:dyDescent="0.2">
      <c r="B127" t="s">
        <v>224</v>
      </c>
      <c r="C127" t="s">
        <v>137</v>
      </c>
      <c r="F127" s="1">
        <f>'business income location'!K19</f>
        <v>3.3333300000000003E-2</v>
      </c>
      <c r="G127" s="1">
        <f t="shared" si="25"/>
        <v>3.3333300000000003E-2</v>
      </c>
      <c r="H127" s="1">
        <f t="shared" si="25"/>
        <v>3.3333300000000003E-2</v>
      </c>
      <c r="I127" s="1">
        <f t="shared" si="25"/>
        <v>3.3333300000000003E-2</v>
      </c>
    </row>
    <row r="128" spans="2:13" x14ac:dyDescent="0.2">
      <c r="B128" t="s">
        <v>221</v>
      </c>
      <c r="C128" t="s">
        <v>139</v>
      </c>
      <c r="F128" s="1">
        <f>'business income location'!J16</f>
        <v>0.6996</v>
      </c>
      <c r="G128" s="1">
        <f t="shared" si="25"/>
        <v>0.6996</v>
      </c>
      <c r="H128" s="1">
        <f t="shared" si="25"/>
        <v>0.6996</v>
      </c>
      <c r="I128" s="1">
        <f t="shared" si="25"/>
        <v>0.6996</v>
      </c>
    </row>
    <row r="129" spans="2:10" x14ac:dyDescent="0.2">
      <c r="B129" t="s">
        <v>222</v>
      </c>
      <c r="C129" t="s">
        <v>139</v>
      </c>
      <c r="F129" s="1">
        <f>'business income location'!J17</f>
        <v>6.4085569454330971E-2</v>
      </c>
      <c r="G129" s="1">
        <f t="shared" si="25"/>
        <v>6.4085569454330971E-2</v>
      </c>
      <c r="H129" s="1">
        <f t="shared" si="25"/>
        <v>6.4085569454330971E-2</v>
      </c>
      <c r="I129" s="1">
        <f t="shared" si="25"/>
        <v>6.4085569454330971E-2</v>
      </c>
    </row>
    <row r="130" spans="2:10" x14ac:dyDescent="0.2">
      <c r="B130" t="s">
        <v>223</v>
      </c>
      <c r="C130" t="s">
        <v>139</v>
      </c>
      <c r="F130" s="1">
        <f>'business income location'!J18</f>
        <v>0.22431443054566907</v>
      </c>
      <c r="G130" s="1">
        <f t="shared" si="25"/>
        <v>0.22431443054566907</v>
      </c>
      <c r="H130" s="1">
        <f t="shared" si="25"/>
        <v>0.22431443054566907</v>
      </c>
      <c r="I130" s="1">
        <f t="shared" si="25"/>
        <v>0.22431443054566907</v>
      </c>
    </row>
    <row r="131" spans="2:10" x14ac:dyDescent="0.2">
      <c r="B131" t="s">
        <v>224</v>
      </c>
      <c r="C131" t="s">
        <v>139</v>
      </c>
      <c r="F131" s="1">
        <f>'business income location'!J19</f>
        <v>1.2E-2</v>
      </c>
      <c r="G131" s="1">
        <f t="shared" si="25"/>
        <v>1.2E-2</v>
      </c>
      <c r="H131" s="1">
        <f t="shared" si="25"/>
        <v>1.2E-2</v>
      </c>
      <c r="I131" s="1">
        <f t="shared" si="25"/>
        <v>1.2E-2</v>
      </c>
    </row>
    <row r="132" spans="2:10" x14ac:dyDescent="0.2">
      <c r="B132" t="s">
        <v>225</v>
      </c>
      <c r="C132" t="s">
        <v>136</v>
      </c>
      <c r="D132" t="s">
        <v>136</v>
      </c>
      <c r="F132" s="1">
        <f>'business fac demand'!Q31</f>
        <v>2.8977072947523056E-2</v>
      </c>
      <c r="G132" s="1">
        <f>F132</f>
        <v>2.8977072947523056E-2</v>
      </c>
      <c r="H132" s="1">
        <f t="shared" ref="H132:I132" si="26">G132</f>
        <v>2.8977072947523056E-2</v>
      </c>
      <c r="I132" s="1">
        <f t="shared" si="26"/>
        <v>2.8977072947523056E-2</v>
      </c>
      <c r="J132" t="s">
        <v>226</v>
      </c>
    </row>
    <row r="133" spans="2:10" x14ac:dyDescent="0.2">
      <c r="B133" t="s">
        <v>225</v>
      </c>
      <c r="C133" t="s">
        <v>136</v>
      </c>
      <c r="D133" t="s">
        <v>137</v>
      </c>
      <c r="F133" s="1">
        <f>'business fac demand'!Q32</f>
        <v>3.0961974387688749E-2</v>
      </c>
      <c r="G133" s="1">
        <f t="shared" ref="G133:I140" si="27">F133</f>
        <v>3.0961974387688749E-2</v>
      </c>
      <c r="H133" s="1">
        <f t="shared" si="27"/>
        <v>3.0961974387688749E-2</v>
      </c>
      <c r="I133" s="1">
        <f t="shared" si="27"/>
        <v>3.0961974387688749E-2</v>
      </c>
    </row>
    <row r="134" spans="2:10" x14ac:dyDescent="0.2">
      <c r="B134" t="s">
        <v>225</v>
      </c>
      <c r="C134" t="s">
        <v>136</v>
      </c>
      <c r="D134" t="s">
        <v>138</v>
      </c>
      <c r="F134" s="1">
        <v>4.42</v>
      </c>
      <c r="G134" s="1">
        <f t="shared" si="27"/>
        <v>4.42</v>
      </c>
      <c r="H134" s="1">
        <f t="shared" si="27"/>
        <v>4.42</v>
      </c>
      <c r="I134" s="1">
        <f t="shared" si="27"/>
        <v>4.42</v>
      </c>
      <c r="J134" t="s">
        <v>229</v>
      </c>
    </row>
    <row r="135" spans="2:10" x14ac:dyDescent="0.2">
      <c r="B135" t="s">
        <v>225</v>
      </c>
      <c r="C135" t="s">
        <v>137</v>
      </c>
      <c r="D135" t="s">
        <v>136</v>
      </c>
      <c r="F135" s="1">
        <f>'business fac demand'!R31</f>
        <v>0.35305522625348706</v>
      </c>
      <c r="G135" s="1">
        <f t="shared" si="27"/>
        <v>0.35305522625348706</v>
      </c>
      <c r="H135" s="1">
        <f t="shared" si="27"/>
        <v>0.35305522625348706</v>
      </c>
      <c r="I135" s="1">
        <f t="shared" si="27"/>
        <v>0.35305522625348706</v>
      </c>
    </row>
    <row r="136" spans="2:10" x14ac:dyDescent="0.2">
      <c r="B136" t="s">
        <v>225</v>
      </c>
      <c r="C136" t="s">
        <v>137</v>
      </c>
      <c r="D136" t="s">
        <v>137</v>
      </c>
      <c r="F136" s="1">
        <f>'business fac demand'!R32</f>
        <v>3.6975060227921372E-3</v>
      </c>
      <c r="G136" s="1">
        <f t="shared" si="27"/>
        <v>3.6975060227921372E-3</v>
      </c>
      <c r="H136" s="1">
        <f t="shared" si="27"/>
        <v>3.6975060227921372E-3</v>
      </c>
      <c r="I136" s="1">
        <f t="shared" si="27"/>
        <v>3.6975060227921372E-3</v>
      </c>
    </row>
    <row r="137" spans="2:10" x14ac:dyDescent="0.2">
      <c r="B137" t="s">
        <v>225</v>
      </c>
      <c r="C137" t="s">
        <v>137</v>
      </c>
      <c r="D137" t="s">
        <v>138</v>
      </c>
      <c r="F137" s="1">
        <f>'business fac demand'!R33</f>
        <v>0.18769247084289548</v>
      </c>
      <c r="G137" s="1">
        <f t="shared" si="27"/>
        <v>0.18769247084289548</v>
      </c>
      <c r="H137" s="1">
        <f t="shared" si="27"/>
        <v>0.18769247084289548</v>
      </c>
      <c r="I137" s="1">
        <f t="shared" si="27"/>
        <v>0.18769247084289548</v>
      </c>
    </row>
    <row r="138" spans="2:10" x14ac:dyDescent="0.2">
      <c r="B138" t="s">
        <v>225</v>
      </c>
      <c r="C138" t="s">
        <v>139</v>
      </c>
      <c r="D138" t="s">
        <v>136</v>
      </c>
      <c r="F138" s="1">
        <f>'business fac demand'!S31</f>
        <v>0.14402845917250964</v>
      </c>
      <c r="G138" s="1">
        <f t="shared" si="27"/>
        <v>0.14402845917250964</v>
      </c>
      <c r="H138" s="1">
        <f t="shared" si="27"/>
        <v>0.14402845917250964</v>
      </c>
      <c r="I138" s="1">
        <f t="shared" si="27"/>
        <v>0.14402845917250964</v>
      </c>
    </row>
    <row r="139" spans="2:10" x14ac:dyDescent="0.2">
      <c r="B139" t="s">
        <v>225</v>
      </c>
      <c r="C139" t="s">
        <v>139</v>
      </c>
      <c r="D139" t="s">
        <v>137</v>
      </c>
      <c r="F139" s="1">
        <f>'business fac demand'!S32</f>
        <v>3.8352106570518331E-2</v>
      </c>
      <c r="G139" s="1">
        <f t="shared" si="27"/>
        <v>3.8352106570518331E-2</v>
      </c>
      <c r="H139" s="1">
        <f t="shared" si="27"/>
        <v>3.8352106570518331E-2</v>
      </c>
      <c r="I139" s="1">
        <f t="shared" si="27"/>
        <v>3.8352106570518331E-2</v>
      </c>
    </row>
    <row r="140" spans="2:10" x14ac:dyDescent="0.2">
      <c r="B140" t="s">
        <v>225</v>
      </c>
      <c r="C140" t="s">
        <v>139</v>
      </c>
      <c r="D140" t="s">
        <v>138</v>
      </c>
      <c r="F140" s="1">
        <f>'business fac demand'!S33</f>
        <v>1.4286811944228461</v>
      </c>
      <c r="G140" s="1">
        <f t="shared" si="27"/>
        <v>1.4286811944228461</v>
      </c>
      <c r="H140" s="1">
        <f t="shared" si="27"/>
        <v>1.4286811944228461</v>
      </c>
      <c r="I140" s="1">
        <f t="shared" si="27"/>
        <v>1.4286811944228461</v>
      </c>
    </row>
  </sheetData>
  <phoneticPr fontId="2" type="noConversion"/>
  <conditionalFormatting sqref="L20:O20 L24:O24 F2:F1048576 H2:I1048576 G2:G111 G114:G1048576">
    <cfRule type="expression" dxfId="2" priority="2">
      <formula>LEN(TRIM(F2))=0</formula>
    </cfRule>
  </conditionalFormatting>
  <conditionalFormatting sqref="H116:I116">
    <cfRule type="expression" dxfId="1" priority="1">
      <formula>LEN(TRIM(H116))=0</formula>
    </cfRule>
  </conditionalFormatting>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activeCell="H9" sqref="H9"/>
    </sheetView>
  </sheetViews>
  <sheetFormatPr defaultColWidth="11" defaultRowHeight="12.75" x14ac:dyDescent="0.2"/>
  <sheetData>
    <row r="1" spans="1:11" x14ac:dyDescent="0.2">
      <c r="H1" s="4" t="s">
        <v>6</v>
      </c>
      <c r="I1" s="4"/>
      <c r="J1" s="4"/>
      <c r="K1" s="4"/>
    </row>
    <row r="2" spans="1:11" x14ac:dyDescent="0.2">
      <c r="A2" t="s">
        <v>77</v>
      </c>
      <c r="B2" t="s">
        <v>78</v>
      </c>
      <c r="H2" s="4"/>
      <c r="I2" s="4" t="s">
        <v>69</v>
      </c>
      <c r="J2" s="4"/>
      <c r="K2" s="4"/>
    </row>
    <row r="3" spans="1:11" x14ac:dyDescent="0.2">
      <c r="H3" s="4"/>
      <c r="I3" s="4" t="s">
        <v>74</v>
      </c>
      <c r="J3" s="4" t="s">
        <v>75</v>
      </c>
      <c r="K3" s="4" t="s">
        <v>76</v>
      </c>
    </row>
    <row r="4" spans="1:11" x14ac:dyDescent="0.2">
      <c r="A4" t="s">
        <v>157</v>
      </c>
      <c r="B4" t="s">
        <v>158</v>
      </c>
      <c r="C4" t="s">
        <v>159</v>
      </c>
      <c r="D4" t="s">
        <v>87</v>
      </c>
      <c r="E4" t="s">
        <v>88</v>
      </c>
      <c r="F4" t="s">
        <v>89</v>
      </c>
      <c r="H4" s="4" t="s">
        <v>70</v>
      </c>
      <c r="I4" s="4">
        <f>C5</f>
        <v>0.80525000000000002</v>
      </c>
      <c r="J4" s="4">
        <f>C13</f>
        <v>0.6996</v>
      </c>
      <c r="K4" s="4">
        <f>C21</f>
        <v>0.50809519999999997</v>
      </c>
    </row>
    <row r="5" spans="1:11" x14ac:dyDescent="0.2">
      <c r="A5" t="s">
        <v>80</v>
      </c>
      <c r="B5">
        <v>132</v>
      </c>
      <c r="C5">
        <v>0.80525000000000002</v>
      </c>
      <c r="D5">
        <v>0.2096488</v>
      </c>
      <c r="E5">
        <v>0.1</v>
      </c>
      <c r="F5">
        <v>1</v>
      </c>
      <c r="H5" s="4" t="s">
        <v>71</v>
      </c>
      <c r="I5" s="4">
        <f>C$6*C37</f>
        <v>0.10161203549620229</v>
      </c>
      <c r="J5" s="4">
        <f>C$14*C37</f>
        <v>0.15243126677297653</v>
      </c>
      <c r="K5" s="4">
        <f>C$22*C37</f>
        <v>0.24237385370269535</v>
      </c>
    </row>
    <row r="6" spans="1:11" x14ac:dyDescent="0.2">
      <c r="A6" t="s">
        <v>81</v>
      </c>
      <c r="B6">
        <v>132</v>
      </c>
      <c r="C6">
        <v>0.19225</v>
      </c>
      <c r="D6">
        <v>0.20719670000000001</v>
      </c>
      <c r="E6">
        <v>0</v>
      </c>
      <c r="F6">
        <v>0.9</v>
      </c>
      <c r="H6" s="4" t="s">
        <v>72</v>
      </c>
      <c r="I6" s="4">
        <f>C$6*C38</f>
        <v>9.0637964503797713E-2</v>
      </c>
      <c r="J6" s="4">
        <f>C$14*C38</f>
        <v>0.13596873322702346</v>
      </c>
      <c r="K6" s="4">
        <f>C$22*C38</f>
        <v>0.21619754629730467</v>
      </c>
    </row>
    <row r="7" spans="1:11" x14ac:dyDescent="0.2">
      <c r="A7" t="s">
        <v>82</v>
      </c>
      <c r="B7">
        <v>132</v>
      </c>
      <c r="C7">
        <v>2.5000000000000001E-3</v>
      </c>
      <c r="D7">
        <v>1.93895E-2</v>
      </c>
      <c r="E7">
        <v>0</v>
      </c>
      <c r="F7">
        <v>0.2</v>
      </c>
      <c r="H7" s="4" t="s">
        <v>73</v>
      </c>
      <c r="I7" s="4">
        <f>C7</f>
        <v>2.5000000000000001E-3</v>
      </c>
      <c r="J7" s="4">
        <f>C15</f>
        <v>1.2E-2</v>
      </c>
      <c r="K7" s="4">
        <f>C23</f>
        <v>3.3333300000000003E-2</v>
      </c>
    </row>
    <row r="8" spans="1:11" x14ac:dyDescent="0.2">
      <c r="A8" t="s">
        <v>83</v>
      </c>
      <c r="B8">
        <v>132</v>
      </c>
      <c r="C8">
        <v>75402.789999999994</v>
      </c>
      <c r="D8">
        <v>216731.6</v>
      </c>
      <c r="E8">
        <v>232</v>
      </c>
      <c r="F8">
        <v>1535000</v>
      </c>
      <c r="H8" s="4"/>
      <c r="I8" s="4"/>
      <c r="J8" s="4"/>
      <c r="K8" s="4"/>
    </row>
    <row r="9" spans="1:11" x14ac:dyDescent="0.2">
      <c r="H9" s="4"/>
      <c r="I9" s="4"/>
      <c r="J9" s="4"/>
      <c r="K9" s="4"/>
    </row>
    <row r="10" spans="1:11" x14ac:dyDescent="0.2">
      <c r="A10" t="s">
        <v>77</v>
      </c>
      <c r="B10" t="s">
        <v>85</v>
      </c>
      <c r="H10" s="4"/>
      <c r="I10" s="4"/>
      <c r="J10" s="4"/>
      <c r="K10" s="4"/>
    </row>
    <row r="11" spans="1:11" x14ac:dyDescent="0.2">
      <c r="H11" s="4"/>
      <c r="I11" s="4"/>
      <c r="J11" s="4"/>
      <c r="K11" s="4"/>
    </row>
    <row r="12" spans="1:11" x14ac:dyDescent="0.2">
      <c r="A12" t="s">
        <v>157</v>
      </c>
      <c r="B12" t="s">
        <v>158</v>
      </c>
      <c r="C12" t="s">
        <v>159</v>
      </c>
      <c r="D12" t="s">
        <v>87</v>
      </c>
      <c r="E12" t="s">
        <v>88</v>
      </c>
      <c r="F12" t="s">
        <v>89</v>
      </c>
      <c r="H12" s="4"/>
      <c r="I12" s="4"/>
      <c r="J12" s="4"/>
      <c r="K12" s="4"/>
    </row>
    <row r="13" spans="1:11" x14ac:dyDescent="0.2">
      <c r="A13" t="s">
        <v>80</v>
      </c>
      <c r="B13">
        <v>51</v>
      </c>
      <c r="C13">
        <v>0.6996</v>
      </c>
      <c r="D13">
        <v>0.26590950000000002</v>
      </c>
      <c r="E13">
        <v>0</v>
      </c>
      <c r="F13">
        <v>1</v>
      </c>
      <c r="H13" s="4" t="s">
        <v>7</v>
      </c>
      <c r="I13" s="4"/>
      <c r="J13" s="4"/>
      <c r="K13" s="4"/>
    </row>
    <row r="14" spans="1:11" x14ac:dyDescent="0.2">
      <c r="A14" t="s">
        <v>81</v>
      </c>
      <c r="B14">
        <v>51</v>
      </c>
      <c r="C14">
        <v>0.28839999999999999</v>
      </c>
      <c r="D14">
        <v>0.24692800000000001</v>
      </c>
      <c r="E14">
        <v>0</v>
      </c>
      <c r="F14">
        <v>0.8</v>
      </c>
      <c r="H14" s="4"/>
      <c r="I14" s="4" t="s">
        <v>69</v>
      </c>
      <c r="J14" s="4"/>
      <c r="K14" s="4"/>
    </row>
    <row r="15" spans="1:11" x14ac:dyDescent="0.2">
      <c r="A15" t="s">
        <v>82</v>
      </c>
      <c r="B15">
        <v>51</v>
      </c>
      <c r="C15">
        <v>1.2E-2</v>
      </c>
      <c r="D15">
        <v>8.4000000000000005E-2</v>
      </c>
      <c r="E15">
        <v>0</v>
      </c>
      <c r="F15">
        <v>0.6</v>
      </c>
      <c r="H15" s="4"/>
      <c r="I15" s="4" t="s">
        <v>74</v>
      </c>
      <c r="J15" s="4" t="s">
        <v>75</v>
      </c>
      <c r="K15" s="4" t="s">
        <v>76</v>
      </c>
    </row>
    <row r="16" spans="1:11" x14ac:dyDescent="0.2">
      <c r="A16" t="s">
        <v>83</v>
      </c>
      <c r="B16">
        <v>51</v>
      </c>
      <c r="C16">
        <v>7152.5879999999997</v>
      </c>
      <c r="D16">
        <v>18097.66</v>
      </c>
      <c r="E16">
        <v>60</v>
      </c>
      <c r="F16">
        <v>115500</v>
      </c>
      <c r="H16" s="4" t="s">
        <v>70</v>
      </c>
      <c r="I16" s="4">
        <f>I4</f>
        <v>0.80525000000000002</v>
      </c>
      <c r="J16" s="4">
        <f t="shared" ref="J16:K16" si="0">J4</f>
        <v>0.6996</v>
      </c>
      <c r="K16" s="4">
        <f t="shared" si="0"/>
        <v>0.50809519999999997</v>
      </c>
    </row>
    <row r="17" spans="1:11" x14ac:dyDescent="0.2">
      <c r="H17" s="4" t="s">
        <v>71</v>
      </c>
      <c r="I17" s="4">
        <f>C$6*C50</f>
        <v>4.2720009457680751E-2</v>
      </c>
      <c r="J17" s="4">
        <f>C$14*C50</f>
        <v>6.4085569454330971E-2</v>
      </c>
      <c r="K17" s="4">
        <f>C$22*C50</f>
        <v>0.1018994774773571</v>
      </c>
    </row>
    <row r="18" spans="1:11" x14ac:dyDescent="0.2">
      <c r="A18" t="s">
        <v>77</v>
      </c>
      <c r="B18" t="s">
        <v>86</v>
      </c>
      <c r="H18" s="4" t="s">
        <v>72</v>
      </c>
      <c r="I18" s="4">
        <f>C$6*C51</f>
        <v>0.14952999054231927</v>
      </c>
      <c r="J18" s="4">
        <f>C$14*C51</f>
        <v>0.22431443054566907</v>
      </c>
      <c r="K18" s="4">
        <f>C$22*C51</f>
        <v>0.35667192252264296</v>
      </c>
    </row>
    <row r="19" spans="1:11" x14ac:dyDescent="0.2">
      <c r="H19" s="4" t="s">
        <v>73</v>
      </c>
      <c r="I19" s="4">
        <f>I7</f>
        <v>2.5000000000000001E-3</v>
      </c>
      <c r="J19" s="4">
        <f t="shared" ref="J19:K19" si="1">J7</f>
        <v>1.2E-2</v>
      </c>
      <c r="K19" s="4">
        <f t="shared" si="1"/>
        <v>3.3333300000000003E-2</v>
      </c>
    </row>
    <row r="20" spans="1:11" x14ac:dyDescent="0.2">
      <c r="A20" t="s">
        <v>157</v>
      </c>
      <c r="B20" t="s">
        <v>158</v>
      </c>
      <c r="C20" t="s">
        <v>159</v>
      </c>
      <c r="D20" t="s">
        <v>87</v>
      </c>
      <c r="E20" t="s">
        <v>88</v>
      </c>
      <c r="F20" t="s">
        <v>89</v>
      </c>
    </row>
    <row r="21" spans="1:11" x14ac:dyDescent="0.2">
      <c r="A21" t="s">
        <v>80</v>
      </c>
      <c r="B21">
        <v>43</v>
      </c>
      <c r="C21">
        <v>0.50809519999999997</v>
      </c>
      <c r="D21">
        <v>0.3355822</v>
      </c>
      <c r="E21">
        <v>0</v>
      </c>
      <c r="F21">
        <v>1</v>
      </c>
    </row>
    <row r="22" spans="1:11" x14ac:dyDescent="0.2">
      <c r="A22" t="s">
        <v>81</v>
      </c>
      <c r="B22">
        <v>43</v>
      </c>
      <c r="C22">
        <v>0.45857140000000002</v>
      </c>
      <c r="D22">
        <v>0.32497300000000001</v>
      </c>
      <c r="E22">
        <v>0</v>
      </c>
      <c r="F22">
        <v>1</v>
      </c>
    </row>
    <row r="23" spans="1:11" x14ac:dyDescent="0.2">
      <c r="A23" t="s">
        <v>82</v>
      </c>
      <c r="B23">
        <v>43</v>
      </c>
      <c r="C23">
        <v>3.3333300000000003E-2</v>
      </c>
      <c r="D23">
        <v>0.1280191</v>
      </c>
      <c r="E23">
        <v>0</v>
      </c>
      <c r="F23">
        <v>0.65</v>
      </c>
    </row>
    <row r="24" spans="1:11" x14ac:dyDescent="0.2">
      <c r="A24" t="s">
        <v>83</v>
      </c>
      <c r="B24">
        <v>43</v>
      </c>
      <c r="C24">
        <v>22396.45</v>
      </c>
      <c r="D24">
        <v>45102.720000000001</v>
      </c>
      <c r="E24">
        <v>60</v>
      </c>
      <c r="F24">
        <v>192000</v>
      </c>
    </row>
    <row r="27" spans="1:11" x14ac:dyDescent="0.2">
      <c r="A27" t="s">
        <v>157</v>
      </c>
      <c r="B27" t="s">
        <v>158</v>
      </c>
      <c r="C27" t="s">
        <v>159</v>
      </c>
      <c r="D27" t="s">
        <v>160</v>
      </c>
      <c r="E27" t="s">
        <v>161</v>
      </c>
      <c r="F27" t="s">
        <v>162</v>
      </c>
      <c r="G27" t="s">
        <v>79</v>
      </c>
    </row>
    <row r="28" spans="1:11" x14ac:dyDescent="0.2">
      <c r="A28" t="s">
        <v>167</v>
      </c>
      <c r="B28">
        <v>1695</v>
      </c>
      <c r="C28">
        <v>0.58212220000000003</v>
      </c>
      <c r="D28">
        <v>0.47188459999999999</v>
      </c>
      <c r="E28">
        <v>0</v>
      </c>
      <c r="F28">
        <v>1</v>
      </c>
    </row>
    <row r="29" spans="1:11" x14ac:dyDescent="0.2">
      <c r="A29" t="s">
        <v>168</v>
      </c>
      <c r="B29">
        <v>1695</v>
      </c>
      <c r="C29">
        <v>0.19025049999999999</v>
      </c>
      <c r="D29">
        <v>0.37720209999999998</v>
      </c>
      <c r="E29">
        <v>0</v>
      </c>
      <c r="F29">
        <v>1</v>
      </c>
    </row>
    <row r="30" spans="1:11" x14ac:dyDescent="0.2">
      <c r="A30" t="s">
        <v>169</v>
      </c>
      <c r="B30">
        <v>1695</v>
      </c>
      <c r="C30">
        <v>0.16970350000000001</v>
      </c>
      <c r="D30">
        <v>0.35456029999999999</v>
      </c>
      <c r="E30">
        <v>0</v>
      </c>
      <c r="F30">
        <v>1</v>
      </c>
    </row>
    <row r="31" spans="1:11" x14ac:dyDescent="0.2">
      <c r="A31" t="s">
        <v>170</v>
      </c>
      <c r="B31">
        <v>1695</v>
      </c>
      <c r="C31">
        <v>5.7923799999999998E-2</v>
      </c>
      <c r="D31">
        <v>0.2231533</v>
      </c>
      <c r="E31">
        <v>0</v>
      </c>
      <c r="F31">
        <v>1</v>
      </c>
    </row>
    <row r="32" spans="1:11" x14ac:dyDescent="0.2">
      <c r="A32" t="s">
        <v>65</v>
      </c>
      <c r="B32">
        <v>3047</v>
      </c>
      <c r="C32">
        <v>1581.0139999999999</v>
      </c>
      <c r="D32">
        <v>7016.1220000000003</v>
      </c>
      <c r="E32">
        <v>0</v>
      </c>
      <c r="F32">
        <v>247500</v>
      </c>
    </row>
    <row r="35" spans="1:7" x14ac:dyDescent="0.2">
      <c r="B35" t="s">
        <v>0</v>
      </c>
    </row>
    <row r="36" spans="1:7" x14ac:dyDescent="0.2">
      <c r="C36">
        <f>SUM(C29:C30)</f>
        <v>0.359954</v>
      </c>
    </row>
    <row r="37" spans="1:7" x14ac:dyDescent="0.2">
      <c r="B37" t="s">
        <v>71</v>
      </c>
      <c r="C37">
        <f>C29/C36</f>
        <v>0.52854114692432919</v>
      </c>
    </row>
    <row r="38" spans="1:7" x14ac:dyDescent="0.2">
      <c r="B38" t="s">
        <v>1</v>
      </c>
      <c r="C38">
        <f>C30/C36</f>
        <v>0.47145885307567081</v>
      </c>
    </row>
    <row r="42" spans="1:7" x14ac:dyDescent="0.2">
      <c r="A42" t="s">
        <v>157</v>
      </c>
      <c r="B42" t="s">
        <v>158</v>
      </c>
      <c r="C42" t="s">
        <v>159</v>
      </c>
      <c r="D42" t="s">
        <v>160</v>
      </c>
      <c r="E42" t="s">
        <v>161</v>
      </c>
      <c r="F42" t="s">
        <v>162</v>
      </c>
      <c r="G42" t="s">
        <v>79</v>
      </c>
    </row>
    <row r="43" spans="1:7" x14ac:dyDescent="0.2">
      <c r="A43" t="s">
        <v>2</v>
      </c>
      <c r="B43">
        <v>1623</v>
      </c>
      <c r="C43">
        <v>0.4381063</v>
      </c>
      <c r="D43">
        <v>0.38159989999999999</v>
      </c>
      <c r="E43">
        <v>0</v>
      </c>
      <c r="F43">
        <v>1</v>
      </c>
    </row>
    <row r="44" spans="1:7" x14ac:dyDescent="0.2">
      <c r="A44" t="s">
        <v>3</v>
      </c>
      <c r="B44">
        <v>1623</v>
      </c>
      <c r="C44">
        <v>0.1220579</v>
      </c>
      <c r="D44">
        <v>0.19413720000000001</v>
      </c>
      <c r="E44">
        <v>0</v>
      </c>
      <c r="F44">
        <v>0.5</v>
      </c>
    </row>
    <row r="45" spans="1:7" x14ac:dyDescent="0.2">
      <c r="A45" t="s">
        <v>4</v>
      </c>
      <c r="B45">
        <v>1623</v>
      </c>
      <c r="C45">
        <v>0.42723109999999997</v>
      </c>
      <c r="D45">
        <v>0.43890970000000001</v>
      </c>
      <c r="E45">
        <v>0</v>
      </c>
      <c r="F45">
        <v>1</v>
      </c>
    </row>
    <row r="46" spans="1:7" x14ac:dyDescent="0.2">
      <c r="A46" t="s">
        <v>5</v>
      </c>
      <c r="B46">
        <v>1623</v>
      </c>
      <c r="C46">
        <v>1.26047E-2</v>
      </c>
      <c r="D46">
        <v>8.2736299999999999E-2</v>
      </c>
      <c r="E46">
        <v>0</v>
      </c>
      <c r="F46">
        <v>1</v>
      </c>
    </row>
    <row r="48" spans="1:7" x14ac:dyDescent="0.2">
      <c r="B48" t="s">
        <v>0</v>
      </c>
    </row>
    <row r="49" spans="2:3" x14ac:dyDescent="0.2">
      <c r="C49">
        <f>SUM(C44:C45)</f>
        <v>0.54928899999999992</v>
      </c>
    </row>
    <row r="50" spans="2:3" x14ac:dyDescent="0.2">
      <c r="B50" t="s">
        <v>71</v>
      </c>
      <c r="C50">
        <f>C44/C49</f>
        <v>0.222210712393658</v>
      </c>
    </row>
    <row r="51" spans="2:3" x14ac:dyDescent="0.2">
      <c r="B51" t="s">
        <v>1</v>
      </c>
      <c r="C51">
        <f>C45/C49</f>
        <v>0.77778928760634214</v>
      </c>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Q35" sqref="Q35"/>
    </sheetView>
  </sheetViews>
  <sheetFormatPr defaultColWidth="11" defaultRowHeight="12.75" x14ac:dyDescent="0.2"/>
  <cols>
    <col min="9" max="13" width="10.75" style="7"/>
  </cols>
  <sheetData>
    <row r="1" spans="1:13" x14ac:dyDescent="0.2">
      <c r="A1" t="s">
        <v>90</v>
      </c>
      <c r="I1" s="7" t="s">
        <v>91</v>
      </c>
    </row>
    <row r="2" spans="1:13" x14ac:dyDescent="0.2">
      <c r="A2" t="s">
        <v>155</v>
      </c>
      <c r="C2">
        <v>1</v>
      </c>
    </row>
    <row r="3" spans="1:13" x14ac:dyDescent="0.2">
      <c r="J3" s="7" t="s">
        <v>92</v>
      </c>
    </row>
    <row r="4" spans="1:13" x14ac:dyDescent="0.2">
      <c r="C4" t="s">
        <v>158</v>
      </c>
      <c r="D4" t="s">
        <v>159</v>
      </c>
      <c r="E4" t="s">
        <v>93</v>
      </c>
      <c r="F4" t="s">
        <v>94</v>
      </c>
      <c r="G4" t="s">
        <v>95</v>
      </c>
      <c r="J4" s="7">
        <v>1</v>
      </c>
      <c r="K4" s="7">
        <v>2</v>
      </c>
      <c r="L4" s="7">
        <v>3</v>
      </c>
      <c r="M4" s="7">
        <v>4</v>
      </c>
    </row>
    <row r="5" spans="1:13" x14ac:dyDescent="0.2">
      <c r="A5" t="s">
        <v>96</v>
      </c>
      <c r="C5">
        <v>746</v>
      </c>
      <c r="D5">
        <v>1357.866</v>
      </c>
      <c r="E5">
        <v>13546.6</v>
      </c>
      <c r="F5">
        <v>0</v>
      </c>
      <c r="G5">
        <v>288000</v>
      </c>
      <c r="I5" s="7" t="s">
        <v>97</v>
      </c>
      <c r="J5" s="7">
        <f>$D$5*$F32</f>
        <v>220.80557756520002</v>
      </c>
      <c r="K5" s="7">
        <f>$D$12*$F32</f>
        <v>86.073125426659999</v>
      </c>
      <c r="L5" s="7">
        <f>$D$19*$F32</f>
        <v>562.82066288839997</v>
      </c>
      <c r="M5" s="7">
        <f>$D$26*$F32</f>
        <v>493.62868395180004</v>
      </c>
    </row>
    <row r="6" spans="1:13" x14ac:dyDescent="0.2">
      <c r="A6" t="s">
        <v>98</v>
      </c>
      <c r="C6">
        <v>746</v>
      </c>
      <c r="D6">
        <v>633.61929999999995</v>
      </c>
      <c r="E6">
        <v>5589.0940000000001</v>
      </c>
      <c r="F6">
        <v>0</v>
      </c>
      <c r="G6">
        <v>144000</v>
      </c>
      <c r="I6" s="7" t="s">
        <v>99</v>
      </c>
      <c r="J6" s="7">
        <f t="shared" ref="J6:J7" si="0">$D$5*$F33</f>
        <v>164.47233396959999</v>
      </c>
      <c r="K6" s="7">
        <f t="shared" ref="K6:K7" si="1">$D$12*$F33</f>
        <v>64.113633301679997</v>
      </c>
      <c r="L6" s="7">
        <f t="shared" ref="L6:L7" si="2">$D$19*$F33</f>
        <v>419.2304789232</v>
      </c>
      <c r="M6" s="7">
        <f t="shared" ref="M6:M7" si="3">$D$26*$F33</f>
        <v>367.69117274640001</v>
      </c>
    </row>
    <row r="7" spans="1:13" x14ac:dyDescent="0.2">
      <c r="A7" t="s">
        <v>100</v>
      </c>
      <c r="C7">
        <v>746</v>
      </c>
      <c r="D7">
        <v>363.05630000000002</v>
      </c>
      <c r="E7">
        <v>3892.7130000000002</v>
      </c>
      <c r="F7">
        <v>0</v>
      </c>
      <c r="G7">
        <v>84000</v>
      </c>
      <c r="I7" s="7" t="s">
        <v>101</v>
      </c>
      <c r="J7" s="7">
        <f t="shared" si="0"/>
        <v>972.58808846520003</v>
      </c>
      <c r="K7" s="7">
        <f t="shared" si="1"/>
        <v>379.12854127166003</v>
      </c>
      <c r="L7" s="7">
        <f t="shared" si="2"/>
        <v>2479.0708581884001</v>
      </c>
      <c r="M7" s="7">
        <f t="shared" si="3"/>
        <v>2174.2991433018005</v>
      </c>
    </row>
    <row r="9" spans="1:13" x14ac:dyDescent="0.2">
      <c r="A9" t="s">
        <v>155</v>
      </c>
      <c r="C9">
        <v>2</v>
      </c>
      <c r="J9" s="7" t="s">
        <v>102</v>
      </c>
    </row>
    <row r="10" spans="1:13" x14ac:dyDescent="0.2">
      <c r="J10" s="7">
        <v>1</v>
      </c>
      <c r="K10" s="7">
        <v>2</v>
      </c>
      <c r="L10" s="7">
        <v>3</v>
      </c>
      <c r="M10" s="7">
        <v>4</v>
      </c>
    </row>
    <row r="11" spans="1:13" ht="15" x14ac:dyDescent="0.25">
      <c r="C11" s="8" t="s">
        <v>158</v>
      </c>
      <c r="D11" s="8" t="s">
        <v>159</v>
      </c>
      <c r="E11" t="s">
        <v>93</v>
      </c>
      <c r="F11" t="s">
        <v>94</v>
      </c>
      <c r="G11" t="s">
        <v>95</v>
      </c>
      <c r="I11" s="7" t="s">
        <v>97</v>
      </c>
      <c r="J11" s="7">
        <f>$D$6*$F36</f>
        <v>160.48740491523998</v>
      </c>
      <c r="K11" s="7">
        <f>$D$13*$F36</f>
        <v>196.30104397331999</v>
      </c>
      <c r="L11" s="7">
        <f>$D$20*$F36</f>
        <v>202.49937722819999</v>
      </c>
      <c r="M11" s="7">
        <f>$D$27*$F36</f>
        <v>158.17841711775998</v>
      </c>
    </row>
    <row r="12" spans="1:13" x14ac:dyDescent="0.2">
      <c r="A12" t="s">
        <v>96</v>
      </c>
      <c r="C12">
        <v>739</v>
      </c>
      <c r="D12">
        <v>529.31529999999998</v>
      </c>
      <c r="E12">
        <v>5093.92</v>
      </c>
      <c r="F12">
        <v>0</v>
      </c>
      <c r="G12">
        <v>97200</v>
      </c>
      <c r="I12" s="7" t="s">
        <v>99</v>
      </c>
      <c r="J12" s="7">
        <f t="shared" ref="J12:J13" si="4">$D$6*$F37</f>
        <v>137.32519795601999</v>
      </c>
      <c r="K12" s="7">
        <f t="shared" ref="K12:K13" si="5">$D$13*$F37</f>
        <v>167.97006429786001</v>
      </c>
      <c r="L12" s="7">
        <f t="shared" ref="L12:L13" si="6">$D$20*$F37</f>
        <v>173.27382842609998</v>
      </c>
      <c r="M12" s="7">
        <f t="shared" ref="M12" si="7">$D$27*$F37</f>
        <v>135.34945284047998</v>
      </c>
    </row>
    <row r="13" spans="1:13" x14ac:dyDescent="0.2">
      <c r="A13" t="s">
        <v>98</v>
      </c>
      <c r="C13">
        <v>739</v>
      </c>
      <c r="D13">
        <v>775.01490000000001</v>
      </c>
      <c r="E13">
        <v>4236.558</v>
      </c>
      <c r="F13">
        <v>0</v>
      </c>
      <c r="G13">
        <v>57600</v>
      </c>
      <c r="I13" s="7" t="s">
        <v>101</v>
      </c>
      <c r="J13" s="7">
        <f t="shared" si="4"/>
        <v>335.80669712873998</v>
      </c>
      <c r="K13" s="7">
        <f t="shared" si="5"/>
        <v>410.74379172882004</v>
      </c>
      <c r="L13" s="7">
        <f t="shared" si="6"/>
        <v>423.71329434570004</v>
      </c>
      <c r="M13" s="7">
        <f>$D$27*$F38</f>
        <v>330.97533004176006</v>
      </c>
    </row>
    <row r="14" spans="1:13" x14ac:dyDescent="0.2">
      <c r="A14" t="s">
        <v>100</v>
      </c>
      <c r="C14">
        <v>739</v>
      </c>
      <c r="D14">
        <v>435.99459999999999</v>
      </c>
      <c r="E14">
        <v>8575.4840000000004</v>
      </c>
      <c r="F14">
        <v>0</v>
      </c>
      <c r="G14">
        <v>230400</v>
      </c>
    </row>
    <row r="15" spans="1:13" x14ac:dyDescent="0.2">
      <c r="J15" s="7" t="s">
        <v>103</v>
      </c>
    </row>
    <row r="16" spans="1:13" x14ac:dyDescent="0.2">
      <c r="A16" t="s">
        <v>155</v>
      </c>
      <c r="C16">
        <v>3</v>
      </c>
      <c r="J16" s="7">
        <v>1</v>
      </c>
      <c r="K16" s="7">
        <v>2</v>
      </c>
      <c r="L16" s="7">
        <v>3</v>
      </c>
      <c r="M16" s="7">
        <v>4</v>
      </c>
    </row>
    <row r="17" spans="1:19" x14ac:dyDescent="0.2">
      <c r="I17" s="7" t="s">
        <v>97</v>
      </c>
      <c r="J17" s="7">
        <f>$D$7*$F36</f>
        <v>91.957368446839993</v>
      </c>
      <c r="K17" s="7">
        <f>$D$14*$F36</f>
        <v>110.43167705127999</v>
      </c>
      <c r="L17" s="7">
        <f>$D$21*$F36</f>
        <v>1162.0499505575999</v>
      </c>
      <c r="M17" s="7">
        <f>$D$28*$F36</f>
        <v>1006.7927407615998</v>
      </c>
    </row>
    <row r="18" spans="1:19" ht="15" x14ac:dyDescent="0.25">
      <c r="C18" s="8" t="s">
        <v>158</v>
      </c>
      <c r="D18" s="8" t="s">
        <v>159</v>
      </c>
      <c r="E18" t="s">
        <v>93</v>
      </c>
      <c r="F18" t="s">
        <v>94</v>
      </c>
      <c r="G18" t="s">
        <v>95</v>
      </c>
      <c r="I18" s="7" t="s">
        <v>99</v>
      </c>
      <c r="J18" s="7">
        <f t="shared" ref="J18:J19" si="8">$D$7*$F37</f>
        <v>78.685700177819996</v>
      </c>
      <c r="K18" s="7">
        <f t="shared" ref="K18:K19" si="9">$D$14*$F37</f>
        <v>94.49372005043999</v>
      </c>
      <c r="L18" s="7">
        <f t="shared" ref="L18:L19" si="10">$D$21*$F37</f>
        <v>994.33808889479985</v>
      </c>
      <c r="M18" s="7">
        <f t="shared" ref="M18:M19" si="11">$D$28*$F37</f>
        <v>861.4882426367999</v>
      </c>
    </row>
    <row r="19" spans="1:19" x14ac:dyDescent="0.2">
      <c r="A19" t="s">
        <v>96</v>
      </c>
      <c r="C19">
        <v>779</v>
      </c>
      <c r="D19">
        <v>3461.1219999999998</v>
      </c>
      <c r="E19">
        <v>24267.98</v>
      </c>
      <c r="F19">
        <v>0</v>
      </c>
      <c r="G19">
        <v>432000</v>
      </c>
      <c r="I19" s="7" t="s">
        <v>104</v>
      </c>
      <c r="J19" s="7">
        <f t="shared" si="8"/>
        <v>192.41323137534005</v>
      </c>
      <c r="K19" s="7">
        <f t="shared" si="9"/>
        <v>231.06920289828003</v>
      </c>
      <c r="L19" s="7">
        <f t="shared" si="10"/>
        <v>2431.4939605476002</v>
      </c>
      <c r="M19" s="7">
        <f t="shared" si="11"/>
        <v>2106.6310166016001</v>
      </c>
    </row>
    <row r="20" spans="1:19" x14ac:dyDescent="0.2">
      <c r="A20" t="s">
        <v>98</v>
      </c>
      <c r="C20">
        <v>779</v>
      </c>
      <c r="D20">
        <v>799.48649999999998</v>
      </c>
      <c r="E20">
        <v>12221.84</v>
      </c>
      <c r="F20">
        <v>0</v>
      </c>
      <c r="G20">
        <v>336000</v>
      </c>
    </row>
    <row r="21" spans="1:19" x14ac:dyDescent="0.2">
      <c r="A21" t="s">
        <v>100</v>
      </c>
      <c r="C21">
        <v>779</v>
      </c>
      <c r="D21">
        <v>4587.8819999999996</v>
      </c>
      <c r="E21">
        <v>49456.93</v>
      </c>
      <c r="F21">
        <v>0</v>
      </c>
      <c r="G21">
        <v>1094400</v>
      </c>
    </row>
    <row r="22" spans="1:19" x14ac:dyDescent="0.2">
      <c r="I22" s="7" t="s">
        <v>105</v>
      </c>
    </row>
    <row r="23" spans="1:19" x14ac:dyDescent="0.2">
      <c r="A23" t="s">
        <v>155</v>
      </c>
      <c r="C23">
        <v>4</v>
      </c>
      <c r="J23" s="7" t="s">
        <v>106</v>
      </c>
    </row>
    <row r="24" spans="1:19" x14ac:dyDescent="0.2">
      <c r="J24" s="7">
        <v>1</v>
      </c>
      <c r="K24" s="7">
        <v>2</v>
      </c>
      <c r="L24" s="7">
        <v>3</v>
      </c>
      <c r="M24" s="7">
        <v>4</v>
      </c>
    </row>
    <row r="25" spans="1:19" ht="15" x14ac:dyDescent="0.25">
      <c r="C25" s="8" t="s">
        <v>158</v>
      </c>
      <c r="D25" s="8" t="s">
        <v>159</v>
      </c>
      <c r="E25" t="s">
        <v>93</v>
      </c>
      <c r="F25" t="s">
        <v>94</v>
      </c>
      <c r="G25" t="s">
        <v>95</v>
      </c>
      <c r="I25" s="9" t="s">
        <v>28</v>
      </c>
      <c r="J25" s="7">
        <f>$Q31*$D$5</f>
        <v>39.346982134961344</v>
      </c>
      <c r="K25" s="7">
        <f>$Q31*$D$12</f>
        <v>15.33800806034005</v>
      </c>
      <c r="L25" s="7">
        <f>$Q31*$D$19</f>
        <v>100.29318467427689</v>
      </c>
      <c r="M25" s="7">
        <f>$Q31*$D$26</f>
        <v>87.963353203886996</v>
      </c>
    </row>
    <row r="26" spans="1:19" ht="15" x14ac:dyDescent="0.25">
      <c r="A26" t="s">
        <v>96</v>
      </c>
      <c r="B26" t="s">
        <v>106</v>
      </c>
      <c r="C26">
        <v>787</v>
      </c>
      <c r="D26">
        <v>3035.6190000000001</v>
      </c>
      <c r="E26">
        <v>27186.080000000002</v>
      </c>
      <c r="F26">
        <v>0</v>
      </c>
      <c r="G26">
        <v>672000</v>
      </c>
      <c r="I26" s="9" t="s">
        <v>29</v>
      </c>
      <c r="J26" s="7">
        <f t="shared" ref="J26" si="12">$Q32*$D$5</f>
        <v>42.042212313913367</v>
      </c>
      <c r="K26" s="7">
        <f t="shared" ref="K26:K27" si="13">$Q32*$D$12</f>
        <v>16.388646761611785</v>
      </c>
      <c r="L26" s="7">
        <f t="shared" ref="L26:L27" si="14">$Q32*$D$19</f>
        <v>107.16317071666606</v>
      </c>
      <c r="M26" s="7">
        <f t="shared" ref="M26" si="15">$Q32*$D$26</f>
        <v>93.988757728781337</v>
      </c>
    </row>
    <row r="27" spans="1:19" ht="15" x14ac:dyDescent="0.25">
      <c r="A27" t="s">
        <v>98</v>
      </c>
      <c r="B27" t="s">
        <v>30</v>
      </c>
      <c r="C27">
        <v>787</v>
      </c>
      <c r="D27">
        <v>624.50319999999999</v>
      </c>
      <c r="E27">
        <v>4200.6670000000004</v>
      </c>
      <c r="F27">
        <v>0</v>
      </c>
      <c r="G27">
        <v>72000</v>
      </c>
      <c r="I27" s="9" t="s">
        <v>215</v>
      </c>
      <c r="J27" s="7">
        <f>$Q33*$D$5</f>
        <v>6000.1570465781015</v>
      </c>
      <c r="K27" s="7">
        <f t="shared" si="13"/>
        <v>2338.9457628047257</v>
      </c>
      <c r="L27" s="7">
        <f t="shared" si="14"/>
        <v>15294.053726484419</v>
      </c>
      <c r="M27" s="7">
        <f>$Q33*$D$26</f>
        <v>13413.835189611031</v>
      </c>
    </row>
    <row r="28" spans="1:19" x14ac:dyDescent="0.2">
      <c r="A28" t="s">
        <v>100</v>
      </c>
      <c r="B28" t="s">
        <v>31</v>
      </c>
      <c r="C28">
        <v>787</v>
      </c>
      <c r="D28">
        <v>3974.9119999999998</v>
      </c>
      <c r="E28">
        <v>55691.08</v>
      </c>
      <c r="F28">
        <v>0</v>
      </c>
      <c r="G28">
        <v>1152000</v>
      </c>
      <c r="P28" t="s">
        <v>50</v>
      </c>
    </row>
    <row r="29" spans="1:19" x14ac:dyDescent="0.2">
      <c r="J29" s="7" t="s">
        <v>32</v>
      </c>
      <c r="Q29" t="s">
        <v>53</v>
      </c>
    </row>
    <row r="30" spans="1:19" x14ac:dyDescent="0.2">
      <c r="J30" s="7">
        <v>1</v>
      </c>
      <c r="K30" s="7">
        <v>2</v>
      </c>
      <c r="L30" s="7">
        <v>3</v>
      </c>
      <c r="M30" s="7">
        <v>4</v>
      </c>
      <c r="Q30" t="s">
        <v>33</v>
      </c>
      <c r="R30" t="s">
        <v>32</v>
      </c>
      <c r="S30" t="s">
        <v>34</v>
      </c>
    </row>
    <row r="31" spans="1:19" ht="15" x14ac:dyDescent="0.25">
      <c r="E31" t="s">
        <v>35</v>
      </c>
      <c r="I31" s="9" t="s">
        <v>28</v>
      </c>
      <c r="J31" s="7">
        <f>$R31*$D$6</f>
        <v>223.70260532007609</v>
      </c>
      <c r="K31" s="7">
        <f>$R31*$D$13</f>
        <v>273.62306086932364</v>
      </c>
      <c r="L31" s="7">
        <f>$R31*$D$20</f>
        <v>282.2628871441085</v>
      </c>
      <c r="M31" s="7">
        <f>$R31*$D$27</f>
        <v>220.48411857202669</v>
      </c>
      <c r="O31" t="s">
        <v>51</v>
      </c>
      <c r="P31" t="s">
        <v>36</v>
      </c>
      <c r="Q31">
        <f>[1]business!P48</f>
        <v>2.8977072947523056E-2</v>
      </c>
      <c r="R31">
        <f>[1]business!Q48</f>
        <v>0.35305522625348706</v>
      </c>
      <c r="S31">
        <f>[1]business!R48</f>
        <v>0.14402845917250964</v>
      </c>
    </row>
    <row r="32" spans="1:19" ht="15" x14ac:dyDescent="0.25">
      <c r="D32" t="s">
        <v>37</v>
      </c>
      <c r="E32" t="s">
        <v>38</v>
      </c>
      <c r="F32">
        <f>[1]business!J5</f>
        <v>0.16261220000000001</v>
      </c>
      <c r="I32" s="9" t="s">
        <v>29</v>
      </c>
      <c r="J32" s="7">
        <f t="shared" ref="J32" si="16">$R32*$D$6</f>
        <v>2.3428111779073379</v>
      </c>
      <c r="K32" s="7">
        <f t="shared" ref="K32:K33" si="17">$R32*$D$13</f>
        <v>2.8656222605036459</v>
      </c>
      <c r="L32" s="7">
        <f t="shared" ref="L32:L33" si="18">$R32*$D$20</f>
        <v>2.9561061488910059</v>
      </c>
      <c r="M32" s="7">
        <f t="shared" ref="M32" si="19">$R32*$D$27</f>
        <v>2.3091043432529625</v>
      </c>
      <c r="O32" t="s">
        <v>52</v>
      </c>
      <c r="P32" t="s">
        <v>34</v>
      </c>
      <c r="Q32">
        <f>[1]business!P49</f>
        <v>3.0961974387688749E-2</v>
      </c>
      <c r="R32">
        <f>[1]business!Q49</f>
        <v>3.6975060227921372E-3</v>
      </c>
      <c r="S32">
        <f>[1]business!R49</f>
        <v>3.8352106570518331E-2</v>
      </c>
    </row>
    <row r="33" spans="4:19" ht="15" x14ac:dyDescent="0.25">
      <c r="E33" t="s">
        <v>39</v>
      </c>
      <c r="F33">
        <f>[1]business!J6</f>
        <v>0.1211256</v>
      </c>
      <c r="I33" s="9" t="s">
        <v>215</v>
      </c>
      <c r="J33" s="7">
        <f>$R33*$D$6</f>
        <v>118.92557199074584</v>
      </c>
      <c r="K33" s="7">
        <f t="shared" si="17"/>
        <v>145.46446152105955</v>
      </c>
      <c r="L33" s="7">
        <f t="shared" si="18"/>
        <v>150.05759659053854</v>
      </c>
      <c r="M33" s="7">
        <f>$R33*$D$27</f>
        <v>117.21454865729493</v>
      </c>
      <c r="P33" t="s">
        <v>40</v>
      </c>
      <c r="Q33">
        <f>[1]business!P50</f>
        <v>4.4188138200515379</v>
      </c>
      <c r="R33">
        <f>[1]business!Q50</f>
        <v>0.18769247084289548</v>
      </c>
      <c r="S33">
        <f>[1]business!R50</f>
        <v>1.4286811944228461</v>
      </c>
    </row>
    <row r="34" spans="4:19" x14ac:dyDescent="0.2">
      <c r="E34" t="s">
        <v>41</v>
      </c>
      <c r="F34">
        <f>[1]business!J7</f>
        <v>0.71626220000000007</v>
      </c>
    </row>
    <row r="35" spans="4:19" x14ac:dyDescent="0.2">
      <c r="J35" s="7" t="s">
        <v>42</v>
      </c>
      <c r="Q35" t="s">
        <v>227</v>
      </c>
    </row>
    <row r="36" spans="4:19" x14ac:dyDescent="0.2">
      <c r="D36" t="s">
        <v>43</v>
      </c>
      <c r="E36" t="s">
        <v>44</v>
      </c>
      <c r="F36">
        <f>[1]business!J13</f>
        <v>0.25328679999999998</v>
      </c>
      <c r="J36" s="7">
        <v>1</v>
      </c>
      <c r="K36" s="7">
        <v>2</v>
      </c>
      <c r="L36" s="7">
        <v>3</v>
      </c>
      <c r="M36" s="7">
        <v>4</v>
      </c>
    </row>
    <row r="37" spans="4:19" ht="15" x14ac:dyDescent="0.25">
      <c r="E37" t="s">
        <v>45</v>
      </c>
      <c r="F37">
        <f>[1]business!J14</f>
        <v>0.21673139999999999</v>
      </c>
      <c r="I37" s="9" t="s">
        <v>28</v>
      </c>
      <c r="J37" s="7">
        <f>$S31*$D$7</f>
        <v>52.290439481872419</v>
      </c>
      <c r="K37" s="7">
        <f>$S31*$D$14</f>
        <v>62.79563044553467</v>
      </c>
      <c r="L37" s="7">
        <f>$S31*$D$21</f>
        <v>660.7855753252918</v>
      </c>
      <c r="M37" s="7">
        <f>$S31*$D$28</f>
        <v>572.50045070631859</v>
      </c>
    </row>
    <row r="38" spans="4:19" ht="15" x14ac:dyDescent="0.25">
      <c r="E38" t="s">
        <v>41</v>
      </c>
      <c r="F38">
        <f>[1]business!J15</f>
        <v>0.52998180000000006</v>
      </c>
      <c r="I38" s="9" t="s">
        <v>29</v>
      </c>
      <c r="J38" s="7">
        <f t="shared" ref="J38" si="20">$S32*$D$7</f>
        <v>13.923973908698075</v>
      </c>
      <c r="K38" s="7">
        <f t="shared" ref="K38:K39" si="21">$S32*$D$14</f>
        <v>16.721311363370511</v>
      </c>
      <c r="L38" s="7">
        <f t="shared" ref="L38:L39" si="22">$S32*$D$21</f>
        <v>175.95493939696277</v>
      </c>
      <c r="M38" s="7">
        <f t="shared" ref="M38" si="23">$S32*$D$28</f>
        <v>152.44624863243214</v>
      </c>
    </row>
    <row r="39" spans="4:19" ht="15" x14ac:dyDescent="0.25">
      <c r="I39" s="9" t="s">
        <v>215</v>
      </c>
      <c r="J39" s="7">
        <f>$S33*$D$7</f>
        <v>518.69170832673922</v>
      </c>
      <c r="K39" s="7">
        <f t="shared" si="21"/>
        <v>622.89728588991102</v>
      </c>
      <c r="L39" s="7">
        <f t="shared" si="22"/>
        <v>6554.6207356310761</v>
      </c>
      <c r="M39" s="7">
        <f>$S33*$D$28</f>
        <v>5678.8820238857043</v>
      </c>
    </row>
    <row r="40" spans="4:19" x14ac:dyDescent="0.2">
      <c r="D40" t="s">
        <v>46</v>
      </c>
    </row>
    <row r="41" spans="4:19" x14ac:dyDescent="0.2">
      <c r="D41" t="s">
        <v>47</v>
      </c>
      <c r="E41" t="s">
        <v>48</v>
      </c>
      <c r="F41" t="s">
        <v>49</v>
      </c>
    </row>
    <row r="42" spans="4:19" x14ac:dyDescent="0.2">
      <c r="D42">
        <f>[1]business!M58</f>
        <v>0.1762184131382937</v>
      </c>
      <c r="E42">
        <f>[1]business!N58</f>
        <v>0.63413228890018547</v>
      </c>
      <c r="F42">
        <f>[1]business!O58</f>
        <v>0.38934116790830692</v>
      </c>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election activeCell="A19" sqref="A19"/>
    </sheetView>
  </sheetViews>
  <sheetFormatPr defaultColWidth="11" defaultRowHeight="12.75" x14ac:dyDescent="0.2"/>
  <sheetData>
    <row r="1" spans="1:15" x14ac:dyDescent="0.2">
      <c r="J1" t="s">
        <v>54</v>
      </c>
    </row>
    <row r="2" spans="1:15" x14ac:dyDescent="0.2">
      <c r="A2" t="s">
        <v>155</v>
      </c>
      <c r="B2" t="s">
        <v>156</v>
      </c>
      <c r="C2">
        <v>1</v>
      </c>
      <c r="J2" t="s">
        <v>55</v>
      </c>
      <c r="L2">
        <v>1</v>
      </c>
      <c r="M2">
        <v>2</v>
      </c>
      <c r="N2">
        <v>3</v>
      </c>
      <c r="O2">
        <v>4</v>
      </c>
    </row>
    <row r="3" spans="1:15" x14ac:dyDescent="0.2">
      <c r="I3" t="s">
        <v>97</v>
      </c>
      <c r="J3">
        <v>1.46281E-2</v>
      </c>
      <c r="L3">
        <f>D6</f>
        <v>55.471069999999997</v>
      </c>
      <c r="M3">
        <f>D15</f>
        <v>15.438940000000001</v>
      </c>
      <c r="N3">
        <f>D24</f>
        <v>410.1909</v>
      </c>
      <c r="O3">
        <f>D33</f>
        <v>402.37099999999998</v>
      </c>
    </row>
    <row r="4" spans="1:15" x14ac:dyDescent="0.2">
      <c r="B4" t="s">
        <v>157</v>
      </c>
      <c r="C4" t="s">
        <v>158</v>
      </c>
      <c r="D4" t="s">
        <v>159</v>
      </c>
      <c r="E4" t="s">
        <v>160</v>
      </c>
      <c r="F4" t="s">
        <v>161</v>
      </c>
      <c r="G4" t="s">
        <v>162</v>
      </c>
      <c r="I4" t="s">
        <v>56</v>
      </c>
      <c r="J4">
        <v>0.42954870000000001</v>
      </c>
      <c r="K4">
        <f>J4/SUM(J4:J5)</f>
        <v>0.63809707304855789</v>
      </c>
      <c r="L4">
        <f>$K4*L9</f>
        <v>310.52733078205182</v>
      </c>
      <c r="M4">
        <f t="shared" ref="M4:O4" si="0">$K4*M9</f>
        <v>422.21063470770713</v>
      </c>
      <c r="N4">
        <f t="shared" si="0"/>
        <v>221.04435564948093</v>
      </c>
      <c r="O4">
        <f t="shared" si="0"/>
        <v>74.655251826340674</v>
      </c>
    </row>
    <row r="5" spans="1:15" x14ac:dyDescent="0.2">
      <c r="B5" t="s">
        <v>57</v>
      </c>
      <c r="C5">
        <v>726</v>
      </c>
      <c r="D5">
        <v>20.03302</v>
      </c>
      <c r="E5">
        <v>92.775580000000005</v>
      </c>
      <c r="F5">
        <v>0</v>
      </c>
      <c r="G5">
        <v>1800</v>
      </c>
      <c r="I5" t="s">
        <v>58</v>
      </c>
      <c r="J5">
        <f>1-SUM(J3:J4,J6:J7)</f>
        <v>0.24362269999999997</v>
      </c>
      <c r="K5">
        <f>J5/SUM(J4:J5)</f>
        <v>0.36190292695144205</v>
      </c>
      <c r="L5">
        <f>$K5*L9</f>
        <v>176.11857921794797</v>
      </c>
      <c r="M5">
        <f t="shared" ref="M5:O5" si="1">$K5*M9</f>
        <v>239.46084529229236</v>
      </c>
      <c r="N5">
        <f t="shared" si="1"/>
        <v>125.36744435051671</v>
      </c>
      <c r="O5">
        <f t="shared" si="1"/>
        <v>42.341448173660041</v>
      </c>
    </row>
    <row r="6" spans="1:15" x14ac:dyDescent="0.2">
      <c r="B6" t="s">
        <v>59</v>
      </c>
      <c r="C6">
        <v>726</v>
      </c>
      <c r="D6">
        <v>55.471069999999997</v>
      </c>
      <c r="E6">
        <v>606.75969999999995</v>
      </c>
      <c r="F6">
        <v>0</v>
      </c>
      <c r="G6">
        <v>11232</v>
      </c>
      <c r="I6" t="s">
        <v>101</v>
      </c>
      <c r="J6">
        <v>0.29946970000000001</v>
      </c>
      <c r="L6">
        <f>D7</f>
        <v>5150.21</v>
      </c>
      <c r="M6">
        <f>D16</f>
        <v>3773.413</v>
      </c>
      <c r="N6">
        <f>D25</f>
        <v>10540.78</v>
      </c>
      <c r="O6">
        <f>D34</f>
        <v>9837.1229999999996</v>
      </c>
    </row>
    <row r="7" spans="1:15" x14ac:dyDescent="0.2">
      <c r="B7" t="s">
        <v>60</v>
      </c>
      <c r="C7">
        <v>726</v>
      </c>
      <c r="D7">
        <v>5150.21</v>
      </c>
      <c r="E7">
        <v>9440.8359999999993</v>
      </c>
      <c r="F7">
        <v>0</v>
      </c>
      <c r="G7">
        <v>88785</v>
      </c>
      <c r="I7" s="2" t="s">
        <v>126</v>
      </c>
      <c r="J7">
        <v>1.27308E-2</v>
      </c>
      <c r="L7">
        <f>D5</f>
        <v>20.03302</v>
      </c>
      <c r="M7">
        <f>D14</f>
        <v>14.055580000000001</v>
      </c>
      <c r="N7">
        <f>D23</f>
        <v>100.4973</v>
      </c>
      <c r="O7">
        <f>D32</f>
        <v>95.279300000000006</v>
      </c>
    </row>
    <row r="8" spans="1:15" x14ac:dyDescent="0.2">
      <c r="B8" t="s">
        <v>61</v>
      </c>
      <c r="C8">
        <v>726</v>
      </c>
      <c r="D8">
        <v>777.529</v>
      </c>
      <c r="E8">
        <v>3494.1210000000001</v>
      </c>
      <c r="F8">
        <v>0</v>
      </c>
      <c r="G8">
        <v>50920</v>
      </c>
      <c r="K8" t="s">
        <v>62</v>
      </c>
      <c r="L8">
        <f>D9</f>
        <v>5712.36</v>
      </c>
      <c r="M8">
        <f>D18</f>
        <v>4464.5789999999997</v>
      </c>
      <c r="N8">
        <f>D27</f>
        <v>11397.88</v>
      </c>
      <c r="O8">
        <f>D36</f>
        <v>10451.77</v>
      </c>
    </row>
    <row r="9" spans="1:15" x14ac:dyDescent="0.2">
      <c r="B9" t="s">
        <v>63</v>
      </c>
      <c r="C9">
        <v>726</v>
      </c>
      <c r="D9">
        <v>5712.36</v>
      </c>
      <c r="E9">
        <v>11191.66</v>
      </c>
      <c r="F9">
        <v>0</v>
      </c>
      <c r="G9">
        <v>151895</v>
      </c>
      <c r="K9" t="s">
        <v>64</v>
      </c>
      <c r="L9">
        <f>L8-L7-L6-L3</f>
        <v>486.64590999999979</v>
      </c>
      <c r="M9">
        <f t="shared" ref="M9:O9" si="2">M8-M7-M6-M3</f>
        <v>661.67147999999952</v>
      </c>
      <c r="N9">
        <f t="shared" si="2"/>
        <v>346.41179999999764</v>
      </c>
      <c r="O9">
        <f t="shared" si="2"/>
        <v>116.99670000000071</v>
      </c>
    </row>
    <row r="11" spans="1:15" x14ac:dyDescent="0.2">
      <c r="A11" t="s">
        <v>84</v>
      </c>
      <c r="B11" t="s">
        <v>155</v>
      </c>
      <c r="C11">
        <v>2</v>
      </c>
    </row>
    <row r="12" spans="1:15" x14ac:dyDescent="0.2">
      <c r="I12" s="4"/>
      <c r="J12" s="4" t="s">
        <v>54</v>
      </c>
      <c r="K12" s="4"/>
      <c r="L12" s="4"/>
      <c r="M12" s="4"/>
      <c r="N12" s="4"/>
      <c r="O12" s="4"/>
    </row>
    <row r="13" spans="1:15" x14ac:dyDescent="0.2">
      <c r="B13" t="s">
        <v>157</v>
      </c>
      <c r="C13" t="s">
        <v>158</v>
      </c>
      <c r="D13" t="s">
        <v>159</v>
      </c>
      <c r="E13" t="s">
        <v>160</v>
      </c>
      <c r="F13" t="s">
        <v>161</v>
      </c>
      <c r="G13" t="s">
        <v>162</v>
      </c>
      <c r="I13" s="4"/>
      <c r="J13" s="4" t="s">
        <v>55</v>
      </c>
      <c r="K13" s="4"/>
      <c r="L13" s="4">
        <v>1</v>
      </c>
      <c r="M13" s="4">
        <v>2</v>
      </c>
      <c r="N13" s="4">
        <v>3</v>
      </c>
      <c r="O13" s="4">
        <v>4</v>
      </c>
    </row>
    <row r="14" spans="1:15" x14ac:dyDescent="0.2">
      <c r="B14" t="s">
        <v>57</v>
      </c>
      <c r="C14">
        <v>707</v>
      </c>
      <c r="D14">
        <v>14.055580000000001</v>
      </c>
      <c r="E14">
        <v>52.212820000000001</v>
      </c>
      <c r="F14">
        <v>0</v>
      </c>
      <c r="G14">
        <v>800</v>
      </c>
      <c r="I14" s="4" t="s">
        <v>97</v>
      </c>
      <c r="J14" s="4">
        <v>1.46281E-2</v>
      </c>
      <c r="K14" s="4"/>
      <c r="L14" s="4">
        <f>D6</f>
        <v>55.471069999999997</v>
      </c>
      <c r="M14" s="4">
        <f>D15</f>
        <v>15.438940000000001</v>
      </c>
      <c r="N14" s="4">
        <f>D24</f>
        <v>410.1909</v>
      </c>
      <c r="O14" s="4">
        <f>D33</f>
        <v>402.37099999999998</v>
      </c>
    </row>
    <row r="15" spans="1:15" x14ac:dyDescent="0.2">
      <c r="B15" t="s">
        <v>59</v>
      </c>
      <c r="C15">
        <v>707</v>
      </c>
      <c r="D15">
        <v>15.438940000000001</v>
      </c>
      <c r="E15">
        <v>256.14490000000001</v>
      </c>
      <c r="F15">
        <v>0</v>
      </c>
      <c r="G15">
        <v>5840</v>
      </c>
      <c r="I15" s="4" t="s">
        <v>56</v>
      </c>
      <c r="J15" s="4">
        <v>0.42954870000000001</v>
      </c>
      <c r="K15" s="4">
        <f>J15/SUM(J15:J17)</f>
        <v>0.44163124507076662</v>
      </c>
      <c r="L15" s="4">
        <f>$K15*L20</f>
        <v>214.91803914189614</v>
      </c>
      <c r="M15" s="4">
        <f t="shared" ref="M15:O15" si="3">$K15*M20</f>
        <v>292.21479954021663</v>
      </c>
      <c r="N15" s="4">
        <f t="shared" si="3"/>
        <v>152.98627454120435</v>
      </c>
      <c r="O15" s="4">
        <f t="shared" si="3"/>
        <v>51.66939829017128</v>
      </c>
    </row>
    <row r="16" spans="1:15" x14ac:dyDescent="0.2">
      <c r="B16" t="s">
        <v>60</v>
      </c>
      <c r="C16">
        <v>707</v>
      </c>
      <c r="D16">
        <v>3773.413</v>
      </c>
      <c r="E16">
        <v>6870.7049999999999</v>
      </c>
      <c r="F16">
        <v>0</v>
      </c>
      <c r="G16">
        <v>49110</v>
      </c>
      <c r="I16" s="4" t="s">
        <v>58</v>
      </c>
      <c r="J16" s="4">
        <f>1-SUM(J14:J15,J17:J18)</f>
        <v>0.24362269999999997</v>
      </c>
      <c r="K16" s="4">
        <f>J16/SUM(J15:J17)</f>
        <v>0.25047543230488611</v>
      </c>
      <c r="L16" s="4">
        <f>$K16*L20</f>
        <v>121.89284468665464</v>
      </c>
      <c r="M16" s="4">
        <f t="shared" ref="M16:O16" si="4">$K16*M20</f>
        <v>165.7324499968137</v>
      </c>
      <c r="N16" s="4">
        <f t="shared" si="4"/>
        <v>86.767645360513157</v>
      </c>
      <c r="O16" s="4">
        <f t="shared" si="4"/>
        <v>29.304799010745249</v>
      </c>
    </row>
    <row r="17" spans="1:15" x14ac:dyDescent="0.2">
      <c r="B17" t="s">
        <v>61</v>
      </c>
      <c r="C17">
        <v>707</v>
      </c>
      <c r="D17">
        <v>616.5095</v>
      </c>
      <c r="E17">
        <v>1992.934</v>
      </c>
      <c r="F17">
        <v>0</v>
      </c>
      <c r="G17">
        <v>23400</v>
      </c>
      <c r="I17" s="4" t="s">
        <v>25</v>
      </c>
      <c r="J17" s="4">
        <v>0.29946970000000001</v>
      </c>
      <c r="K17" s="4">
        <f>J17/SUM(J15:J17)</f>
        <v>0.30789332262434727</v>
      </c>
      <c r="L17" s="4">
        <f>$K17*L20</f>
        <v>149.83502617144899</v>
      </c>
      <c r="M17" s="4">
        <f t="shared" ref="M17:O17" si="5">$K17*M20</f>
        <v>203.72423046296919</v>
      </c>
      <c r="N17" s="4">
        <f t="shared" si="5"/>
        <v>106.65788009828013</v>
      </c>
      <c r="O17" s="4">
        <f t="shared" si="5"/>
        <v>36.022502699084193</v>
      </c>
    </row>
    <row r="18" spans="1:15" x14ac:dyDescent="0.2">
      <c r="B18" t="s">
        <v>63</v>
      </c>
      <c r="C18">
        <v>707</v>
      </c>
      <c r="D18">
        <v>4464.5789999999997</v>
      </c>
      <c r="E18">
        <v>7710.5739999999996</v>
      </c>
      <c r="F18">
        <v>0</v>
      </c>
      <c r="G18">
        <v>66400</v>
      </c>
      <c r="I18" s="11" t="s">
        <v>126</v>
      </c>
      <c r="J18" s="4">
        <v>1.27308E-2</v>
      </c>
      <c r="K18" s="4"/>
      <c r="L18" s="4">
        <f>D5</f>
        <v>20.03302</v>
      </c>
      <c r="M18" s="4">
        <f>D14</f>
        <v>14.055580000000001</v>
      </c>
      <c r="N18" s="4">
        <f>D23</f>
        <v>100.4973</v>
      </c>
      <c r="O18" s="4">
        <f>D32</f>
        <v>95.279300000000006</v>
      </c>
    </row>
    <row r="19" spans="1:15" x14ac:dyDescent="0.2">
      <c r="I19" s="4"/>
      <c r="J19" s="4"/>
      <c r="K19" s="4" t="s">
        <v>62</v>
      </c>
      <c r="L19" s="4">
        <f>D9</f>
        <v>5712.36</v>
      </c>
      <c r="M19" s="4">
        <f>D18</f>
        <v>4464.5789999999997</v>
      </c>
      <c r="N19" s="4">
        <f>D27</f>
        <v>11397.88</v>
      </c>
      <c r="O19" s="4">
        <f>D36</f>
        <v>10451.77</v>
      </c>
    </row>
    <row r="20" spans="1:15" x14ac:dyDescent="0.2">
      <c r="A20" t="s">
        <v>84</v>
      </c>
      <c r="B20" t="s">
        <v>155</v>
      </c>
      <c r="C20">
        <v>3</v>
      </c>
      <c r="I20" s="4"/>
      <c r="J20" s="4"/>
      <c r="K20" s="4" t="s">
        <v>64</v>
      </c>
      <c r="L20" s="4">
        <f>L19-L18-L22-L14</f>
        <v>486.64590999999979</v>
      </c>
      <c r="M20" s="4">
        <f>M19-M18-M22-M14</f>
        <v>661.67147999999952</v>
      </c>
      <c r="N20" s="4">
        <f>N19-N18-N22-N14</f>
        <v>346.41179999999764</v>
      </c>
      <c r="O20" s="4">
        <f>O19-O18-O22-O14</f>
        <v>116.99670000000071</v>
      </c>
    </row>
    <row r="21" spans="1:15" x14ac:dyDescent="0.2">
      <c r="I21" s="4"/>
      <c r="J21" s="4"/>
      <c r="K21" s="4"/>
      <c r="L21" s="4"/>
      <c r="M21" s="4"/>
      <c r="N21" s="4"/>
      <c r="O21" s="4"/>
    </row>
    <row r="22" spans="1:15" x14ac:dyDescent="0.2">
      <c r="B22" t="s">
        <v>157</v>
      </c>
      <c r="C22" t="s">
        <v>158</v>
      </c>
      <c r="D22" t="s">
        <v>159</v>
      </c>
      <c r="E22" t="s">
        <v>160</v>
      </c>
      <c r="F22" t="s">
        <v>161</v>
      </c>
      <c r="G22" t="s">
        <v>162</v>
      </c>
      <c r="I22" s="4" t="s">
        <v>23</v>
      </c>
      <c r="J22" s="4"/>
      <c r="K22" s="4"/>
      <c r="L22" s="4">
        <f>D7</f>
        <v>5150.21</v>
      </c>
      <c r="M22" s="4">
        <f>D16</f>
        <v>3773.413</v>
      </c>
      <c r="N22" s="4">
        <f>D25</f>
        <v>10540.78</v>
      </c>
      <c r="O22" s="4">
        <f>D34</f>
        <v>9837.1229999999996</v>
      </c>
    </row>
    <row r="23" spans="1:15" x14ac:dyDescent="0.2">
      <c r="B23" t="s">
        <v>57</v>
      </c>
      <c r="C23">
        <v>753</v>
      </c>
      <c r="D23">
        <v>100.4973</v>
      </c>
      <c r="E23">
        <v>602.27179999999998</v>
      </c>
      <c r="F23">
        <v>0</v>
      </c>
      <c r="G23">
        <v>14200</v>
      </c>
    </row>
    <row r="24" spans="1:15" x14ac:dyDescent="0.2">
      <c r="B24" t="s">
        <v>59</v>
      </c>
      <c r="C24">
        <v>756</v>
      </c>
      <c r="D24">
        <v>410.1909</v>
      </c>
      <c r="E24">
        <v>2336.3090000000002</v>
      </c>
      <c r="F24">
        <v>0</v>
      </c>
      <c r="G24">
        <v>31045.279999999999</v>
      </c>
    </row>
    <row r="25" spans="1:15" x14ac:dyDescent="0.2">
      <c r="B25" t="s">
        <v>60</v>
      </c>
      <c r="C25">
        <v>756</v>
      </c>
      <c r="D25">
        <v>10540.78</v>
      </c>
      <c r="E25">
        <v>17307.38</v>
      </c>
      <c r="F25">
        <v>0</v>
      </c>
      <c r="G25">
        <v>157575</v>
      </c>
    </row>
    <row r="26" spans="1:15" x14ac:dyDescent="0.2">
      <c r="B26" t="s">
        <v>61</v>
      </c>
      <c r="C26">
        <v>756</v>
      </c>
      <c r="D26">
        <v>1302.568</v>
      </c>
      <c r="E26">
        <v>7045.7839999999997</v>
      </c>
      <c r="F26">
        <v>0</v>
      </c>
      <c r="G26">
        <v>130200</v>
      </c>
    </row>
    <row r="27" spans="1:15" x14ac:dyDescent="0.2">
      <c r="B27" t="s">
        <v>63</v>
      </c>
      <c r="C27">
        <v>756</v>
      </c>
      <c r="D27">
        <v>11397.88</v>
      </c>
      <c r="E27">
        <v>19360.57</v>
      </c>
      <c r="F27">
        <v>0</v>
      </c>
      <c r="G27">
        <v>210715</v>
      </c>
    </row>
    <row r="29" spans="1:15" x14ac:dyDescent="0.2">
      <c r="A29" t="s">
        <v>84</v>
      </c>
      <c r="B29" t="s">
        <v>155</v>
      </c>
      <c r="C29">
        <v>4</v>
      </c>
    </row>
    <row r="31" spans="1:15" x14ac:dyDescent="0.2">
      <c r="B31" t="s">
        <v>157</v>
      </c>
      <c r="C31" t="s">
        <v>158</v>
      </c>
      <c r="D31" t="s">
        <v>159</v>
      </c>
      <c r="E31" t="s">
        <v>160</v>
      </c>
      <c r="F31" t="s">
        <v>161</v>
      </c>
      <c r="G31" t="s">
        <v>162</v>
      </c>
    </row>
    <row r="32" spans="1:15" x14ac:dyDescent="0.2">
      <c r="B32" t="s">
        <v>57</v>
      </c>
      <c r="C32">
        <v>759</v>
      </c>
      <c r="D32">
        <v>95.279300000000006</v>
      </c>
      <c r="E32">
        <v>777.13300000000004</v>
      </c>
      <c r="F32">
        <v>0</v>
      </c>
      <c r="G32">
        <v>20000</v>
      </c>
    </row>
    <row r="33" spans="2:7" x14ac:dyDescent="0.2">
      <c r="B33" t="s">
        <v>59</v>
      </c>
      <c r="C33">
        <v>762</v>
      </c>
      <c r="D33">
        <v>402.37099999999998</v>
      </c>
      <c r="E33">
        <v>2802.1080000000002</v>
      </c>
      <c r="F33">
        <v>0</v>
      </c>
      <c r="G33">
        <v>46720</v>
      </c>
    </row>
    <row r="34" spans="2:7" x14ac:dyDescent="0.2">
      <c r="B34" t="s">
        <v>60</v>
      </c>
      <c r="C34">
        <v>762</v>
      </c>
      <c r="D34">
        <v>9837.1229999999996</v>
      </c>
      <c r="E34">
        <v>16977.439999999999</v>
      </c>
      <c r="F34">
        <v>0</v>
      </c>
      <c r="G34">
        <v>165343.79999999999</v>
      </c>
    </row>
    <row r="35" spans="2:7" x14ac:dyDescent="0.2">
      <c r="B35" t="s">
        <v>61</v>
      </c>
      <c r="C35">
        <v>762</v>
      </c>
      <c r="D35">
        <v>1148.597</v>
      </c>
      <c r="E35">
        <v>4134.1400000000003</v>
      </c>
      <c r="F35">
        <v>0</v>
      </c>
      <c r="G35">
        <v>61700</v>
      </c>
    </row>
    <row r="36" spans="2:7" x14ac:dyDescent="0.2">
      <c r="B36" t="s">
        <v>63</v>
      </c>
      <c r="C36">
        <v>762</v>
      </c>
      <c r="D36">
        <v>10451.77</v>
      </c>
      <c r="E36">
        <v>17763.02</v>
      </c>
      <c r="F36">
        <v>0</v>
      </c>
      <c r="G36">
        <v>196432.5</v>
      </c>
    </row>
  </sheetData>
  <phoneticPr fontId="2" type="noConversion"/>
  <conditionalFormatting sqref="J3:J7 J14:J18">
    <cfRule type="expression" dxfId="0" priority="1">
      <formula>LEN(TRIM(J3))=0</formula>
    </cfRule>
  </conditionalFormatting>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H37" sqref="H37"/>
    </sheetView>
  </sheetViews>
  <sheetFormatPr defaultColWidth="11" defaultRowHeight="12.75" x14ac:dyDescent="0.2"/>
  <sheetData>
    <row r="1" spans="1:14" x14ac:dyDescent="0.2">
      <c r="A1" t="s">
        <v>10</v>
      </c>
    </row>
    <row r="2" spans="1:14" x14ac:dyDescent="0.2">
      <c r="B2" t="s">
        <v>157</v>
      </c>
      <c r="C2" t="s">
        <v>158</v>
      </c>
      <c r="D2" t="s">
        <v>159</v>
      </c>
      <c r="E2" t="s">
        <v>160</v>
      </c>
      <c r="F2" t="s">
        <v>161</v>
      </c>
      <c r="G2" t="s">
        <v>162</v>
      </c>
      <c r="I2" s="4" t="s">
        <v>14</v>
      </c>
      <c r="J2" s="4" t="s">
        <v>15</v>
      </c>
      <c r="K2" s="4" t="s">
        <v>16</v>
      </c>
      <c r="L2" s="4" t="s">
        <v>17</v>
      </c>
      <c r="N2" t="s">
        <v>12</v>
      </c>
    </row>
    <row r="3" spans="1:14" x14ac:dyDescent="0.2">
      <c r="A3" t="s">
        <v>8</v>
      </c>
      <c r="B3" t="s">
        <v>66</v>
      </c>
      <c r="C3">
        <v>2884</v>
      </c>
      <c r="D3">
        <v>11100.07</v>
      </c>
      <c r="E3">
        <v>50175.23</v>
      </c>
      <c r="F3">
        <v>-87398</v>
      </c>
      <c r="G3">
        <v>1158126</v>
      </c>
    </row>
    <row r="4" spans="1:14" x14ac:dyDescent="0.2">
      <c r="B4" t="s">
        <v>67</v>
      </c>
      <c r="C4">
        <v>2884</v>
      </c>
      <c r="D4">
        <v>9755.125</v>
      </c>
      <c r="E4">
        <v>12271.09</v>
      </c>
      <c r="F4">
        <v>20</v>
      </c>
      <c r="G4">
        <v>234995</v>
      </c>
    </row>
    <row r="5" spans="1:14" x14ac:dyDescent="0.2">
      <c r="B5" t="s">
        <v>68</v>
      </c>
      <c r="C5">
        <v>2884</v>
      </c>
      <c r="D5">
        <v>5.260402</v>
      </c>
      <c r="E5">
        <v>2.5370949999999999</v>
      </c>
      <c r="F5">
        <v>1</v>
      </c>
      <c r="G5">
        <v>16</v>
      </c>
      <c r="I5">
        <f>D3/D5</f>
        <v>2110.1182000919321</v>
      </c>
      <c r="J5">
        <f>D4/D5</f>
        <v>1854.4447743727571</v>
      </c>
      <c r="K5">
        <f>I5/N$5</f>
        <v>251.20454762999191</v>
      </c>
      <c r="L5">
        <f>J5/N$5</f>
        <v>220.76723504437584</v>
      </c>
      <c r="N5">
        <v>8.4</v>
      </c>
    </row>
    <row r="6" spans="1:14" x14ac:dyDescent="0.2">
      <c r="N6" t="s">
        <v>13</v>
      </c>
    </row>
    <row r="7" spans="1:14" x14ac:dyDescent="0.2">
      <c r="A7" t="s">
        <v>11</v>
      </c>
      <c r="N7" s="10">
        <v>39601</v>
      </c>
    </row>
    <row r="8" spans="1:14" x14ac:dyDescent="0.2">
      <c r="B8" t="s">
        <v>157</v>
      </c>
      <c r="C8" t="s">
        <v>158</v>
      </c>
      <c r="D8" t="s">
        <v>159</v>
      </c>
      <c r="E8" t="s">
        <v>160</v>
      </c>
      <c r="F8" t="s">
        <v>161</v>
      </c>
      <c r="G8" t="s">
        <v>162</v>
      </c>
    </row>
    <row r="9" spans="1:14" x14ac:dyDescent="0.2">
      <c r="A9" t="s">
        <v>9</v>
      </c>
      <c r="B9" t="s">
        <v>66</v>
      </c>
      <c r="C9">
        <v>2719</v>
      </c>
      <c r="D9">
        <v>11096.24</v>
      </c>
      <c r="E9">
        <v>47877.16</v>
      </c>
      <c r="F9">
        <v>-87398</v>
      </c>
      <c r="G9">
        <v>1158126</v>
      </c>
    </row>
    <row r="10" spans="1:14" x14ac:dyDescent="0.2">
      <c r="B10" t="s">
        <v>67</v>
      </c>
      <c r="C10">
        <v>2719</v>
      </c>
      <c r="D10">
        <v>9936.4159999999993</v>
      </c>
      <c r="E10">
        <v>12520.15</v>
      </c>
      <c r="F10">
        <v>20</v>
      </c>
      <c r="G10">
        <v>234995</v>
      </c>
    </row>
    <row r="11" spans="1:14" x14ac:dyDescent="0.2">
      <c r="B11" t="s">
        <v>68</v>
      </c>
      <c r="C11">
        <v>2719</v>
      </c>
      <c r="D11">
        <v>5.2993750000000004</v>
      </c>
      <c r="E11">
        <v>2.548305</v>
      </c>
      <c r="F11">
        <v>1</v>
      </c>
      <c r="G11">
        <v>16</v>
      </c>
      <c r="I11">
        <f>D9/D11</f>
        <v>2093.8771081495456</v>
      </c>
      <c r="J11">
        <f>D10/D11</f>
        <v>1875.0165821441205</v>
      </c>
      <c r="K11">
        <f>I11/N$5</f>
        <v>249.27108430351731</v>
      </c>
      <c r="L11">
        <f>J11/N$5</f>
        <v>223.21625977906197</v>
      </c>
    </row>
    <row r="13" spans="1:14" x14ac:dyDescent="0.2">
      <c r="A13" t="s">
        <v>10</v>
      </c>
    </row>
    <row r="14" spans="1:14" x14ac:dyDescent="0.2">
      <c r="B14" t="s">
        <v>157</v>
      </c>
      <c r="C14" t="s">
        <v>158</v>
      </c>
      <c r="D14" t="s">
        <v>159</v>
      </c>
      <c r="E14" t="s">
        <v>160</v>
      </c>
      <c r="F14" t="s">
        <v>161</v>
      </c>
      <c r="G14" t="s">
        <v>162</v>
      </c>
    </row>
    <row r="15" spans="1:14" x14ac:dyDescent="0.2">
      <c r="A15">
        <v>1</v>
      </c>
      <c r="B15" t="s">
        <v>66</v>
      </c>
      <c r="C15">
        <v>711</v>
      </c>
      <c r="D15">
        <v>6463.567</v>
      </c>
      <c r="E15">
        <v>16684.099999999999</v>
      </c>
      <c r="F15">
        <v>-11270</v>
      </c>
      <c r="G15">
        <v>282270</v>
      </c>
    </row>
    <row r="16" spans="1:14" x14ac:dyDescent="0.2">
      <c r="B16" t="s">
        <v>67</v>
      </c>
      <c r="C16">
        <v>711</v>
      </c>
      <c r="D16">
        <v>7061.576</v>
      </c>
      <c r="E16">
        <v>6189.4549999999999</v>
      </c>
      <c r="F16">
        <v>20</v>
      </c>
      <c r="G16">
        <v>55368</v>
      </c>
    </row>
    <row r="17" spans="1:12" x14ac:dyDescent="0.2">
      <c r="B17" t="s">
        <v>68</v>
      </c>
      <c r="C17">
        <v>711</v>
      </c>
      <c r="D17">
        <v>5.7426159999999999</v>
      </c>
      <c r="E17">
        <v>2.4700739999999999</v>
      </c>
      <c r="F17">
        <v>1</v>
      </c>
      <c r="G17">
        <v>15</v>
      </c>
      <c r="I17">
        <f>D15/D17</f>
        <v>1125.5440029422132</v>
      </c>
      <c r="J17">
        <f>D16/D17</f>
        <v>1229.6792959863587</v>
      </c>
      <c r="K17">
        <f>I17/N$5</f>
        <v>133.9933336835968</v>
      </c>
      <c r="L17">
        <f>J17/N$5</f>
        <v>146.3903923793284</v>
      </c>
    </row>
    <row r="19" spans="1:12" x14ac:dyDescent="0.2">
      <c r="B19" t="s">
        <v>157</v>
      </c>
      <c r="C19" t="s">
        <v>158</v>
      </c>
      <c r="D19" t="s">
        <v>159</v>
      </c>
      <c r="E19" t="s">
        <v>160</v>
      </c>
      <c r="F19" t="s">
        <v>161</v>
      </c>
      <c r="G19" t="s">
        <v>162</v>
      </c>
    </row>
    <row r="20" spans="1:12" x14ac:dyDescent="0.2">
      <c r="A20">
        <v>2</v>
      </c>
      <c r="B20" t="s">
        <v>66</v>
      </c>
      <c r="C20">
        <v>697</v>
      </c>
      <c r="D20">
        <v>5393.49</v>
      </c>
      <c r="E20">
        <v>9049.2440000000006</v>
      </c>
      <c r="F20">
        <v>-28830</v>
      </c>
      <c r="G20">
        <v>97183</v>
      </c>
    </row>
    <row r="21" spans="1:12" x14ac:dyDescent="0.2">
      <c r="B21" t="s">
        <v>67</v>
      </c>
      <c r="C21">
        <v>697</v>
      </c>
      <c r="D21">
        <v>6719.8850000000002</v>
      </c>
      <c r="E21">
        <v>5099.9989999999998</v>
      </c>
      <c r="F21">
        <v>20</v>
      </c>
      <c r="G21">
        <v>41770</v>
      </c>
    </row>
    <row r="22" spans="1:12" x14ac:dyDescent="0.2">
      <c r="B22" t="s">
        <v>68</v>
      </c>
      <c r="C22">
        <v>697</v>
      </c>
      <c r="D22">
        <v>5.4289810000000003</v>
      </c>
      <c r="E22">
        <v>2.1684570000000001</v>
      </c>
      <c r="F22">
        <v>1</v>
      </c>
      <c r="G22">
        <v>15</v>
      </c>
      <c r="I22">
        <f>D20/D22</f>
        <v>993.46267743431031</v>
      </c>
      <c r="J22">
        <f>D21/D22</f>
        <v>1237.7801653754175</v>
      </c>
      <c r="K22">
        <f>I22/N$5</f>
        <v>118.26936636122741</v>
      </c>
      <c r="L22">
        <f>J22/N$5</f>
        <v>147.35478159231161</v>
      </c>
    </row>
    <row r="24" spans="1:12" x14ac:dyDescent="0.2">
      <c r="B24" t="s">
        <v>157</v>
      </c>
      <c r="C24" t="s">
        <v>158</v>
      </c>
      <c r="D24" t="s">
        <v>159</v>
      </c>
      <c r="E24" t="s">
        <v>160</v>
      </c>
      <c r="F24" t="s">
        <v>161</v>
      </c>
      <c r="G24" t="s">
        <v>162</v>
      </c>
    </row>
    <row r="25" spans="1:12" x14ac:dyDescent="0.2">
      <c r="A25">
        <v>3</v>
      </c>
      <c r="B25" t="s">
        <v>66</v>
      </c>
      <c r="C25">
        <v>731</v>
      </c>
      <c r="D25">
        <v>17549.2</v>
      </c>
      <c r="E25">
        <v>71537.66</v>
      </c>
      <c r="F25">
        <v>-48510</v>
      </c>
      <c r="G25">
        <v>1093710</v>
      </c>
    </row>
    <row r="26" spans="1:12" x14ac:dyDescent="0.2">
      <c r="B26" t="s">
        <v>67</v>
      </c>
      <c r="C26">
        <v>731</v>
      </c>
      <c r="D26">
        <v>13152.51</v>
      </c>
      <c r="E26">
        <v>17909.259999999998</v>
      </c>
      <c r="F26">
        <v>44</v>
      </c>
      <c r="G26">
        <v>234995</v>
      </c>
    </row>
    <row r="27" spans="1:12" x14ac:dyDescent="0.2">
      <c r="B27" t="s">
        <v>68</v>
      </c>
      <c r="C27">
        <v>731</v>
      </c>
      <c r="D27">
        <v>5.0164160000000004</v>
      </c>
      <c r="E27">
        <v>2.693422</v>
      </c>
      <c r="F27">
        <v>1</v>
      </c>
      <c r="G27">
        <v>16</v>
      </c>
      <c r="I27">
        <f>D25/D27</f>
        <v>3498.3542034791371</v>
      </c>
      <c r="J27">
        <f>D26/D27</f>
        <v>2621.8937982814818</v>
      </c>
      <c r="K27">
        <f>I27/N$5</f>
        <v>416.4707385094211</v>
      </c>
      <c r="L27">
        <f>J27/N$5</f>
        <v>312.13021408112877</v>
      </c>
    </row>
    <row r="29" spans="1:12" x14ac:dyDescent="0.2">
      <c r="B29" t="s">
        <v>157</v>
      </c>
      <c r="C29" t="s">
        <v>158</v>
      </c>
      <c r="D29" t="s">
        <v>159</v>
      </c>
      <c r="E29" t="s">
        <v>160</v>
      </c>
      <c r="F29" t="s">
        <v>161</v>
      </c>
      <c r="G29" t="s">
        <v>162</v>
      </c>
    </row>
    <row r="30" spans="1:12" x14ac:dyDescent="0.2">
      <c r="A30">
        <v>4</v>
      </c>
      <c r="B30" t="s">
        <v>66</v>
      </c>
      <c r="C30">
        <v>745</v>
      </c>
      <c r="D30">
        <v>14535.95</v>
      </c>
      <c r="E30">
        <v>65484.36</v>
      </c>
      <c r="F30">
        <v>-87398</v>
      </c>
      <c r="G30">
        <v>1158126</v>
      </c>
    </row>
    <row r="31" spans="1:12" x14ac:dyDescent="0.2">
      <c r="B31" t="s">
        <v>67</v>
      </c>
      <c r="C31">
        <v>745</v>
      </c>
      <c r="D31">
        <v>11831.88</v>
      </c>
      <c r="E31">
        <v>13291.95</v>
      </c>
      <c r="F31">
        <v>44</v>
      </c>
      <c r="G31">
        <v>210232</v>
      </c>
    </row>
    <row r="32" spans="1:12" x14ac:dyDescent="0.2">
      <c r="B32" t="s">
        <v>68</v>
      </c>
      <c r="C32">
        <v>745</v>
      </c>
      <c r="D32">
        <v>4.8818789999999996</v>
      </c>
      <c r="E32">
        <v>2.6744520000000001</v>
      </c>
      <c r="F32">
        <v>1</v>
      </c>
      <c r="G32">
        <v>16</v>
      </c>
      <c r="I32">
        <f>D30/D32</f>
        <v>2977.5318069128716</v>
      </c>
      <c r="J32">
        <f>D31/D32</f>
        <v>2423.6323759765451</v>
      </c>
      <c r="K32">
        <f>I32/N$5</f>
        <v>354.46807225153231</v>
      </c>
      <c r="L32">
        <f>J32/N$5</f>
        <v>288.52766380673154</v>
      </c>
    </row>
    <row r="35" spans="1:12" x14ac:dyDescent="0.2">
      <c r="A35" t="s">
        <v>11</v>
      </c>
    </row>
    <row r="36" spans="1:12" x14ac:dyDescent="0.2">
      <c r="B36" t="s">
        <v>157</v>
      </c>
      <c r="C36" t="s">
        <v>158</v>
      </c>
      <c r="D36" t="s">
        <v>159</v>
      </c>
      <c r="E36" t="s">
        <v>160</v>
      </c>
      <c r="F36" t="s">
        <v>161</v>
      </c>
      <c r="G36" t="s">
        <v>162</v>
      </c>
    </row>
    <row r="37" spans="1:12" x14ac:dyDescent="0.2">
      <c r="A37">
        <v>1</v>
      </c>
      <c r="B37" t="s">
        <v>66</v>
      </c>
      <c r="C37">
        <v>674</v>
      </c>
      <c r="D37" s="14">
        <v>6715.9830000000002</v>
      </c>
      <c r="E37">
        <v>17089.740000000002</v>
      </c>
      <c r="F37">
        <v>-11270</v>
      </c>
      <c r="G37">
        <v>282270</v>
      </c>
    </row>
    <row r="38" spans="1:12" x14ac:dyDescent="0.2">
      <c r="B38" t="s">
        <v>67</v>
      </c>
      <c r="C38">
        <v>674</v>
      </c>
      <c r="D38" s="14">
        <v>7173.1639999999998</v>
      </c>
      <c r="E38">
        <v>6256.357</v>
      </c>
      <c r="F38">
        <v>20</v>
      </c>
      <c r="G38">
        <v>55368</v>
      </c>
    </row>
    <row r="39" spans="1:12" x14ac:dyDescent="0.2">
      <c r="B39" t="s">
        <v>68</v>
      </c>
      <c r="C39">
        <v>674</v>
      </c>
      <c r="D39" s="14">
        <v>5.81454</v>
      </c>
      <c r="E39">
        <v>2.4795799999999999</v>
      </c>
      <c r="F39">
        <v>1</v>
      </c>
      <c r="G39">
        <v>15</v>
      </c>
      <c r="I39" s="4">
        <f>D37/D39</f>
        <v>1155.0325563157189</v>
      </c>
      <c r="J39" s="4">
        <f>D38/D39</f>
        <v>1233.6597564037738</v>
      </c>
      <c r="K39" s="4">
        <f>I39/N$5</f>
        <v>137.50387575187131</v>
      </c>
      <c r="L39" s="4">
        <f>J39/N$5</f>
        <v>146.86425671473498</v>
      </c>
    </row>
    <row r="40" spans="1:12" x14ac:dyDescent="0.2">
      <c r="I40" s="4"/>
      <c r="J40" s="4"/>
      <c r="K40" s="4"/>
      <c r="L40" s="4"/>
    </row>
    <row r="41" spans="1:12" x14ac:dyDescent="0.2">
      <c r="B41" t="s">
        <v>157</v>
      </c>
      <c r="C41" t="s">
        <v>158</v>
      </c>
      <c r="D41" t="s">
        <v>159</v>
      </c>
      <c r="E41" t="s">
        <v>160</v>
      </c>
      <c r="F41" t="s">
        <v>161</v>
      </c>
      <c r="G41" t="s">
        <v>162</v>
      </c>
      <c r="I41" s="4"/>
      <c r="J41" s="4"/>
      <c r="K41" s="4"/>
      <c r="L41" s="4"/>
    </row>
    <row r="42" spans="1:12" x14ac:dyDescent="0.2">
      <c r="A42">
        <v>2</v>
      </c>
      <c r="B42" t="s">
        <v>66</v>
      </c>
      <c r="C42">
        <v>649</v>
      </c>
      <c r="D42" s="14">
        <v>5457.8670000000002</v>
      </c>
      <c r="E42">
        <v>9032.9979999999996</v>
      </c>
      <c r="F42">
        <v>-28830</v>
      </c>
      <c r="G42">
        <v>97183</v>
      </c>
      <c r="I42" s="4"/>
      <c r="J42" s="4"/>
      <c r="K42" s="4"/>
      <c r="L42" s="4"/>
    </row>
    <row r="43" spans="1:12" x14ac:dyDescent="0.2">
      <c r="B43" t="s">
        <v>67</v>
      </c>
      <c r="C43">
        <v>649</v>
      </c>
      <c r="D43" s="14">
        <v>6764.5420000000004</v>
      </c>
      <c r="E43">
        <v>5092.2420000000002</v>
      </c>
      <c r="F43">
        <v>20</v>
      </c>
      <c r="G43">
        <v>41770</v>
      </c>
      <c r="I43" s="4"/>
      <c r="J43" s="4"/>
      <c r="K43" s="4"/>
      <c r="L43" s="4"/>
    </row>
    <row r="44" spans="1:12" x14ac:dyDescent="0.2">
      <c r="B44" t="s">
        <v>68</v>
      </c>
      <c r="C44">
        <v>649</v>
      </c>
      <c r="D44" s="14">
        <v>5.4345150000000002</v>
      </c>
      <c r="E44">
        <v>2.1827990000000002</v>
      </c>
      <c r="F44">
        <v>1</v>
      </c>
      <c r="G44">
        <v>15</v>
      </c>
      <c r="I44" s="4">
        <f>D42/D44</f>
        <v>1004.2969795832747</v>
      </c>
      <c r="J44" s="4">
        <f>D43/D44</f>
        <v>1244.7370188508082</v>
      </c>
      <c r="K44" s="4">
        <f>I44/N$5</f>
        <v>119.55916423610412</v>
      </c>
      <c r="L44" s="4">
        <f>J44/N$5</f>
        <v>148.18297843462003</v>
      </c>
    </row>
    <row r="45" spans="1:12" x14ac:dyDescent="0.2">
      <c r="I45" s="4"/>
      <c r="J45" s="4"/>
      <c r="K45" s="4"/>
      <c r="L45" s="4"/>
    </row>
    <row r="46" spans="1:12" x14ac:dyDescent="0.2">
      <c r="B46" t="s">
        <v>157</v>
      </c>
      <c r="C46" t="s">
        <v>158</v>
      </c>
      <c r="D46" t="s">
        <v>159</v>
      </c>
      <c r="E46" t="s">
        <v>160</v>
      </c>
      <c r="F46" t="s">
        <v>161</v>
      </c>
      <c r="G46" t="s">
        <v>162</v>
      </c>
      <c r="I46" s="4"/>
      <c r="J46" s="4"/>
      <c r="K46" s="4"/>
      <c r="L46" s="4"/>
    </row>
    <row r="47" spans="1:12" x14ac:dyDescent="0.2">
      <c r="A47">
        <v>3</v>
      </c>
      <c r="B47" t="s">
        <v>66</v>
      </c>
      <c r="C47">
        <v>689</v>
      </c>
      <c r="D47" s="14">
        <v>16733.86</v>
      </c>
      <c r="E47">
        <v>63015.49</v>
      </c>
      <c r="F47">
        <v>-48510</v>
      </c>
      <c r="G47">
        <v>1093710</v>
      </c>
      <c r="I47" s="4"/>
      <c r="J47" s="4"/>
      <c r="K47" s="4"/>
      <c r="L47" s="4"/>
    </row>
    <row r="48" spans="1:12" x14ac:dyDescent="0.2">
      <c r="B48" t="s">
        <v>67</v>
      </c>
      <c r="C48">
        <v>689</v>
      </c>
      <c r="D48" s="14">
        <v>13548.99</v>
      </c>
      <c r="E48">
        <v>18335.75</v>
      </c>
      <c r="F48">
        <v>44</v>
      </c>
      <c r="G48">
        <v>234995</v>
      </c>
      <c r="I48" s="4"/>
      <c r="J48" s="4"/>
      <c r="K48" s="4"/>
      <c r="L48" s="4"/>
    </row>
    <row r="49" spans="1:12" x14ac:dyDescent="0.2">
      <c r="B49" t="s">
        <v>68</v>
      </c>
      <c r="C49">
        <v>689</v>
      </c>
      <c r="D49" s="14">
        <v>5.0769229999999999</v>
      </c>
      <c r="E49">
        <v>2.6976849999999999</v>
      </c>
      <c r="F49">
        <v>1</v>
      </c>
      <c r="G49">
        <v>16</v>
      </c>
      <c r="I49" s="4">
        <f>D47/D49</f>
        <v>3296.063383273688</v>
      </c>
      <c r="J49" s="4">
        <f>D48/D49</f>
        <v>2668.7404949809165</v>
      </c>
      <c r="K49" s="4">
        <f>I49/N$5</f>
        <v>392.38849800877239</v>
      </c>
      <c r="L49" s="4">
        <f>J49/N$5</f>
        <v>317.70720178344243</v>
      </c>
    </row>
    <row r="50" spans="1:12" x14ac:dyDescent="0.2">
      <c r="I50" s="4"/>
      <c r="J50" s="4"/>
      <c r="K50" s="4"/>
      <c r="L50" s="4"/>
    </row>
    <row r="51" spans="1:12" x14ac:dyDescent="0.2">
      <c r="B51" t="s">
        <v>157</v>
      </c>
      <c r="C51" t="s">
        <v>158</v>
      </c>
      <c r="D51" t="s">
        <v>159</v>
      </c>
      <c r="E51" t="s">
        <v>160</v>
      </c>
      <c r="F51" t="s">
        <v>161</v>
      </c>
      <c r="G51" t="s">
        <v>162</v>
      </c>
      <c r="I51" s="4"/>
      <c r="J51" s="4"/>
      <c r="K51" s="4"/>
      <c r="L51" s="4"/>
    </row>
    <row r="52" spans="1:12" x14ac:dyDescent="0.2">
      <c r="A52">
        <v>4</v>
      </c>
      <c r="B52" t="s">
        <v>66</v>
      </c>
      <c r="C52">
        <v>707</v>
      </c>
      <c r="D52" s="14">
        <v>14953.79</v>
      </c>
      <c r="E52">
        <v>67143.59</v>
      </c>
      <c r="F52">
        <v>-87398</v>
      </c>
      <c r="G52">
        <v>1158126</v>
      </c>
      <c r="I52" s="4"/>
      <c r="J52" s="4"/>
      <c r="K52" s="4"/>
      <c r="L52" s="4"/>
    </row>
    <row r="53" spans="1:12" x14ac:dyDescent="0.2">
      <c r="B53" t="s">
        <v>67</v>
      </c>
      <c r="C53">
        <v>707</v>
      </c>
      <c r="D53" s="14">
        <v>11961.76</v>
      </c>
      <c r="E53">
        <v>13466.91</v>
      </c>
      <c r="F53">
        <v>44</v>
      </c>
      <c r="G53">
        <v>210232</v>
      </c>
      <c r="I53" s="4"/>
      <c r="J53" s="4"/>
      <c r="K53" s="4"/>
      <c r="L53" s="4"/>
    </row>
    <row r="54" spans="1:12" x14ac:dyDescent="0.2">
      <c r="B54" t="s">
        <v>68</v>
      </c>
      <c r="C54">
        <v>707</v>
      </c>
      <c r="D54" s="14">
        <v>4.9009900000000002</v>
      </c>
      <c r="E54">
        <v>2.6827190000000001</v>
      </c>
      <c r="F54">
        <v>1</v>
      </c>
      <c r="G54">
        <v>16</v>
      </c>
      <c r="I54" s="4">
        <f>D52/D54</f>
        <v>3051.1774151753016</v>
      </c>
      <c r="J54" s="4">
        <f>D53/D54</f>
        <v>2440.6823927410583</v>
      </c>
      <c r="K54" s="4">
        <f>I54/N$5</f>
        <v>363.23540656848826</v>
      </c>
      <c r="L54" s="4">
        <f>J54/N$5</f>
        <v>290.5574277072688</v>
      </c>
    </row>
    <row r="59" spans="1:12" x14ac:dyDescent="0.2">
      <c r="H59" t="s">
        <v>18</v>
      </c>
      <c r="J59" t="s">
        <v>19</v>
      </c>
      <c r="K59" t="s">
        <v>22</v>
      </c>
    </row>
    <row r="60" spans="1:12" x14ac:dyDescent="0.2">
      <c r="G60" t="s">
        <v>20</v>
      </c>
      <c r="H60">
        <v>2011</v>
      </c>
      <c r="J60">
        <v>2010</v>
      </c>
    </row>
    <row r="61" spans="1:12" x14ac:dyDescent="0.2">
      <c r="G61" t="s">
        <v>21</v>
      </c>
      <c r="H61">
        <v>1264</v>
      </c>
      <c r="J61">
        <v>1004</v>
      </c>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vt:lpstr>
      <vt:lpstr>test</vt:lpstr>
      <vt:lpstr>Index</vt:lpstr>
      <vt:lpstr>input</vt:lpstr>
      <vt:lpstr>business income location</vt:lpstr>
      <vt:lpstr>business fac demand</vt:lpstr>
      <vt:lpstr>newliv</vt:lpstr>
      <vt:lpstr>per capita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Thome</dc:creator>
  <cp:lastModifiedBy>Andrew Lam</cp:lastModifiedBy>
  <dcterms:created xsi:type="dcterms:W3CDTF">2012-05-24T04:16:50Z</dcterms:created>
  <dcterms:modified xsi:type="dcterms:W3CDTF">2014-07-17T21:40:54Z</dcterms:modified>
</cp:coreProperties>
</file>