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RUT-JER-DATA-PT-07-2020-U-C\Projects\RaceGenderAnalysis\DataFiles\"/>
    </mc:Choice>
  </mc:AlternateContent>
  <xr:revisionPtr revIDLastSave="0" documentId="13_ncr:1_{7C81A921-C3E2-423B-BB33-37A62A77EE3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lculating" sheetId="1" r:id="rId1"/>
  </sheets>
  <calcPr calcId="191029"/>
</workbook>
</file>

<file path=xl/calcChain.xml><?xml version="1.0" encoding="utf-8"?>
<calcChain xmlns="http://schemas.openxmlformats.org/spreadsheetml/2006/main">
  <c r="G68" i="1" l="1"/>
  <c r="M67" i="1"/>
  <c r="L67" i="1"/>
  <c r="K67" i="1"/>
  <c r="M66" i="1"/>
  <c r="L66" i="1"/>
  <c r="K66" i="1"/>
  <c r="M65" i="1"/>
  <c r="L65" i="1"/>
  <c r="K65" i="1"/>
  <c r="K71" i="1"/>
  <c r="M68" i="1"/>
  <c r="L68" i="1"/>
  <c r="K68" i="1"/>
  <c r="L64" i="1"/>
  <c r="M64" i="1"/>
  <c r="K64" i="1"/>
  <c r="H38" i="1"/>
  <c r="H16" i="1"/>
  <c r="H22" i="1"/>
  <c r="H28" i="1"/>
  <c r="H34" i="1"/>
  <c r="G40" i="1"/>
  <c r="H46" i="1"/>
  <c r="H52" i="1"/>
  <c r="H58" i="1"/>
  <c r="I50" i="1"/>
  <c r="L21" i="1"/>
  <c r="G60" i="1"/>
  <c r="I14" i="1"/>
  <c r="H14" i="1"/>
  <c r="I13" i="1"/>
  <c r="H13" i="1"/>
  <c r="I12" i="1"/>
  <c r="H12" i="1"/>
  <c r="I11" i="1"/>
  <c r="H11" i="1"/>
  <c r="I10" i="1"/>
  <c r="H10" i="1"/>
  <c r="I20" i="1"/>
  <c r="H20" i="1"/>
  <c r="I19" i="1"/>
  <c r="H19" i="1"/>
  <c r="I18" i="1"/>
  <c r="H18" i="1"/>
  <c r="I17" i="1"/>
  <c r="H17" i="1"/>
  <c r="I16" i="1"/>
  <c r="I26" i="1"/>
  <c r="H26" i="1"/>
  <c r="I25" i="1"/>
  <c r="H25" i="1"/>
  <c r="I24" i="1"/>
  <c r="H24" i="1"/>
  <c r="I23" i="1"/>
  <c r="H23" i="1"/>
  <c r="I22" i="1"/>
  <c r="I32" i="1"/>
  <c r="H32" i="1"/>
  <c r="I31" i="1"/>
  <c r="H31" i="1"/>
  <c r="I30" i="1"/>
  <c r="H30" i="1"/>
  <c r="I29" i="1"/>
  <c r="H29" i="1"/>
  <c r="I28" i="1"/>
  <c r="I38" i="1"/>
  <c r="I37" i="1"/>
  <c r="H37" i="1"/>
  <c r="I36" i="1"/>
  <c r="H36" i="1"/>
  <c r="I35" i="1"/>
  <c r="H35" i="1"/>
  <c r="I34" i="1"/>
  <c r="I44" i="1"/>
  <c r="H44" i="1"/>
  <c r="I43" i="1"/>
  <c r="H43" i="1"/>
  <c r="I42" i="1"/>
  <c r="H42" i="1"/>
  <c r="I41" i="1"/>
  <c r="H41" i="1"/>
  <c r="I40" i="1"/>
  <c r="H40" i="1"/>
  <c r="I49" i="1"/>
  <c r="I48" i="1"/>
  <c r="I47" i="1"/>
  <c r="I46" i="1"/>
  <c r="H50" i="1"/>
  <c r="H49" i="1"/>
  <c r="H48" i="1"/>
  <c r="H47" i="1"/>
  <c r="I56" i="1"/>
  <c r="I55" i="1"/>
  <c r="I54" i="1"/>
  <c r="I53" i="1"/>
  <c r="I52" i="1"/>
  <c r="H56" i="1"/>
  <c r="H55" i="1"/>
  <c r="H54" i="1"/>
  <c r="H53" i="1"/>
  <c r="I62" i="1"/>
  <c r="H62" i="1"/>
  <c r="I61" i="1"/>
  <c r="I66" i="1" s="1"/>
  <c r="H61" i="1"/>
  <c r="I60" i="1"/>
  <c r="H60" i="1"/>
  <c r="I59" i="1"/>
  <c r="H59" i="1"/>
  <c r="I58" i="1"/>
  <c r="G62" i="1"/>
  <c r="G61" i="1"/>
  <c r="G58" i="1"/>
  <c r="G56" i="1"/>
  <c r="G55" i="1"/>
  <c r="G52" i="1"/>
  <c r="G50" i="1"/>
  <c r="G49" i="1"/>
  <c r="G46" i="1"/>
  <c r="G44" i="1"/>
  <c r="G43" i="1"/>
  <c r="G38" i="1"/>
  <c r="G37" i="1"/>
  <c r="G34" i="1"/>
  <c r="G32" i="1"/>
  <c r="G31" i="1"/>
  <c r="G28" i="1"/>
  <c r="G26" i="1"/>
  <c r="G25" i="1"/>
  <c r="G22" i="1"/>
  <c r="G20" i="1"/>
  <c r="G19" i="1"/>
  <c r="G16" i="1"/>
  <c r="G14" i="1"/>
  <c r="G13" i="1"/>
  <c r="G10" i="1"/>
  <c r="G54" i="1"/>
  <c r="G48" i="1"/>
  <c r="G42" i="1"/>
  <c r="G36" i="1"/>
  <c r="G30" i="1"/>
  <c r="G24" i="1"/>
  <c r="G18" i="1"/>
  <c r="G12" i="1"/>
  <c r="G53" i="1"/>
  <c r="G59" i="1"/>
  <c r="G47" i="1"/>
  <c r="G41" i="1"/>
  <c r="G35" i="1"/>
  <c r="G29" i="1"/>
  <c r="G23" i="1"/>
  <c r="G17" i="1"/>
  <c r="G11" i="1"/>
  <c r="X5" i="1"/>
  <c r="W5" i="1"/>
  <c r="V5" i="1"/>
  <c r="X4" i="1"/>
  <c r="W4" i="1"/>
  <c r="V4" i="1"/>
  <c r="H68" i="1" l="1"/>
  <c r="I68" i="1"/>
  <c r="G65" i="1"/>
  <c r="I65" i="1"/>
  <c r="G64" i="1"/>
  <c r="G67" i="1"/>
  <c r="H67" i="1"/>
  <c r="H66" i="1"/>
  <c r="H65" i="1"/>
  <c r="H64" i="1"/>
  <c r="G66" i="1"/>
  <c r="I64" i="1"/>
  <c r="I67" i="1"/>
  <c r="K23" i="1"/>
  <c r="L22" i="1"/>
  <c r="K22" i="1"/>
  <c r="K21" i="1"/>
  <c r="K30" i="1" s="1"/>
  <c r="L20" i="1"/>
  <c r="M21" i="1"/>
  <c r="L30" i="1" s="1"/>
  <c r="N21" i="1"/>
  <c r="M30" i="1" s="1"/>
  <c r="M23" i="1"/>
  <c r="N23" i="1"/>
  <c r="M32" i="1" s="1"/>
  <c r="M22" i="1"/>
  <c r="N22" i="1"/>
  <c r="M31" i="1" s="1"/>
  <c r="L23" i="1"/>
  <c r="N20" i="1"/>
  <c r="M20" i="1"/>
  <c r="K20" i="1"/>
  <c r="L31" i="1" l="1"/>
  <c r="K31" i="1"/>
  <c r="L29" i="1"/>
  <c r="W7" i="1"/>
  <c r="V7" i="1"/>
  <c r="X7" i="1"/>
  <c r="W6" i="1"/>
  <c r="L32" i="1"/>
  <c r="K29" i="1"/>
  <c r="M29" i="1"/>
  <c r="K32" i="1"/>
  <c r="S7" i="1"/>
  <c r="R7" i="1"/>
  <c r="Q7" i="1"/>
  <c r="S6" i="1"/>
  <c r="R6" i="1"/>
  <c r="Q6" i="1"/>
  <c r="S5" i="1"/>
  <c r="R5" i="1"/>
  <c r="Q5" i="1"/>
  <c r="S4" i="1"/>
  <c r="R4" i="1"/>
  <c r="Q4" i="1"/>
  <c r="M7" i="1"/>
  <c r="L7" i="1"/>
  <c r="M6" i="1"/>
  <c r="L6" i="1"/>
  <c r="M5" i="1"/>
  <c r="L5" i="1"/>
  <c r="K4" i="1"/>
  <c r="K7" i="1"/>
  <c r="K6" i="1"/>
  <c r="K5" i="1"/>
  <c r="M4" i="1"/>
  <c r="L4" i="1"/>
  <c r="L12" i="1" l="1"/>
  <c r="M12" i="1"/>
  <c r="X6" i="1"/>
  <c r="V6" i="1"/>
  <c r="M15" i="1"/>
  <c r="K15" i="1"/>
  <c r="K14" i="1"/>
  <c r="L13" i="1"/>
  <c r="L14" i="1"/>
  <c r="K12" i="1"/>
  <c r="M14" i="1"/>
  <c r="M13" i="1"/>
  <c r="K13" i="1"/>
  <c r="L15" i="1"/>
</calcChain>
</file>

<file path=xl/sharedStrings.xml><?xml version="1.0" encoding="utf-8"?>
<sst xmlns="http://schemas.openxmlformats.org/spreadsheetml/2006/main" count="137" uniqueCount="94">
  <si>
    <t>Demographic</t>
  </si>
  <si>
    <t>Total, 16 years and over</t>
  </si>
  <si>
    <t>Management &amp; Professional Occupations</t>
  </si>
  <si>
    <t>Management Occupations</t>
  </si>
  <si>
    <t>Chief Executives</t>
  </si>
  <si>
    <t>Professional Occupations</t>
  </si>
  <si>
    <t>Total Employed (thou) 2010</t>
  </si>
  <si>
    <t>Total Employed (thou) 2019</t>
  </si>
  <si>
    <t>% Men 2010</t>
  </si>
  <si>
    <t>% Men 2019</t>
  </si>
  <si>
    <t>% Women 2010</t>
  </si>
  <si>
    <t>% Women 2019</t>
  </si>
  <si>
    <t>% Black 2010</t>
  </si>
  <si>
    <t>% Asian 2010</t>
  </si>
  <si>
    <t>% Black 2019</t>
  </si>
  <si>
    <t>% Latinx 2010</t>
  </si>
  <si>
    <t>% Asian 2019</t>
  </si>
  <si>
    <t>Total Employed (thou) 2011</t>
  </si>
  <si>
    <t>% Latinx 2019</t>
  </si>
  <si>
    <t>% Men 2011</t>
  </si>
  <si>
    <t>% Women 2011</t>
  </si>
  <si>
    <t>% Black 2011</t>
  </si>
  <si>
    <t>% Asian 2011</t>
  </si>
  <si>
    <t>% Latinx 2011</t>
  </si>
  <si>
    <t>Total Employed (thou) 2012</t>
  </si>
  <si>
    <t>% Men 2012</t>
  </si>
  <si>
    <t>% Women 2012</t>
  </si>
  <si>
    <t>% Black 2012</t>
  </si>
  <si>
    <t>% Asian 2012</t>
  </si>
  <si>
    <t>% Latinx 2012</t>
  </si>
  <si>
    <t>Total Employed (thou) 2013</t>
  </si>
  <si>
    <t>% Men 2013</t>
  </si>
  <si>
    <t>% Women 2013</t>
  </si>
  <si>
    <t>% Black 2013</t>
  </si>
  <si>
    <t>% Asian 2013</t>
  </si>
  <si>
    <t>% Latinx 2013</t>
  </si>
  <si>
    <t>Total Employed (thou) 2014</t>
  </si>
  <si>
    <t>% Men 2014</t>
  </si>
  <si>
    <t>% Women 2014</t>
  </si>
  <si>
    <t>% Black 2014</t>
  </si>
  <si>
    <t>% Asian 2014</t>
  </si>
  <si>
    <t>% Latinx 2014</t>
  </si>
  <si>
    <t>Total Employed (thou) 2015</t>
  </si>
  <si>
    <t>% Men 2015</t>
  </si>
  <si>
    <t>% Women 2015</t>
  </si>
  <si>
    <t>% Black 2015</t>
  </si>
  <si>
    <t>% Asian 2015</t>
  </si>
  <si>
    <t>% Latinx 2015</t>
  </si>
  <si>
    <t>Total Employed (thou) 2016</t>
  </si>
  <si>
    <t>% Men 2016</t>
  </si>
  <si>
    <t>% Women 2016</t>
  </si>
  <si>
    <t>% Black 2016</t>
  </si>
  <si>
    <t>% Asian 2016</t>
  </si>
  <si>
    <t>% Latinx 2016</t>
  </si>
  <si>
    <t>Total Employed (thou) 2017</t>
  </si>
  <si>
    <t>% Men 2017</t>
  </si>
  <si>
    <t>% Women 2017</t>
  </si>
  <si>
    <t>% Black 2017</t>
  </si>
  <si>
    <t>% Asian 2017</t>
  </si>
  <si>
    <t>% Latinx 2017</t>
  </si>
  <si>
    <t>Total Employed (thou) 2018</t>
  </si>
  <si>
    <t>% Men 2018</t>
  </si>
  <si>
    <t>% Women 2018</t>
  </si>
  <si>
    <t>% Black 2018</t>
  </si>
  <si>
    <t>% Asian 2018</t>
  </si>
  <si>
    <t>% Latinx 2018</t>
  </si>
  <si>
    <t>mrgs</t>
  </si>
  <si>
    <t>ceos</t>
  </si>
  <si>
    <t>prof</t>
  </si>
  <si>
    <t>women</t>
  </si>
  <si>
    <t>black</t>
  </si>
  <si>
    <t>asian</t>
  </si>
  <si>
    <t>hispanic</t>
  </si>
  <si>
    <t>Advancement ratios, 2019</t>
  </si>
  <si>
    <t>Advancement ratios, 2010</t>
  </si>
  <si>
    <t>Change in Advancement Ratios, 2010-19</t>
  </si>
  <si>
    <t>% Change in Job Share, 2010 v. 2019</t>
  </si>
  <si>
    <t xml:space="preserve">total </t>
  </si>
  <si>
    <t>advancement ratios 2010</t>
  </si>
  <si>
    <t>avg yearly change men</t>
  </si>
  <si>
    <t>avg yearly change women</t>
  </si>
  <si>
    <t>avg yearly change black</t>
  </si>
  <si>
    <t>avg yearly change asian</t>
  </si>
  <si>
    <t>avg yearly change atinx</t>
  </si>
  <si>
    <t>mgr change</t>
  </si>
  <si>
    <t>ceo change</t>
  </si>
  <si>
    <t>prof change</t>
  </si>
  <si>
    <t>forecast advancement ratios 2029 (based on forecast change in job share)</t>
  </si>
  <si>
    <t>forecast rep 2029</t>
  </si>
  <si>
    <t>latinx</t>
  </si>
  <si>
    <t>men</t>
  </si>
  <si>
    <t>mgr</t>
  </si>
  <si>
    <t>ceo</t>
  </si>
  <si>
    <t>202914.00729.6398112.00416.78629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</si>
</sst>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75"/>
  <sheetViews>
    <sheetView tabSelected="1" topLeftCell="F52" workbookViewId="0">
      <selection activeCell="O63" sqref="O63:U68"/>
    </sheetView>
  </sheetViews>
  <sheetFormatPr defaultRowHeight="14.4" x14ac:dyDescent="0.3"/>
  <cols>
    <col min="1" max="1" width="26.109375" customWidth="1"/>
    <col min="12" max="12" width="11.21875" bestFit="1" customWidth="1"/>
    <col min="13" max="14" width="10.5546875" bestFit="1" customWidth="1"/>
  </cols>
  <sheetData>
    <row r="2" spans="1:2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s="8" t="s">
        <v>73</v>
      </c>
      <c r="K2" s="8"/>
      <c r="L2" s="8"/>
      <c r="M2" s="8"/>
      <c r="N2" s="8"/>
      <c r="P2" s="8" t="s">
        <v>74</v>
      </c>
      <c r="Q2" s="8"/>
      <c r="R2" s="8"/>
      <c r="S2" s="8"/>
      <c r="T2" s="8"/>
      <c r="U2" s="9" t="s">
        <v>78</v>
      </c>
      <c r="V2" s="9"/>
      <c r="W2" s="9"/>
    </row>
    <row r="3" spans="1:28" x14ac:dyDescent="0.3">
      <c r="A3" t="s">
        <v>6</v>
      </c>
      <c r="B3" s="1">
        <v>139064</v>
      </c>
      <c r="C3" s="1">
        <v>51743</v>
      </c>
      <c r="D3" s="1">
        <v>15001</v>
      </c>
      <c r="E3" s="1">
        <v>1505</v>
      </c>
      <c r="F3" s="1">
        <v>30805</v>
      </c>
      <c r="G3" t="s">
        <v>84</v>
      </c>
      <c r="H3" t="s">
        <v>85</v>
      </c>
      <c r="I3" t="s">
        <v>86</v>
      </c>
      <c r="K3" t="s">
        <v>66</v>
      </c>
      <c r="L3" t="s">
        <v>67</v>
      </c>
      <c r="M3" t="s">
        <v>68</v>
      </c>
      <c r="Q3" t="s">
        <v>66</v>
      </c>
      <c r="R3" t="s">
        <v>67</v>
      </c>
      <c r="S3" t="s">
        <v>68</v>
      </c>
      <c r="U3" s="1"/>
      <c r="V3" t="s">
        <v>66</v>
      </c>
      <c r="W3" t="s">
        <v>67</v>
      </c>
      <c r="X3" t="s">
        <v>68</v>
      </c>
    </row>
    <row r="4" spans="1:28" x14ac:dyDescent="0.3">
      <c r="A4" t="s">
        <v>8</v>
      </c>
      <c r="B4">
        <v>52.8</v>
      </c>
      <c r="C4">
        <v>48.5</v>
      </c>
      <c r="D4">
        <v>61.8</v>
      </c>
      <c r="E4">
        <v>74.5</v>
      </c>
      <c r="F4">
        <v>42.6</v>
      </c>
      <c r="G4" s="6"/>
      <c r="H4" s="6"/>
      <c r="I4" s="6"/>
      <c r="J4" t="s">
        <v>69</v>
      </c>
      <c r="K4" s="3">
        <f>$D$59/$B$59</f>
        <v>0.85106382978723405</v>
      </c>
      <c r="L4" s="3">
        <f>$E$59/$B$59</f>
        <v>0.58723404255319156</v>
      </c>
      <c r="M4" s="3">
        <f>$F$59/$B$59</f>
        <v>1.2212765957446807</v>
      </c>
      <c r="P4" t="s">
        <v>69</v>
      </c>
      <c r="Q4" s="3">
        <f>$D$5/$B$5</f>
        <v>0.80932203389830515</v>
      </c>
      <c r="R4" s="3">
        <f>$E$5/$B$5</f>
        <v>0.5402542372881356</v>
      </c>
      <c r="S4" s="3">
        <f>$F$5/$B$5</f>
        <v>1.2161016949152541</v>
      </c>
      <c r="U4" t="s">
        <v>69</v>
      </c>
      <c r="V4" s="3" t="e">
        <f>N27/$K$27</f>
        <v>#DIV/0!</v>
      </c>
      <c r="W4" s="3" t="e">
        <f>P27/$K$27</f>
        <v>#DIV/0!</v>
      </c>
      <c r="X4" s="3" t="e">
        <f>R27/$K$27</f>
        <v>#DIV/0!</v>
      </c>
    </row>
    <row r="5" spans="1:28" x14ac:dyDescent="0.3">
      <c r="A5" t="s">
        <v>10</v>
      </c>
      <c r="B5">
        <v>47.2</v>
      </c>
      <c r="C5">
        <v>51.5</v>
      </c>
      <c r="D5">
        <v>38.200000000000003</v>
      </c>
      <c r="E5">
        <v>25.5</v>
      </c>
      <c r="F5">
        <v>57.4</v>
      </c>
      <c r="G5" s="6"/>
      <c r="H5" s="6"/>
      <c r="I5" s="6"/>
      <c r="J5" t="s">
        <v>70</v>
      </c>
      <c r="K5" s="3">
        <f>$D$60/$B$60</f>
        <v>0.63414634146341453</v>
      </c>
      <c r="L5" s="3">
        <f>$E$60/$B$60</f>
        <v>0.33333333333333326</v>
      </c>
      <c r="M5" s="3">
        <f>$F$60/$B$60</f>
        <v>0.85365853658536583</v>
      </c>
      <c r="P5" t="s">
        <v>70</v>
      </c>
      <c r="Q5" s="3">
        <f>$D$6/$B$6</f>
        <v>0.59259259259259256</v>
      </c>
      <c r="R5" s="3">
        <f>$E$6/$B$6</f>
        <v>0.25925925925925924</v>
      </c>
      <c r="S5" s="3">
        <f>$F$6/$B$6</f>
        <v>0.85185185185185175</v>
      </c>
      <c r="U5" t="s">
        <v>70</v>
      </c>
      <c r="V5" s="3" t="e">
        <f>N28/$K$28</f>
        <v>#VALUE!</v>
      </c>
      <c r="W5" s="3" t="e">
        <f>P28/$K$28</f>
        <v>#VALUE!</v>
      </c>
      <c r="X5" s="3" t="e">
        <f>R28/$K$28</f>
        <v>#VALUE!</v>
      </c>
      <c r="Y5" s="2"/>
      <c r="Z5" s="2"/>
      <c r="AA5" s="2"/>
      <c r="AB5" s="2"/>
    </row>
    <row r="6" spans="1:28" x14ac:dyDescent="0.3">
      <c r="A6" t="s">
        <v>12</v>
      </c>
      <c r="B6">
        <v>10.8</v>
      </c>
      <c r="C6">
        <v>8.4</v>
      </c>
      <c r="D6">
        <v>6.4</v>
      </c>
      <c r="E6">
        <v>2.8</v>
      </c>
      <c r="F6">
        <v>9.1999999999999993</v>
      </c>
      <c r="G6" s="6"/>
      <c r="H6" s="6"/>
      <c r="I6" s="6"/>
      <c r="J6" t="s">
        <v>71</v>
      </c>
      <c r="K6" s="3">
        <f>$D$61/$B$61</f>
        <v>0.93846153846153846</v>
      </c>
      <c r="L6" s="3">
        <f>$E$61/$B$61</f>
        <v>0.89230769230769225</v>
      </c>
      <c r="M6" s="3">
        <f>$F$61/$B$61</f>
        <v>1.5384615384615385</v>
      </c>
      <c r="P6" t="s">
        <v>71</v>
      </c>
      <c r="Q6" s="3">
        <f>$D$7/$B$7</f>
        <v>0.91666666666666674</v>
      </c>
      <c r="R6" s="3">
        <f>$E$7/$B$7</f>
        <v>0.66666666666666674</v>
      </c>
      <c r="S6" s="3">
        <f>$F$7/$B$7</f>
        <v>1.4583333333333335</v>
      </c>
      <c r="T6" s="3"/>
      <c r="U6" t="s">
        <v>71</v>
      </c>
      <c r="V6" s="3" t="e">
        <f>N29/$K$29</f>
        <v>#DIV/0!</v>
      </c>
      <c r="W6" s="3" t="e">
        <f>P30/$K$30</f>
        <v>#DIV/0!</v>
      </c>
      <c r="X6" s="3" t="e">
        <f>R29/$K$29</f>
        <v>#DIV/0!</v>
      </c>
    </row>
    <row r="7" spans="1:28" x14ac:dyDescent="0.3">
      <c r="A7" t="s">
        <v>13</v>
      </c>
      <c r="B7">
        <v>4.8</v>
      </c>
      <c r="C7">
        <v>6.1</v>
      </c>
      <c r="D7">
        <v>4.4000000000000004</v>
      </c>
      <c r="E7">
        <v>3.2</v>
      </c>
      <c r="F7">
        <v>7</v>
      </c>
      <c r="G7" s="6"/>
      <c r="H7" s="6"/>
      <c r="I7" s="6"/>
      <c r="J7" t="s">
        <v>72</v>
      </c>
      <c r="K7" s="3">
        <f>$D$62/$B$62</f>
        <v>0.60795454545454541</v>
      </c>
      <c r="L7" s="3">
        <f>$E$62/$B$62</f>
        <v>0.35227272727272724</v>
      </c>
      <c r="M7" s="3">
        <f>$F$62/$B$62</f>
        <v>0.5625</v>
      </c>
      <c r="P7" t="s">
        <v>72</v>
      </c>
      <c r="Q7" s="3">
        <f>$D$8/$B$8</f>
        <v>0.53146853146853146</v>
      </c>
      <c r="R7" s="3">
        <f>$E$8/$B$8</f>
        <v>0.33566433566433562</v>
      </c>
      <c r="S7" s="3">
        <f>$F$8/$B$8</f>
        <v>0.49650349650349646</v>
      </c>
      <c r="U7" t="s">
        <v>72</v>
      </c>
      <c r="V7" s="3" t="e">
        <f>N30/$K$30</f>
        <v>#DIV/0!</v>
      </c>
      <c r="W7" s="3" t="e">
        <f>P30/$K$30</f>
        <v>#DIV/0!</v>
      </c>
      <c r="X7" s="3" t="e">
        <f>R30/$K$30</f>
        <v>#DIV/0!</v>
      </c>
      <c r="Y7" s="2"/>
      <c r="Z7" s="2"/>
      <c r="AA7" s="2"/>
      <c r="AB7" s="2"/>
    </row>
    <row r="8" spans="1:28" x14ac:dyDescent="0.3">
      <c r="A8" t="s">
        <v>15</v>
      </c>
      <c r="B8">
        <v>14.3</v>
      </c>
      <c r="C8">
        <v>7.3</v>
      </c>
      <c r="D8">
        <v>7.6</v>
      </c>
      <c r="E8">
        <v>4.8</v>
      </c>
      <c r="F8">
        <v>7.1</v>
      </c>
      <c r="G8" s="6"/>
      <c r="H8" s="6"/>
      <c r="I8" s="6"/>
      <c r="X8" s="2"/>
      <c r="Y8" s="2"/>
      <c r="Z8" s="2"/>
      <c r="AA8" s="2"/>
      <c r="AB8" s="2"/>
    </row>
    <row r="9" spans="1:28" x14ac:dyDescent="0.3">
      <c r="A9" t="s">
        <v>17</v>
      </c>
      <c r="B9">
        <v>139869</v>
      </c>
      <c r="C9">
        <v>52547</v>
      </c>
      <c r="D9">
        <v>15250</v>
      </c>
      <c r="E9">
        <v>1515</v>
      </c>
      <c r="F9">
        <v>30957</v>
      </c>
      <c r="G9" s="6"/>
      <c r="H9" s="6"/>
      <c r="I9" s="6"/>
      <c r="X9" s="2"/>
      <c r="Y9" s="2"/>
      <c r="Z9" s="2"/>
      <c r="AA9" s="2"/>
      <c r="AB9" s="2"/>
    </row>
    <row r="10" spans="1:28" x14ac:dyDescent="0.3">
      <c r="A10" t="s">
        <v>19</v>
      </c>
      <c r="B10">
        <v>53.1</v>
      </c>
      <c r="C10">
        <v>48.6</v>
      </c>
      <c r="D10">
        <v>61.9</v>
      </c>
      <c r="E10">
        <v>75.8</v>
      </c>
      <c r="F10">
        <v>42.9</v>
      </c>
      <c r="G10" s="6">
        <f>(D10-D4)/D4*100</f>
        <v>0.16181229773463013</v>
      </c>
      <c r="H10" s="6">
        <f t="shared" ref="H10:I10" si="0">(E10-E4)/E4*100</f>
        <v>1.7449664429530161</v>
      </c>
      <c r="I10" s="6">
        <f t="shared" si="0"/>
        <v>0.70422535211266934</v>
      </c>
      <c r="J10" s="8" t="s">
        <v>75</v>
      </c>
      <c r="K10" s="9"/>
      <c r="L10" s="9"/>
      <c r="M10" s="9"/>
    </row>
    <row r="11" spans="1:28" x14ac:dyDescent="0.3">
      <c r="A11" t="s">
        <v>20</v>
      </c>
      <c r="B11">
        <v>46.9</v>
      </c>
      <c r="C11">
        <v>51.4</v>
      </c>
      <c r="D11">
        <v>38.1</v>
      </c>
      <c r="E11">
        <v>24.2</v>
      </c>
      <c r="F11">
        <v>57.1</v>
      </c>
      <c r="G11" s="6">
        <f>(D11-D5)/D5*100</f>
        <v>-0.2617801047120456</v>
      </c>
      <c r="H11" s="6">
        <f t="shared" ref="H11:I11" si="1">(E11-E5)/E5*100</f>
        <v>-5.0980392156862768</v>
      </c>
      <c r="I11" s="6">
        <f t="shared" si="1"/>
        <v>-0.52264808362368853</v>
      </c>
      <c r="K11" t="s">
        <v>66</v>
      </c>
      <c r="L11" t="s">
        <v>67</v>
      </c>
      <c r="M11" t="s">
        <v>68</v>
      </c>
      <c r="P11" t="s">
        <v>88</v>
      </c>
    </row>
    <row r="12" spans="1:28" x14ac:dyDescent="0.3">
      <c r="A12" t="s">
        <v>21</v>
      </c>
      <c r="B12">
        <v>10.8</v>
      </c>
      <c r="C12">
        <v>8.4</v>
      </c>
      <c r="D12">
        <v>6.3</v>
      </c>
      <c r="E12">
        <v>2.7</v>
      </c>
      <c r="F12">
        <v>9.1</v>
      </c>
      <c r="G12" s="6">
        <f>(D12-D6)/D6</f>
        <v>-1.5625000000000083E-2</v>
      </c>
      <c r="H12" s="6">
        <f t="shared" ref="H12:I12" si="2">(E12-E6)/E6</f>
        <v>-3.5714285714285587E-2</v>
      </c>
      <c r="I12" s="6">
        <f t="shared" si="2"/>
        <v>-1.0869565217391266E-2</v>
      </c>
      <c r="J12" t="s">
        <v>69</v>
      </c>
      <c r="K12" s="3">
        <f>(K4-Q4)/Q4</f>
        <v>5.1576250417734136E-2</v>
      </c>
      <c r="L12" s="3">
        <f t="shared" ref="L12:M15" si="3">(L4-R4)/R4</f>
        <v>8.6958698372966325E-2</v>
      </c>
      <c r="M12" s="3">
        <f t="shared" si="3"/>
        <v>4.2553191489361764E-3</v>
      </c>
      <c r="P12" t="s">
        <v>69</v>
      </c>
    </row>
    <row r="13" spans="1:28" x14ac:dyDescent="0.3">
      <c r="A13" t="s">
        <v>22</v>
      </c>
      <c r="B13">
        <v>4.9000000000000004</v>
      </c>
      <c r="C13">
        <v>6.1</v>
      </c>
      <c r="D13">
        <v>4.5999999999999996</v>
      </c>
      <c r="E13">
        <v>3</v>
      </c>
      <c r="F13">
        <v>6.8</v>
      </c>
      <c r="G13" s="6">
        <f>(D13-D7)/D7*100</f>
        <v>4.545454545454529</v>
      </c>
      <c r="H13" s="6">
        <f t="shared" ref="H13:I13" si="4">(E13-E7)/E7*100</f>
        <v>-6.2500000000000053</v>
      </c>
      <c r="I13" s="6">
        <f t="shared" si="4"/>
        <v>-2.8571428571428599</v>
      </c>
      <c r="J13" t="s">
        <v>70</v>
      </c>
      <c r="K13" s="3">
        <f t="shared" ref="K13:K15" si="5">(K5-Q5)/Q5</f>
        <v>7.0121951219512077E-2</v>
      </c>
      <c r="L13" s="3">
        <f t="shared" si="3"/>
        <v>0.28571428571428548</v>
      </c>
      <c r="M13" s="3">
        <f t="shared" si="3"/>
        <v>2.1208907741252312E-3</v>
      </c>
      <c r="P13" t="s">
        <v>70</v>
      </c>
    </row>
    <row r="14" spans="1:28" x14ac:dyDescent="0.3">
      <c r="A14" t="s">
        <v>23</v>
      </c>
      <c r="B14">
        <v>14.5</v>
      </c>
      <c r="C14">
        <v>7.5</v>
      </c>
      <c r="D14">
        <v>7.7</v>
      </c>
      <c r="E14">
        <v>4.0999999999999996</v>
      </c>
      <c r="F14">
        <v>7.4</v>
      </c>
      <c r="G14" s="6">
        <f>(D14-D8)/D8*100</f>
        <v>1.3157894736842175</v>
      </c>
      <c r="H14" s="6">
        <f t="shared" ref="H14:I14" si="6">(E14-E8)/E8*100</f>
        <v>-14.583333333333337</v>
      </c>
      <c r="I14" s="6">
        <f t="shared" si="6"/>
        <v>4.2253521126760667</v>
      </c>
      <c r="J14" t="s">
        <v>71</v>
      </c>
      <c r="K14" s="3">
        <f t="shared" si="5"/>
        <v>2.3776223776223689E-2</v>
      </c>
      <c r="L14" s="3">
        <f t="shared" si="3"/>
        <v>0.3384615384615382</v>
      </c>
      <c r="M14" s="3">
        <f t="shared" si="3"/>
        <v>5.4945054945054896E-2</v>
      </c>
      <c r="P14" t="s">
        <v>71</v>
      </c>
      <c r="X14" s="2"/>
      <c r="Z14" s="2"/>
      <c r="AA14" s="2"/>
      <c r="AB14" s="2"/>
    </row>
    <row r="15" spans="1:28" x14ac:dyDescent="0.3">
      <c r="A15" t="s">
        <v>24</v>
      </c>
      <c r="B15" s="1">
        <v>142469</v>
      </c>
      <c r="C15" s="1">
        <v>54043</v>
      </c>
      <c r="D15" s="1">
        <v>16042</v>
      </c>
      <c r="E15" s="1">
        <v>1513</v>
      </c>
      <c r="F15" s="1">
        <v>31365</v>
      </c>
      <c r="G15" s="6"/>
      <c r="H15" s="6"/>
      <c r="I15" s="6"/>
      <c r="J15" t="s">
        <v>72</v>
      </c>
      <c r="K15" s="3">
        <f t="shared" si="5"/>
        <v>0.14391447368421048</v>
      </c>
      <c r="L15" s="3">
        <f t="shared" si="3"/>
        <v>4.9479166666666692E-2</v>
      </c>
      <c r="M15" s="3">
        <f t="shared" si="3"/>
        <v>0.13292253521126771</v>
      </c>
      <c r="P15" t="s">
        <v>89</v>
      </c>
    </row>
    <row r="16" spans="1:28" x14ac:dyDescent="0.3">
      <c r="A16" t="s">
        <v>25</v>
      </c>
      <c r="B16">
        <v>53</v>
      </c>
      <c r="C16">
        <v>48.5</v>
      </c>
      <c r="D16">
        <v>61.4</v>
      </c>
      <c r="E16">
        <v>72.599999999999994</v>
      </c>
      <c r="F16">
        <v>42.8</v>
      </c>
      <c r="G16" s="6">
        <f>(D16-D10)/D10*100</f>
        <v>-0.80775444264943452</v>
      </c>
      <c r="H16" s="6">
        <f>(E16-E10)/E10*100</f>
        <v>-4.2216358839050176</v>
      </c>
      <c r="I16" s="6">
        <f t="shared" ref="I16" si="7">(F16-F10)/F10*100</f>
        <v>-0.23310023310023645</v>
      </c>
      <c r="P16" t="s">
        <v>90</v>
      </c>
      <c r="X16" s="2"/>
      <c r="Z16" s="2"/>
      <c r="AA16" s="2"/>
      <c r="AB16" s="2"/>
    </row>
    <row r="17" spans="1:28" x14ac:dyDescent="0.3">
      <c r="A17" t="s">
        <v>26</v>
      </c>
      <c r="B17">
        <v>47</v>
      </c>
      <c r="C17">
        <v>51.5</v>
      </c>
      <c r="D17">
        <v>38.6</v>
      </c>
      <c r="E17">
        <v>27.4</v>
      </c>
      <c r="F17">
        <v>57.2</v>
      </c>
      <c r="G17" s="6">
        <f>(D17-D11)/D11*100</f>
        <v>1.3123359580052494</v>
      </c>
      <c r="H17" s="6">
        <f t="shared" ref="H17:I17" si="8">(E17-E11)/E11*100</f>
        <v>13.223140495867765</v>
      </c>
      <c r="I17" s="6">
        <f t="shared" si="8"/>
        <v>0.17513134851138604</v>
      </c>
      <c r="X17" s="2"/>
      <c r="Z17" s="2"/>
      <c r="AA17" s="2"/>
      <c r="AB17" s="2"/>
    </row>
    <row r="18" spans="1:28" x14ac:dyDescent="0.3">
      <c r="A18" t="s">
        <v>27</v>
      </c>
      <c r="B18">
        <v>11.1</v>
      </c>
      <c r="C18">
        <v>8.6999999999999993</v>
      </c>
      <c r="D18">
        <v>6.9</v>
      </c>
      <c r="E18">
        <v>3.7</v>
      </c>
      <c r="F18">
        <v>9.3000000000000007</v>
      </c>
      <c r="G18" s="6">
        <f>(D18-D12)/D12</f>
        <v>9.523809523809533E-2</v>
      </c>
      <c r="H18" s="6">
        <f t="shared" ref="H18:I18" si="9">(E18-E12)/E12</f>
        <v>0.37037037037037035</v>
      </c>
      <c r="I18" s="6">
        <f t="shared" si="9"/>
        <v>2.1978021978022098E-2</v>
      </c>
      <c r="J18" s="8" t="s">
        <v>76</v>
      </c>
      <c r="K18" s="8"/>
      <c r="L18" s="8"/>
      <c r="M18" s="8"/>
      <c r="P18" s="4"/>
      <c r="Q18" s="4"/>
      <c r="R18" s="4"/>
      <c r="S18" s="4"/>
      <c r="X18" s="2"/>
      <c r="Z18" s="2"/>
      <c r="AA18" s="2"/>
      <c r="AB18" s="2"/>
    </row>
    <row r="19" spans="1:28" x14ac:dyDescent="0.3">
      <c r="A19" t="s">
        <v>28</v>
      </c>
      <c r="B19">
        <v>5.4</v>
      </c>
      <c r="C19">
        <v>6.9</v>
      </c>
      <c r="D19">
        <v>5.0999999999999996</v>
      </c>
      <c r="E19">
        <v>4.2</v>
      </c>
      <c r="F19">
        <v>7.8</v>
      </c>
      <c r="G19" s="6">
        <f>(D19-D13)/D13*100</f>
        <v>10.869565217391305</v>
      </c>
      <c r="H19" s="6">
        <f t="shared" ref="H19:I19" si="10">(E19-E13)/E13*100</f>
        <v>40.000000000000007</v>
      </c>
      <c r="I19" s="6">
        <f t="shared" si="10"/>
        <v>14.705882352941178</v>
      </c>
      <c r="K19" t="s">
        <v>77</v>
      </c>
      <c r="L19" t="s">
        <v>66</v>
      </c>
      <c r="M19" t="s">
        <v>67</v>
      </c>
      <c r="N19" t="s">
        <v>68</v>
      </c>
    </row>
    <row r="20" spans="1:28" x14ac:dyDescent="0.3">
      <c r="A20" t="s">
        <v>29</v>
      </c>
      <c r="B20">
        <v>15.4</v>
      </c>
      <c r="C20">
        <v>8.4</v>
      </c>
      <c r="D20">
        <v>8.8000000000000007</v>
      </c>
      <c r="E20">
        <v>4.7</v>
      </c>
      <c r="F20">
        <v>8.1999999999999993</v>
      </c>
      <c r="G20" s="6">
        <f>(D20-D14)/D14*100</f>
        <v>14.285714285714294</v>
      </c>
      <c r="H20" s="6">
        <f t="shared" ref="H20:I20" si="11">(E20-E14)/E14*100</f>
        <v>14.634146341463428</v>
      </c>
      <c r="I20" s="6">
        <f t="shared" si="11"/>
        <v>10.810810810810796</v>
      </c>
      <c r="J20" t="s">
        <v>69</v>
      </c>
      <c r="K20" s="3">
        <f>(B59-B5)/B5</f>
        <v>-4.2372881355932802E-3</v>
      </c>
      <c r="L20" s="3">
        <f>(D59-D5)/D5</f>
        <v>4.7120418848167464E-2</v>
      </c>
      <c r="M20" s="3">
        <f>(E59-E5)/E5</f>
        <v>8.2352941176470643E-2</v>
      </c>
      <c r="N20" s="3">
        <f>(F59-F5)/F5</f>
        <v>0</v>
      </c>
      <c r="Q20" s="5"/>
      <c r="R20" s="5"/>
      <c r="S20" s="5"/>
      <c r="T20" s="5"/>
    </row>
    <row r="21" spans="1:28" x14ac:dyDescent="0.3">
      <c r="A21" t="s">
        <v>30</v>
      </c>
      <c r="B21" s="1">
        <v>143929</v>
      </c>
      <c r="C21" s="1">
        <v>54712</v>
      </c>
      <c r="D21" s="1">
        <v>16037</v>
      </c>
      <c r="E21" s="1">
        <v>1520</v>
      </c>
      <c r="F21" s="1">
        <v>31917</v>
      </c>
      <c r="G21" s="6"/>
      <c r="H21" s="6"/>
      <c r="I21" s="6"/>
      <c r="J21" t="s">
        <v>70</v>
      </c>
      <c r="K21" s="3">
        <f>(B60-B6)/B6</f>
        <v>0.13888888888888887</v>
      </c>
      <c r="L21" s="3">
        <f>(D60-D6)/D6</f>
        <v>0.21874999999999992</v>
      </c>
      <c r="M21" s="3">
        <f>(E60-E6)/E6</f>
        <v>0.46428571428571425</v>
      </c>
      <c r="N21" s="3">
        <f>(F60-F6)/F6</f>
        <v>0.14130434782608706</v>
      </c>
      <c r="Q21" s="5"/>
      <c r="R21" s="5"/>
      <c r="S21" s="5"/>
      <c r="T21" s="5"/>
    </row>
    <row r="22" spans="1:28" x14ac:dyDescent="0.3">
      <c r="A22" t="s">
        <v>31</v>
      </c>
      <c r="B22">
        <v>53</v>
      </c>
      <c r="C22">
        <v>48.6</v>
      </c>
      <c r="D22">
        <v>61.8</v>
      </c>
      <c r="E22">
        <v>73.2</v>
      </c>
      <c r="F22">
        <v>42.9</v>
      </c>
      <c r="G22" s="6">
        <f>(D22-D16)/D16*100</f>
        <v>0.65146579804560034</v>
      </c>
      <c r="H22" s="6">
        <f>(E22-E16)/E16*100</f>
        <v>0.82644628099174733</v>
      </c>
      <c r="I22" s="6">
        <f t="shared" ref="I22" si="12">(F22-F16)/F16*100</f>
        <v>0.23364485981308744</v>
      </c>
      <c r="J22" t="s">
        <v>71</v>
      </c>
      <c r="K22" s="3">
        <f>(B61-B7)/B7</f>
        <v>0.35416666666666674</v>
      </c>
      <c r="L22" s="3">
        <f>(D61-D7)/D7</f>
        <v>0.38636363636363619</v>
      </c>
      <c r="M22" s="3">
        <f>(E61-E7)/E7</f>
        <v>0.81249999999999989</v>
      </c>
      <c r="N22" s="3">
        <f>(F61-F7)/F7</f>
        <v>0.42857142857142855</v>
      </c>
      <c r="Q22" s="5"/>
      <c r="R22" s="5"/>
      <c r="S22" s="5"/>
      <c r="T22" s="5"/>
    </row>
    <row r="23" spans="1:28" x14ac:dyDescent="0.3">
      <c r="A23" t="s">
        <v>32</v>
      </c>
      <c r="B23">
        <v>47</v>
      </c>
      <c r="C23">
        <v>51.4</v>
      </c>
      <c r="D23">
        <v>38.200000000000003</v>
      </c>
      <c r="E23">
        <v>26.8</v>
      </c>
      <c r="F23">
        <v>57.1</v>
      </c>
      <c r="G23" s="6">
        <f>(D23-D17)/D17*100</f>
        <v>-1.0362694300518096</v>
      </c>
      <c r="H23" s="6">
        <f t="shared" ref="H23:I23" si="13">(E23-E17)/E17*100</f>
        <v>-2.1897810218978027</v>
      </c>
      <c r="I23" s="6">
        <f t="shared" si="13"/>
        <v>-0.17482517482517729</v>
      </c>
      <c r="J23" t="s">
        <v>72</v>
      </c>
      <c r="K23" s="3">
        <f>(B62-B8)/B8</f>
        <v>0.23076923076923081</v>
      </c>
      <c r="L23" s="3">
        <f>(D62-D8)/D8</f>
        <v>0.40789473684210525</v>
      </c>
      <c r="M23" s="3">
        <f>(E62-E8)/E8</f>
        <v>0.29166666666666674</v>
      </c>
      <c r="N23" s="3">
        <f>(F62-F8)/F8</f>
        <v>0.39436619718309873</v>
      </c>
      <c r="Q23" s="5"/>
      <c r="R23" s="5"/>
      <c r="S23" s="5"/>
      <c r="T23" s="5"/>
    </row>
    <row r="24" spans="1:28" x14ac:dyDescent="0.3">
      <c r="A24" t="s">
        <v>33</v>
      </c>
      <c r="B24">
        <v>11.2</v>
      </c>
      <c r="C24">
        <v>8.5</v>
      </c>
      <c r="D24">
        <v>6.5</v>
      </c>
      <c r="E24">
        <v>2.9</v>
      </c>
      <c r="F24">
        <v>9.3000000000000007</v>
      </c>
      <c r="G24" s="6">
        <f>(D24-D18)/D18</f>
        <v>-5.7971014492753672E-2</v>
      </c>
      <c r="H24" s="6">
        <f t="shared" ref="H24:I24" si="14">(E24-E18)/E18</f>
        <v>-0.21621621621621628</v>
      </c>
      <c r="I24" s="6">
        <f t="shared" si="14"/>
        <v>0</v>
      </c>
      <c r="L24" s="2"/>
      <c r="M24" s="2"/>
      <c r="N24" s="2"/>
    </row>
    <row r="25" spans="1:28" x14ac:dyDescent="0.3">
      <c r="A25" t="s">
        <v>34</v>
      </c>
      <c r="B25">
        <v>5.7</v>
      </c>
      <c r="C25">
        <v>7.4</v>
      </c>
      <c r="D25">
        <v>5.4</v>
      </c>
      <c r="E25">
        <v>4.8</v>
      </c>
      <c r="F25">
        <v>8.3000000000000007</v>
      </c>
      <c r="G25" s="6">
        <f>(D25-D19)/D19*100</f>
        <v>5.8823529411764852</v>
      </c>
      <c r="H25" s="6">
        <f t="shared" ref="H25:I25" si="15">(E25-E19)/E19*100</f>
        <v>14.285714285714276</v>
      </c>
      <c r="I25" s="6">
        <f t="shared" si="15"/>
        <v>6.4102564102564221</v>
      </c>
      <c r="J25" s="8"/>
      <c r="K25" s="8"/>
      <c r="L25" s="8"/>
      <c r="M25" s="8"/>
      <c r="N25" s="8"/>
      <c r="O25" s="8"/>
    </row>
    <row r="26" spans="1:28" x14ac:dyDescent="0.3">
      <c r="A26" t="s">
        <v>35</v>
      </c>
      <c r="B26">
        <v>15.6</v>
      </c>
      <c r="C26">
        <v>8.3000000000000007</v>
      </c>
      <c r="D26">
        <v>8.5</v>
      </c>
      <c r="E26">
        <v>4.3</v>
      </c>
      <c r="F26">
        <v>8.1999999999999993</v>
      </c>
      <c r="G26" s="6">
        <f>(D26-D20)/D20*100</f>
        <v>-3.4090909090909172</v>
      </c>
      <c r="H26" s="6">
        <f t="shared" ref="H26:I26" si="16">(E26-E20)/E20*100</f>
        <v>-8.5106382978723474</v>
      </c>
      <c r="I26" s="6">
        <f t="shared" si="16"/>
        <v>0</v>
      </c>
      <c r="J26" s="4" t="s">
        <v>87</v>
      </c>
    </row>
    <row r="27" spans="1:28" x14ac:dyDescent="0.3">
      <c r="A27" t="s">
        <v>36</v>
      </c>
      <c r="B27" s="1">
        <v>146305</v>
      </c>
      <c r="C27" s="1">
        <v>56050</v>
      </c>
      <c r="D27" s="1">
        <v>16199</v>
      </c>
      <c r="E27" s="1">
        <v>1603</v>
      </c>
      <c r="F27" s="1">
        <v>32879</v>
      </c>
      <c r="G27" s="6"/>
      <c r="H27" s="6"/>
      <c r="I27" s="6"/>
      <c r="J27" s="8"/>
      <c r="K27" s="8"/>
      <c r="L27" s="8"/>
      <c r="M27" s="8"/>
      <c r="N27" s="8"/>
    </row>
    <row r="28" spans="1:28" x14ac:dyDescent="0.3">
      <c r="A28" t="s">
        <v>37</v>
      </c>
      <c r="B28">
        <v>53.1</v>
      </c>
      <c r="C28">
        <v>48.4</v>
      </c>
      <c r="D28">
        <v>61.4</v>
      </c>
      <c r="E28">
        <v>73.7</v>
      </c>
      <c r="F28">
        <v>42.8</v>
      </c>
      <c r="G28" s="6">
        <f>(D28-D22)/D22*100</f>
        <v>-0.64724919093850897</v>
      </c>
      <c r="H28" s="6">
        <f>(E28-E22)/E22*100</f>
        <v>0.68306010928961747</v>
      </c>
      <c r="I28" s="6">
        <f t="shared" ref="I28" si="17">(F28-F22)/F22*100</f>
        <v>-0.23310023310023645</v>
      </c>
      <c r="K28" t="s">
        <v>66</v>
      </c>
      <c r="L28" t="s">
        <v>67</v>
      </c>
      <c r="M28" t="s">
        <v>68</v>
      </c>
    </row>
    <row r="29" spans="1:28" x14ac:dyDescent="0.3">
      <c r="A29" t="s">
        <v>38</v>
      </c>
      <c r="B29">
        <v>46.9</v>
      </c>
      <c r="C29">
        <v>51.6</v>
      </c>
      <c r="D29">
        <v>38.6</v>
      </c>
      <c r="E29">
        <v>26.3</v>
      </c>
      <c r="F29">
        <v>57.2</v>
      </c>
      <c r="G29" s="6">
        <f>(D29-D23)/D23*100</f>
        <v>1.0471204188481638</v>
      </c>
      <c r="H29" s="6">
        <f t="shared" ref="H29:I29" si="18">(E29-E23)/E23*100</f>
        <v>-1.8656716417910446</v>
      </c>
      <c r="I29" s="6">
        <f t="shared" si="18"/>
        <v>0.17513134851138604</v>
      </c>
      <c r="J29" t="s">
        <v>69</v>
      </c>
      <c r="K29" s="3" t="e">
        <f>R20/Q20</f>
        <v>#DIV/0!</v>
      </c>
      <c r="L29" s="3" t="e">
        <f>S20/Q20</f>
        <v>#DIV/0!</v>
      </c>
      <c r="M29" s="3" t="e">
        <f>T20/Q20</f>
        <v>#DIV/0!</v>
      </c>
    </row>
    <row r="30" spans="1:28" x14ac:dyDescent="0.3">
      <c r="A30" t="s">
        <v>39</v>
      </c>
      <c r="B30">
        <v>11.4</v>
      </c>
      <c r="C30">
        <v>8.8000000000000007</v>
      </c>
      <c r="D30">
        <v>6.7</v>
      </c>
      <c r="E30">
        <v>3</v>
      </c>
      <c r="F30">
        <v>9.6999999999999993</v>
      </c>
      <c r="G30" s="6">
        <f>(D30-D24)/D24</f>
        <v>3.0769230769230795E-2</v>
      </c>
      <c r="H30" s="6">
        <f t="shared" ref="H30:I30" si="19">(E30-E24)/E24</f>
        <v>3.4482758620689689E-2</v>
      </c>
      <c r="I30" s="6">
        <f t="shared" si="19"/>
        <v>4.3010752688171887E-2</v>
      </c>
      <c r="J30" t="s">
        <v>70</v>
      </c>
      <c r="K30" s="3" t="e">
        <f>R21/Q21</f>
        <v>#DIV/0!</v>
      </c>
      <c r="L30" s="3" t="e">
        <f>S21/Q21</f>
        <v>#DIV/0!</v>
      </c>
      <c r="M30" s="3" t="e">
        <f>T21/Q21</f>
        <v>#DIV/0!</v>
      </c>
      <c r="U30" s="2"/>
    </row>
    <row r="31" spans="1:28" x14ac:dyDescent="0.3">
      <c r="A31" t="s">
        <v>40</v>
      </c>
      <c r="B31">
        <v>5.7</v>
      </c>
      <c r="C31">
        <v>7.5</v>
      </c>
      <c r="D31">
        <v>5.4</v>
      </c>
      <c r="E31">
        <v>4.7</v>
      </c>
      <c r="F31">
        <v>8.6</v>
      </c>
      <c r="G31" s="6">
        <f>(D31-D25)/D25*100</f>
        <v>0</v>
      </c>
      <c r="H31" s="6">
        <f t="shared" ref="H31:I31" si="20">(E31-E25)/E25*100</f>
        <v>-2.0833333333333259</v>
      </c>
      <c r="I31" s="6">
        <f t="shared" si="20"/>
        <v>3.614457831325288</v>
      </c>
      <c r="J31" t="s">
        <v>71</v>
      </c>
      <c r="K31" s="3" t="e">
        <f>R22/Q22</f>
        <v>#DIV/0!</v>
      </c>
      <c r="L31" s="3" t="e">
        <f>S22/Q22</f>
        <v>#DIV/0!</v>
      </c>
      <c r="M31" s="3" t="e">
        <f>T22/Q22</f>
        <v>#DIV/0!</v>
      </c>
      <c r="O31" s="2"/>
      <c r="P31" s="2"/>
      <c r="Q31" s="2"/>
      <c r="U31" s="2"/>
    </row>
    <row r="32" spans="1:28" x14ac:dyDescent="0.3">
      <c r="A32" t="s">
        <v>41</v>
      </c>
      <c r="B32">
        <v>16.100000000000001</v>
      </c>
      <c r="C32">
        <v>8.6999999999999993</v>
      </c>
      <c r="D32">
        <v>9.1</v>
      </c>
      <c r="E32">
        <v>4.7</v>
      </c>
      <c r="F32">
        <v>8.6</v>
      </c>
      <c r="G32" s="6">
        <f>(D32-D26)/D26*100</f>
        <v>7.0588235294117601</v>
      </c>
      <c r="H32" s="6">
        <f t="shared" ref="H32:I32" si="21">(E32-E26)/E26*100</f>
        <v>9.3023255813953565</v>
      </c>
      <c r="I32" s="6">
        <f t="shared" si="21"/>
        <v>4.8780487804878101</v>
      </c>
      <c r="J32" t="s">
        <v>72</v>
      </c>
      <c r="K32" s="3" t="e">
        <f>R23/Q23</f>
        <v>#DIV/0!</v>
      </c>
      <c r="L32" s="3" t="e">
        <f>S23/Q23</f>
        <v>#DIV/0!</v>
      </c>
      <c r="M32" s="3" t="e">
        <f>T23/Q23</f>
        <v>#DIV/0!</v>
      </c>
      <c r="O32" s="2"/>
      <c r="P32" s="2"/>
      <c r="Q32" s="2"/>
      <c r="U32" s="2"/>
    </row>
    <row r="33" spans="1:24" x14ac:dyDescent="0.3">
      <c r="A33" t="s">
        <v>42</v>
      </c>
      <c r="B33" s="1">
        <v>148834</v>
      </c>
      <c r="C33" s="1">
        <v>57960</v>
      </c>
      <c r="D33" s="1">
        <v>16994</v>
      </c>
      <c r="E33" s="1">
        <v>1517</v>
      </c>
      <c r="F33" s="1">
        <v>33852</v>
      </c>
      <c r="G33" s="6"/>
      <c r="H33" s="6"/>
      <c r="I33" s="6"/>
      <c r="K33" s="2"/>
      <c r="L33" s="2"/>
      <c r="M33" s="2"/>
      <c r="O33" s="2"/>
      <c r="P33" s="2"/>
      <c r="Q33" s="2"/>
      <c r="U33" s="2"/>
    </row>
    <row r="34" spans="1:24" x14ac:dyDescent="0.3">
      <c r="A34" t="s">
        <v>43</v>
      </c>
      <c r="B34">
        <v>53.2</v>
      </c>
      <c r="C34">
        <v>48.5</v>
      </c>
      <c r="D34">
        <v>60.8</v>
      </c>
      <c r="E34">
        <v>72.099999999999994</v>
      </c>
      <c r="F34">
        <v>42.8</v>
      </c>
      <c r="G34" s="6">
        <f>(D34-D28)/D28*100</f>
        <v>-0.97719869706840623</v>
      </c>
      <c r="H34" s="6">
        <f>(E34-E28)/E28*100</f>
        <v>-2.1709633649932272</v>
      </c>
      <c r="I34" s="6">
        <f t="shared" ref="I34" si="22">(F34-F28)/F28*100</f>
        <v>0</v>
      </c>
    </row>
    <row r="35" spans="1:24" x14ac:dyDescent="0.3">
      <c r="A35" t="s">
        <v>44</v>
      </c>
      <c r="B35">
        <v>46.8</v>
      </c>
      <c r="C35">
        <v>51.5</v>
      </c>
      <c r="D35">
        <v>39.200000000000003</v>
      </c>
      <c r="E35">
        <v>27.9</v>
      </c>
      <c r="F35">
        <v>57.2</v>
      </c>
      <c r="G35" s="6">
        <f>(D35-D29)/D29*100</f>
        <v>1.5544041450777237</v>
      </c>
      <c r="H35" s="6">
        <f t="shared" ref="H35:I35" si="23">(E35-E29)/E29*100</f>
        <v>6.0836501901140601</v>
      </c>
      <c r="I35" s="6">
        <f t="shared" si="23"/>
        <v>0</v>
      </c>
      <c r="L35" s="6"/>
      <c r="M35" s="6"/>
      <c r="N35" s="6"/>
    </row>
    <row r="36" spans="1:24" x14ac:dyDescent="0.3">
      <c r="A36" t="s">
        <v>45</v>
      </c>
      <c r="B36">
        <v>11.7</v>
      </c>
      <c r="C36">
        <v>9.1999999999999993</v>
      </c>
      <c r="D36">
        <v>7.3</v>
      </c>
      <c r="E36">
        <v>3.6</v>
      </c>
      <c r="F36">
        <v>9.8000000000000007</v>
      </c>
      <c r="G36" s="6">
        <f>(D36-D30)/D30</f>
        <v>8.9552238805970089E-2</v>
      </c>
      <c r="H36" s="6">
        <f t="shared" ref="H36:I36" si="24">(E36-E30)/E30</f>
        <v>0.20000000000000004</v>
      </c>
      <c r="I36" s="6">
        <f t="shared" si="24"/>
        <v>1.0309278350515611E-2</v>
      </c>
      <c r="L36" s="6"/>
      <c r="M36" s="6"/>
      <c r="N36" s="6"/>
    </row>
    <row r="37" spans="1:24" x14ac:dyDescent="0.3">
      <c r="A37" t="s">
        <v>46</v>
      </c>
      <c r="B37">
        <v>5.8</v>
      </c>
      <c r="C37">
        <v>7.7</v>
      </c>
      <c r="D37">
        <v>5.6</v>
      </c>
      <c r="E37">
        <v>4.7</v>
      </c>
      <c r="F37">
        <v>8.6999999999999993</v>
      </c>
      <c r="G37" s="6">
        <f>(D37-D31)/D31*100</f>
        <v>3.7037037037036904</v>
      </c>
      <c r="H37" s="6">
        <f t="shared" ref="H37:I37" si="25">(E37-E31)/E31*100</f>
        <v>0</v>
      </c>
      <c r="I37" s="6">
        <f t="shared" si="25"/>
        <v>1.1627906976744147</v>
      </c>
      <c r="L37" s="6"/>
      <c r="M37" s="6"/>
      <c r="N37" s="6"/>
    </row>
    <row r="38" spans="1:24" x14ac:dyDescent="0.3">
      <c r="A38" t="s">
        <v>47</v>
      </c>
      <c r="B38">
        <v>16.399999999999999</v>
      </c>
      <c r="C38">
        <v>9.1</v>
      </c>
      <c r="D38">
        <v>9.6999999999999993</v>
      </c>
      <c r="E38">
        <v>5.5</v>
      </c>
      <c r="F38">
        <v>8.8000000000000007</v>
      </c>
      <c r="G38" s="6">
        <f>(D38-D32)/D32*100</f>
        <v>6.5934065934065895</v>
      </c>
      <c r="H38" s="6">
        <f>(E38-E32)/E32*100</f>
        <v>17.021276595744677</v>
      </c>
      <c r="I38" s="6">
        <f t="shared" ref="I38" si="26">(F38-F32)/F32*100</f>
        <v>2.3255813953488498</v>
      </c>
      <c r="L38" s="6"/>
      <c r="M38" s="6"/>
      <c r="N38" s="6"/>
      <c r="O38" s="2"/>
      <c r="P38" s="2"/>
      <c r="Q38" s="2"/>
      <c r="S38" s="2"/>
      <c r="T38" s="2"/>
      <c r="U38" s="2"/>
      <c r="X38" s="2"/>
    </row>
    <row r="39" spans="1:24" x14ac:dyDescent="0.3">
      <c r="A39" t="s">
        <v>48</v>
      </c>
      <c r="B39" s="1">
        <v>151436</v>
      </c>
      <c r="C39" s="1">
        <v>59438</v>
      </c>
      <c r="D39" s="1">
        <v>17418</v>
      </c>
      <c r="E39" s="1">
        <v>1649</v>
      </c>
      <c r="F39" s="1">
        <v>34498</v>
      </c>
      <c r="G39" s="6"/>
      <c r="H39" s="6"/>
      <c r="I39" s="6"/>
      <c r="K39" s="3"/>
      <c r="L39" s="3"/>
      <c r="M39" s="3"/>
      <c r="O39" s="2"/>
      <c r="P39" s="2"/>
      <c r="Q39" s="2"/>
      <c r="S39" s="2"/>
      <c r="T39" s="2"/>
      <c r="U39" s="2"/>
      <c r="X39" s="2"/>
    </row>
    <row r="40" spans="1:24" x14ac:dyDescent="0.3">
      <c r="A40" t="s">
        <v>49</v>
      </c>
      <c r="B40">
        <v>53.2</v>
      </c>
      <c r="C40">
        <v>48.5</v>
      </c>
      <c r="D40">
        <v>60.9</v>
      </c>
      <c r="E40">
        <v>72.7</v>
      </c>
      <c r="F40">
        <v>43</v>
      </c>
      <c r="G40" s="6">
        <f>(D40-D34)/D34*100</f>
        <v>0.16447368421052866</v>
      </c>
      <c r="H40" s="6">
        <f t="shared" ref="H40:I40" si="27">(E40-E34)/E34*100</f>
        <v>0.83217753120666937</v>
      </c>
      <c r="I40" s="6">
        <f t="shared" si="27"/>
        <v>0.46728971962617488</v>
      </c>
      <c r="K40" s="3"/>
      <c r="L40" s="3"/>
      <c r="M40" s="3"/>
      <c r="O40" s="2"/>
      <c r="P40" s="2"/>
      <c r="Q40" s="2"/>
      <c r="S40" s="2"/>
      <c r="T40" s="2"/>
      <c r="U40" s="2"/>
      <c r="X40" s="2"/>
    </row>
    <row r="41" spans="1:24" x14ac:dyDescent="0.3">
      <c r="A41" t="s">
        <v>50</v>
      </c>
      <c r="B41">
        <v>46.8</v>
      </c>
      <c r="C41">
        <v>51.5</v>
      </c>
      <c r="D41">
        <v>39.1</v>
      </c>
      <c r="E41">
        <v>27.3</v>
      </c>
      <c r="F41">
        <v>57</v>
      </c>
      <c r="G41" s="6">
        <f>(D41-D35)/D35*100</f>
        <v>-0.25510204081633014</v>
      </c>
      <c r="H41" s="6">
        <f t="shared" ref="H41:I41" si="28">(E41-E35)/E35*100</f>
        <v>-2.1505376344085949</v>
      </c>
      <c r="I41" s="6">
        <f t="shared" si="28"/>
        <v>-0.34965034965035457</v>
      </c>
      <c r="K41" s="3"/>
      <c r="L41" s="3"/>
      <c r="M41" s="3"/>
    </row>
    <row r="42" spans="1:24" x14ac:dyDescent="0.3">
      <c r="A42" t="s">
        <v>51</v>
      </c>
      <c r="B42">
        <v>11.9</v>
      </c>
      <c r="C42">
        <v>9.1</v>
      </c>
      <c r="D42">
        <v>7.5</v>
      </c>
      <c r="E42">
        <v>3.4</v>
      </c>
      <c r="F42">
        <v>9.8000000000000007</v>
      </c>
      <c r="G42" s="6">
        <f>(D42-D36)/D36</f>
        <v>2.7397260273972629E-2</v>
      </c>
      <c r="H42" s="6">
        <f t="shared" ref="H42:I42" si="29">(E42-E36)/E36</f>
        <v>-5.5555555555555601E-2</v>
      </c>
      <c r="I42" s="6">
        <f t="shared" si="29"/>
        <v>0</v>
      </c>
    </row>
    <row r="43" spans="1:24" x14ac:dyDescent="0.3">
      <c r="A43" t="s">
        <v>52</v>
      </c>
      <c r="B43">
        <v>6.1</v>
      </c>
      <c r="C43">
        <v>8.1</v>
      </c>
      <c r="D43">
        <v>6.1</v>
      </c>
      <c r="E43">
        <v>6</v>
      </c>
      <c r="F43">
        <v>9.1999999999999993</v>
      </c>
      <c r="G43" s="6">
        <f>(D43-D37)/D37*100</f>
        <v>8.9285714285714288</v>
      </c>
      <c r="H43" s="6">
        <f t="shared" ref="H43:I43" si="30">(E43-E37)/E37*100</f>
        <v>27.659574468085101</v>
      </c>
      <c r="I43" s="6">
        <f t="shared" si="30"/>
        <v>5.7471264367816097</v>
      </c>
    </row>
    <row r="44" spans="1:24" x14ac:dyDescent="0.3">
      <c r="A44" t="s">
        <v>53</v>
      </c>
      <c r="B44">
        <v>16.7</v>
      </c>
      <c r="C44">
        <v>9.3000000000000007</v>
      </c>
      <c r="D44">
        <v>9.9</v>
      </c>
      <c r="E44">
        <v>5.6</v>
      </c>
      <c r="F44">
        <v>9</v>
      </c>
      <c r="G44" s="6">
        <f>(D44-D38)/D38*100</f>
        <v>2.0618556701031037</v>
      </c>
      <c r="H44" s="6">
        <f t="shared" ref="H44:I44" si="31">(E44-E38)/E38*100</f>
        <v>1.8181818181818119</v>
      </c>
      <c r="I44" s="6">
        <f t="shared" si="31"/>
        <v>2.2727272727272645</v>
      </c>
      <c r="N44" s="2"/>
    </row>
    <row r="45" spans="1:24" x14ac:dyDescent="0.3">
      <c r="A45" t="s">
        <v>54</v>
      </c>
      <c r="B45" s="1">
        <v>153337</v>
      </c>
      <c r="C45" s="1">
        <v>60901</v>
      </c>
      <c r="D45" s="1">
        <v>17804</v>
      </c>
      <c r="E45" s="1">
        <v>1639</v>
      </c>
      <c r="F45" s="1">
        <v>35522</v>
      </c>
      <c r="G45" s="7"/>
      <c r="H45" s="7"/>
      <c r="I45" s="7"/>
      <c r="N45" s="2"/>
      <c r="Q45" s="2"/>
      <c r="R45" s="2"/>
      <c r="S45" s="2"/>
    </row>
    <row r="46" spans="1:24" x14ac:dyDescent="0.3">
      <c r="A46" t="s">
        <v>55</v>
      </c>
      <c r="B46">
        <v>53.1</v>
      </c>
      <c r="C46">
        <v>48.4</v>
      </c>
      <c r="D46">
        <v>60.2</v>
      </c>
      <c r="E46">
        <v>72</v>
      </c>
      <c r="F46">
        <v>43</v>
      </c>
      <c r="G46" s="7">
        <f t="shared" ref="G46:I47" si="32">(D46-D40)/D40*100</f>
        <v>-1.1494252873563149</v>
      </c>
      <c r="H46" s="7">
        <f t="shared" si="32"/>
        <v>-0.96286107290234224</v>
      </c>
      <c r="I46" s="7">
        <f t="shared" si="32"/>
        <v>0</v>
      </c>
      <c r="N46" s="2"/>
      <c r="Q46" s="2"/>
      <c r="R46" s="2"/>
      <c r="S46" s="2"/>
    </row>
    <row r="47" spans="1:24" x14ac:dyDescent="0.3">
      <c r="A47" t="s">
        <v>56</v>
      </c>
      <c r="B47">
        <v>46.9</v>
      </c>
      <c r="C47">
        <v>51.6</v>
      </c>
      <c r="D47">
        <v>39.799999999999997</v>
      </c>
      <c r="E47">
        <v>28</v>
      </c>
      <c r="F47">
        <v>57</v>
      </c>
      <c r="G47" s="7">
        <f t="shared" si="32"/>
        <v>1.7902813299232627</v>
      </c>
      <c r="H47" s="7">
        <f t="shared" si="32"/>
        <v>2.5641025641025617</v>
      </c>
      <c r="I47" s="7">
        <f t="shared" si="32"/>
        <v>0</v>
      </c>
      <c r="N47" s="2"/>
      <c r="Q47" s="2"/>
      <c r="R47" s="2"/>
      <c r="S47" s="2"/>
    </row>
    <row r="48" spans="1:24" x14ac:dyDescent="0.3">
      <c r="A48" t="s">
        <v>57</v>
      </c>
      <c r="B48">
        <v>12.1</v>
      </c>
      <c r="C48">
        <v>9.4</v>
      </c>
      <c r="D48">
        <v>7.6</v>
      </c>
      <c r="E48">
        <v>3.8</v>
      </c>
      <c r="F48">
        <v>10.3</v>
      </c>
      <c r="G48" s="7">
        <f>(D48-D42)/D42</f>
        <v>1.3333333333333286E-2</v>
      </c>
      <c r="H48" s="7">
        <f>(E48-E42)/E42</f>
        <v>0.11764705882352938</v>
      </c>
      <c r="I48" s="7">
        <f>(F48-F42)/F42</f>
        <v>5.10204081632653E-2</v>
      </c>
    </row>
    <row r="49" spans="1:15" x14ac:dyDescent="0.3">
      <c r="A49" t="s">
        <v>58</v>
      </c>
      <c r="B49">
        <v>6.2</v>
      </c>
      <c r="C49">
        <v>8.1</v>
      </c>
      <c r="D49">
        <v>5.9</v>
      </c>
      <c r="E49">
        <v>4.5999999999999996</v>
      </c>
      <c r="F49">
        <v>9.3000000000000007</v>
      </c>
      <c r="G49" s="7">
        <f>(D49-D43)/D43</f>
        <v>-3.2786885245901523E-2</v>
      </c>
      <c r="H49" s="7">
        <f>(E49-E43)/E43</f>
        <v>-0.23333333333333339</v>
      </c>
      <c r="I49" s="7">
        <f>(F49-F43)/F43</f>
        <v>1.086956521739146E-2</v>
      </c>
    </row>
    <row r="50" spans="1:15" x14ac:dyDescent="0.3">
      <c r="A50" t="s">
        <v>59</v>
      </c>
      <c r="B50">
        <v>16.899999999999999</v>
      </c>
      <c r="C50">
        <v>9.6</v>
      </c>
      <c r="D50">
        <v>9.9</v>
      </c>
      <c r="E50">
        <v>4.7</v>
      </c>
      <c r="F50">
        <v>9.3000000000000007</v>
      </c>
      <c r="G50" s="7">
        <f>(D50-D44)/D44</f>
        <v>0</v>
      </c>
      <c r="H50" s="7">
        <f>(E50-E44)/E44</f>
        <v>-0.16071428571428564</v>
      </c>
      <c r="I50" s="7">
        <f>(F50-F44)/F44</f>
        <v>3.3333333333333409E-2</v>
      </c>
    </row>
    <row r="51" spans="1:15" x14ac:dyDescent="0.3">
      <c r="A51" t="s">
        <v>60</v>
      </c>
      <c r="B51" s="1">
        <v>155761</v>
      </c>
      <c r="C51" s="1">
        <v>62436</v>
      </c>
      <c r="D51" s="1">
        <v>18263</v>
      </c>
      <c r="E51" s="1">
        <v>1573</v>
      </c>
      <c r="F51" s="1">
        <v>36586</v>
      </c>
      <c r="G51" s="7"/>
      <c r="H51" s="7"/>
      <c r="I51" s="7"/>
    </row>
    <row r="52" spans="1:15" x14ac:dyDescent="0.3">
      <c r="A52" t="s">
        <v>61</v>
      </c>
      <c r="B52">
        <v>53.1</v>
      </c>
      <c r="C52">
        <v>48.5</v>
      </c>
      <c r="D52">
        <v>60</v>
      </c>
      <c r="E52">
        <v>73.099999999999994</v>
      </c>
      <c r="F52">
        <v>43.2</v>
      </c>
      <c r="G52" s="7">
        <f>(D52-D46)/D46</f>
        <v>-3.3222591362126715E-3</v>
      </c>
      <c r="H52" s="7">
        <f>(E52-E46)/E46</f>
        <v>1.5277777777777699E-2</v>
      </c>
      <c r="I52" s="7">
        <f>(F52-F46)/F46</f>
        <v>4.6511627906977403E-3</v>
      </c>
    </row>
    <row r="53" spans="1:15" x14ac:dyDescent="0.3">
      <c r="A53" t="s">
        <v>62</v>
      </c>
      <c r="B53">
        <v>46.9</v>
      </c>
      <c r="C53">
        <v>51.5</v>
      </c>
      <c r="D53">
        <v>40</v>
      </c>
      <c r="E53">
        <v>26.9</v>
      </c>
      <c r="F53">
        <v>56.8</v>
      </c>
      <c r="G53" s="7">
        <f>(D53-D47)/D47*100</f>
        <v>0.50251256281407752</v>
      </c>
      <c r="H53" s="7">
        <f>(E53-E47)/E47*100</f>
        <v>-3.9285714285714333</v>
      </c>
      <c r="I53" s="7">
        <f>(F53-F47)/F47*100</f>
        <v>-0.35087719298246112</v>
      </c>
    </row>
    <row r="54" spans="1:15" x14ac:dyDescent="0.3">
      <c r="A54" t="s">
        <v>63</v>
      </c>
      <c r="B54">
        <v>12.3</v>
      </c>
      <c r="C54">
        <v>9.6</v>
      </c>
      <c r="D54">
        <v>7.6</v>
      </c>
      <c r="E54">
        <v>3.5</v>
      </c>
      <c r="F54">
        <v>10.5</v>
      </c>
      <c r="G54" s="7">
        <f>(D54-D48)/D48</f>
        <v>0</v>
      </c>
      <c r="H54" s="7">
        <f>(E54-E48)/E48</f>
        <v>-7.8947368421052586E-2</v>
      </c>
      <c r="I54" s="7">
        <f>(F54-F48)/F48</f>
        <v>1.9417475728155269E-2</v>
      </c>
    </row>
    <row r="55" spans="1:15" x14ac:dyDescent="0.3">
      <c r="A55" t="s">
        <v>64</v>
      </c>
      <c r="B55">
        <v>6.3</v>
      </c>
      <c r="C55">
        <v>8.5</v>
      </c>
      <c r="D55">
        <v>5.9</v>
      </c>
      <c r="E55">
        <v>5.9</v>
      </c>
      <c r="F55">
        <v>9.6</v>
      </c>
      <c r="G55" s="7">
        <f>(D55-D49)/D49</f>
        <v>0</v>
      </c>
      <c r="H55" s="7">
        <f>(E55-E49)/E49</f>
        <v>0.28260869565217411</v>
      </c>
      <c r="I55" s="7">
        <f>(F55-F49)/F49</f>
        <v>3.2258064516128913E-2</v>
      </c>
    </row>
    <row r="56" spans="1:15" x14ac:dyDescent="0.3">
      <c r="A56" t="s">
        <v>65</v>
      </c>
      <c r="B56">
        <v>17.3</v>
      </c>
      <c r="C56">
        <v>9.6999999999999993</v>
      </c>
      <c r="D56">
        <v>10.3</v>
      </c>
      <c r="E56">
        <v>6.1</v>
      </c>
      <c r="F56">
        <v>9.6</v>
      </c>
      <c r="G56" s="7">
        <f>(D56-D50)/D50</f>
        <v>4.0404040404040435E-2</v>
      </c>
      <c r="H56" s="7">
        <f>(E56-E50)/E50</f>
        <v>0.29787234042553179</v>
      </c>
      <c r="I56" s="7">
        <f>(F56-F50)/F50</f>
        <v>3.2258064516128913E-2</v>
      </c>
    </row>
    <row r="57" spans="1:15" x14ac:dyDescent="0.3">
      <c r="A57" t="s">
        <v>7</v>
      </c>
      <c r="B57" s="1">
        <v>157538</v>
      </c>
      <c r="C57" s="1">
        <v>64218</v>
      </c>
      <c r="D57" s="1">
        <v>18985</v>
      </c>
      <c r="E57" s="1">
        <v>1602</v>
      </c>
      <c r="F57" s="1">
        <v>37237</v>
      </c>
      <c r="G57" s="6"/>
      <c r="H57" s="6"/>
      <c r="I57" s="6"/>
    </row>
    <row r="58" spans="1:15" x14ac:dyDescent="0.3">
      <c r="A58" t="s">
        <v>9</v>
      </c>
      <c r="B58">
        <v>53</v>
      </c>
      <c r="C58">
        <v>48.2</v>
      </c>
      <c r="D58">
        <v>60</v>
      </c>
      <c r="E58">
        <v>72.400000000000006</v>
      </c>
      <c r="F58">
        <v>42.6</v>
      </c>
      <c r="G58" s="7">
        <f>(D58-D52)/D52</f>
        <v>0</v>
      </c>
      <c r="H58" s="7">
        <f>(E58-E52)/E52</f>
        <v>-9.5759233926127046E-3</v>
      </c>
      <c r="I58" s="7">
        <f>(F58-F52)/F52</f>
        <v>-1.3888888888888921E-2</v>
      </c>
    </row>
    <row r="59" spans="1:15" x14ac:dyDescent="0.3">
      <c r="A59" t="s">
        <v>11</v>
      </c>
      <c r="B59">
        <v>47</v>
      </c>
      <c r="C59">
        <v>51.8</v>
      </c>
      <c r="D59">
        <v>40</v>
      </c>
      <c r="E59">
        <v>27.6</v>
      </c>
      <c r="F59">
        <v>57.4</v>
      </c>
      <c r="G59" s="7">
        <f>(D59-D53)/D53*100</f>
        <v>0</v>
      </c>
      <c r="H59" s="7">
        <f>(E59-E53)/E53*100</f>
        <v>2.6022304832713861</v>
      </c>
      <c r="I59" s="7">
        <f>(F59-F53)/F53*100</f>
        <v>1.0563380281690167</v>
      </c>
    </row>
    <row r="60" spans="1:15" x14ac:dyDescent="0.3">
      <c r="A60" t="s">
        <v>14</v>
      </c>
      <c r="B60">
        <v>12.3</v>
      </c>
      <c r="C60">
        <v>9.6</v>
      </c>
      <c r="D60">
        <v>7.8</v>
      </c>
      <c r="E60">
        <v>4.0999999999999996</v>
      </c>
      <c r="F60">
        <v>10.5</v>
      </c>
      <c r="G60" s="7">
        <f>(D60-D54)/D54</f>
        <v>2.6315789473684237E-2</v>
      </c>
      <c r="H60" s="7">
        <f>(E60-E54)/E54</f>
        <v>0.17142857142857132</v>
      </c>
      <c r="I60" s="7">
        <f>(F60-F54)/F54</f>
        <v>0</v>
      </c>
    </row>
    <row r="61" spans="1:15" x14ac:dyDescent="0.3">
      <c r="A61" t="s">
        <v>16</v>
      </c>
      <c r="B61">
        <v>6.5</v>
      </c>
      <c r="C61">
        <v>8.6999999999999993</v>
      </c>
      <c r="D61">
        <v>6.1</v>
      </c>
      <c r="E61">
        <v>5.8</v>
      </c>
      <c r="F61">
        <v>10</v>
      </c>
      <c r="G61" s="7">
        <f>(D61-D55)/D55</f>
        <v>3.3898305084745638E-2</v>
      </c>
      <c r="H61" s="7">
        <f>(E61-E55)/E55</f>
        <v>-1.6949152542372972E-2</v>
      </c>
      <c r="I61" s="7">
        <f>(F61-F55)/F55</f>
        <v>4.1666666666666706E-2</v>
      </c>
    </row>
    <row r="62" spans="1:15" x14ac:dyDescent="0.3">
      <c r="A62" t="s">
        <v>18</v>
      </c>
      <c r="B62">
        <v>17.600000000000001</v>
      </c>
      <c r="C62">
        <v>10.1</v>
      </c>
      <c r="D62">
        <v>10.7</v>
      </c>
      <c r="E62">
        <v>6.2</v>
      </c>
      <c r="F62">
        <v>9.9</v>
      </c>
      <c r="G62" s="7">
        <f>(D62-D56)/D56</f>
        <v>3.8834951456310537E-2</v>
      </c>
      <c r="H62" s="7">
        <f>(E62-E56)/E56</f>
        <v>1.6393442622950907E-2</v>
      </c>
      <c r="I62" s="7">
        <f>(F62-F56)/F56</f>
        <v>3.1250000000000076E-2</v>
      </c>
      <c r="K62" t="s">
        <v>88</v>
      </c>
    </row>
    <row r="63" spans="1:15" x14ac:dyDescent="0.3">
      <c r="G63" s="6" t="s">
        <v>84</v>
      </c>
      <c r="H63" s="6" t="s">
        <v>85</v>
      </c>
      <c r="I63" s="6" t="s">
        <v>86</v>
      </c>
      <c r="K63" s="6" t="s">
        <v>91</v>
      </c>
      <c r="L63" s="6" t="s">
        <v>92</v>
      </c>
      <c r="M63" s="6" t="s">
        <v>68</v>
      </c>
      <c r="O63" s="10"/>
    </row>
    <row r="64" spans="1:15" x14ac:dyDescent="0.3">
      <c r="A64" t="s">
        <v>80</v>
      </c>
      <c r="G64" s="7">
        <f>AVERAGE(G59,G53,G47,G41,G35,G29,G23,G17,G11)</f>
        <v>0.51705587100981021</v>
      </c>
      <c r="H64" s="7">
        <f>AVERAGE(H59,H53,H47,H41,H35,H29,H23,H17,H11)</f>
        <v>1.0267247545556246</v>
      </c>
      <c r="I64" s="7">
        <f>AVERAGE(I59,I53,I47,I41,I35,I29,I23,I17,I11)</f>
        <v>9.5554712334524868E-4</v>
      </c>
      <c r="J64" s="6"/>
      <c r="K64">
        <f>(D59%*1.00517)*1.00517*1.00517*1.00517*1.00517*1.00517*1.00517*1.00517*1.00517*1.00517</f>
        <v>0.42116781363021377</v>
      </c>
      <c r="L64">
        <f>(E59%*1.00517)*1.00517*1.00517*1.00517*1.00517*1.00517*1.00517*1.00517*1.00517*1.00517</f>
        <v>0.29060579140484749</v>
      </c>
      <c r="M64">
        <f>(F59%*1.00517)*1.00517*1.00517*1.00517*1.00517*1.00517*1.00517*1.00517*1.00517*1.00517</f>
        <v>0.60437581255935657</v>
      </c>
      <c r="O64" s="10"/>
    </row>
    <row r="65" spans="1:15" x14ac:dyDescent="0.3">
      <c r="A65" t="s">
        <v>81</v>
      </c>
      <c r="G65" s="7">
        <f>AVERAGE(G60,G54,G48,G42,G36,G30,G24,G18,G12)</f>
        <v>2.3223325933503621E-2</v>
      </c>
      <c r="H65" s="7">
        <f>AVERAGE(H60,H54,H48,H42,H36,H30,H24,H18,H12)</f>
        <v>5.6388370370672299E-2</v>
      </c>
      <c r="I65" s="7">
        <f>AVERAGE(I60,I54,I48,I42,I36,I30,I24,I18,I12)</f>
        <v>1.49851524100821E-2</v>
      </c>
      <c r="J65" s="6"/>
      <c r="K65">
        <f>(D60*1.00517)*1.00517*1.00517*1.00517*1.00517*1.00517*1.00517*1.00517*1.00517*1.00517</f>
        <v>8.2127723657891671</v>
      </c>
      <c r="L65">
        <f>(E60*1.00517)*1.00517*1.00517*1.00517*1.00517*1.00517*1.00517*1.00517*1.00517*1.00517</f>
        <v>4.3169700897096908</v>
      </c>
      <c r="M65">
        <f>(F60*1.00517)*1.00517*1.00517*1.00517*1.00517*1.00517*1.00517*1.00517*1.00517*1.00517</f>
        <v>11.055655107793108</v>
      </c>
      <c r="O65" s="10"/>
    </row>
    <row r="66" spans="1:15" x14ac:dyDescent="0.3">
      <c r="A66" t="s">
        <v>82</v>
      </c>
      <c r="G66" s="7">
        <f>AVERAGE(G61,G55,G49,G43,G37,G31,G25,G19,G13)</f>
        <v>3.7700843617929203</v>
      </c>
      <c r="H66" s="7">
        <f>AVERAGE(H61,H55,H49,H43,H37,H31,H25,H19,H13)</f>
        <v>8.1826979589158348</v>
      </c>
      <c r="I66" s="7">
        <f>AVERAGE(I61,I55,I49,I43,I37,I31,I25,I19,I13)</f>
        <v>3.2075739075818044</v>
      </c>
      <c r="J66" s="6"/>
      <c r="K66">
        <f>(D61*1.00517)*1.00517*1.00517*1.00517*1.00517*1.00517*1.00517*1.00517*1.00517*1.00517</f>
        <v>6.4228091578607582</v>
      </c>
      <c r="L66">
        <f>(E61*1.00517)*1.00517*1.00517*1.00517*1.00517*1.00517*1.00517*1.00517*1.00517*1.00517</f>
        <v>6.1069332976380979</v>
      </c>
      <c r="M66">
        <f>(F61*1.00517)*1.00517*1.00517*1.00517*1.00517*1.00517*1.00517*1.00517*1.00517*1.00517</f>
        <v>10.529195340755342</v>
      </c>
      <c r="O66" s="10"/>
    </row>
    <row r="67" spans="1:15" x14ac:dyDescent="0.3">
      <c r="A67" t="s">
        <v>83</v>
      </c>
      <c r="G67" s="7">
        <f>AVERAGE(G62,G56,G50,G44,G38,G32,G26,G20,G14)</f>
        <v>3.1095264038988217</v>
      </c>
      <c r="H67" s="7">
        <f>AVERAGE(H62,H56,H50,H44,H38,H32,H26,H20,H14)</f>
        <v>2.203945578101532</v>
      </c>
      <c r="I67" s="7">
        <f>AVERAGE(I62,I56,I50,I44,I38,I32,I26,I20,I14)</f>
        <v>2.7343735299889165</v>
      </c>
      <c r="J67" s="6"/>
      <c r="K67">
        <f>(D62*1.00517)*1.00517*1.00517*1.00517*1.00517*1.00517*1.00517*1.00517*1.00517*1.00517</f>
        <v>11.266239014608216</v>
      </c>
      <c r="L67">
        <f>(E62*1.00517)*1.00517*1.00517*1.00517*1.00517*1.00517*1.00517*1.00517*1.00517*1.00517</f>
        <v>6.5281011112683132</v>
      </c>
      <c r="M67">
        <f>(F62*1.00517)*1.00517*1.00517*1.00517*1.00517*1.00517*1.00517*1.00517*1.00517*1.00517</f>
        <v>10.423903387347789</v>
      </c>
      <c r="O67" s="10"/>
    </row>
    <row r="68" spans="1:15" x14ac:dyDescent="0.3">
      <c r="A68" t="s">
        <v>79</v>
      </c>
      <c r="G68" s="7">
        <f>AVERAGE(G58,G52,G46,G40,G34,G28,G22,G16,G10)</f>
        <v>-0.28968867746201316</v>
      </c>
      <c r="H68" s="7">
        <f>AVERAGE(H58,H52,H46,H40,H34,H28,H22,H16,H10)</f>
        <v>-0.36256756699715242</v>
      </c>
      <c r="I68" s="7">
        <f>AVERAGE(I58,I52,I46,I40,I34,I28,I22,I16,I10)</f>
        <v>0.10330241547258529</v>
      </c>
      <c r="J68" s="6"/>
      <c r="K68">
        <f>(D58%*1.00517)*1.00517*1.00517*1.00517*1.00517*1.00517*1.00517*1.00517*1.00517*1.00517</f>
        <v>0.63175172044532035</v>
      </c>
      <c r="L68">
        <f>(E58%*1.00517)*1.00517*1.00517*1.00517*1.00517*1.00517*1.00517*1.00517*1.00517*1.00517</f>
        <v>0.76231374267068697</v>
      </c>
      <c r="M68">
        <f>(F58%*1.00517)*1.00517*1.00517*1.00517*1.00517*1.00517*1.00517*1.00517*1.00517*1.00517</f>
        <v>0.44854372151617761</v>
      </c>
      <c r="O68" s="10"/>
    </row>
    <row r="69" spans="1:15" x14ac:dyDescent="0.3">
      <c r="G69" s="6"/>
      <c r="H69" s="6"/>
      <c r="I69" s="6"/>
    </row>
    <row r="70" spans="1:15" x14ac:dyDescent="0.3">
      <c r="G70" s="6"/>
      <c r="H70" s="6"/>
      <c r="I70" s="6"/>
    </row>
    <row r="71" spans="1:15" x14ac:dyDescent="0.3">
      <c r="C71" s="10"/>
      <c r="G71" s="6"/>
      <c r="H71" s="6"/>
      <c r="I71" s="6"/>
      <c r="K71">
        <f>(0.6*1-0.002897)</f>
        <v>0.59710299999999994</v>
      </c>
    </row>
    <row r="72" spans="1:15" x14ac:dyDescent="0.3">
      <c r="G72" s="6"/>
      <c r="H72" s="6"/>
      <c r="I72" s="6"/>
    </row>
    <row r="73" spans="1:15" x14ac:dyDescent="0.3">
      <c r="G73" s="6"/>
      <c r="H73" s="6"/>
      <c r="I73" s="6"/>
    </row>
    <row r="74" spans="1:15" x14ac:dyDescent="0.3">
      <c r="G74" s="6"/>
      <c r="H74" s="6"/>
      <c r="I74" s="6"/>
    </row>
    <row r="75" spans="1:15" x14ac:dyDescent="0.3">
      <c r="D75" t="s">
        <v>93</v>
      </c>
    </row>
  </sheetData>
  <mergeCells count="7">
    <mergeCell ref="J25:O25"/>
    <mergeCell ref="J27:N27"/>
    <mergeCell ref="U2:W2"/>
    <mergeCell ref="J2:N2"/>
    <mergeCell ref="P2:T2"/>
    <mergeCell ref="J10:M10"/>
    <mergeCell ref="J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2020-09-16T14:33:12Z</dcterms:created>
  <dcterms:modified xsi:type="dcterms:W3CDTF">2021-02-16T03:48:42Z</dcterms:modified>
</cp:coreProperties>
</file>