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f\OneDrive - University of Exeter\Extra Blue work\Fish landings\"/>
    </mc:Choice>
  </mc:AlternateContent>
  <xr:revisionPtr revIDLastSave="0" documentId="13_ncr:40009_{2061C2F8-84A4-4A43-B547-6886A325337F}" xr6:coauthVersionLast="47" xr6:coauthVersionMax="47" xr10:uidLastSave="{00000000-0000-0000-0000-000000000000}"/>
  <bookViews>
    <workbookView xWindow="-110" yWindow="-110" windowWidth="25180" windowHeight="16140" firstSheet="5" activeTab="8"/>
  </bookViews>
  <sheets>
    <sheet name="sites_within_grid" sheetId="1" r:id="rId1"/>
    <sheet name="data averaged" sheetId="2" r:id="rId2"/>
    <sheet name="plotting data" sheetId="3" r:id="rId3"/>
    <sheet name="fishing intensity" sheetId="4" r:id="rId4"/>
    <sheet name="average_biom" sheetId="11" r:id="rId5"/>
    <sheet name="scatter_biomass" sheetId="9" r:id="rId6"/>
    <sheet name="biomass_by_intensity" sheetId="6" r:id="rId7"/>
    <sheet name="coral" sheetId="12" r:id="rId8"/>
    <sheet name="Sheet12" sheetId="16" r:id="rId9"/>
    <sheet name="coral_averaged" sheetId="13" r:id="rId10"/>
    <sheet name="coral_by_intensity" sheetId="15" r:id="rId11"/>
  </sheets>
  <calcPr calcId="0"/>
  <pivotCaches>
    <pivotCache cacheId="135" r:id="rId12"/>
    <pivotCache cacheId="152" r:id="rId13"/>
    <pivotCache cacheId="170" r:id="rId14"/>
    <pivotCache cacheId="184" r:id="rId15"/>
  </pivotCaches>
</workbook>
</file>

<file path=xl/calcChain.xml><?xml version="1.0" encoding="utf-8"?>
<calcChain xmlns="http://schemas.openxmlformats.org/spreadsheetml/2006/main">
  <c r="I30" i="2" l="1"/>
  <c r="I29" i="2"/>
  <c r="I28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G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</calcChain>
</file>

<file path=xl/sharedStrings.xml><?xml version="1.0" encoding="utf-8"?>
<sst xmlns="http://schemas.openxmlformats.org/spreadsheetml/2006/main" count="504" uniqueCount="105">
  <si>
    <t>SiteID</t>
  </si>
  <si>
    <t>Site</t>
  </si>
  <si>
    <t>total.biom</t>
  </si>
  <si>
    <t>Lat</t>
  </si>
  <si>
    <t>Long</t>
  </si>
  <si>
    <t>Fishery_gr</t>
  </si>
  <si>
    <t>Shape__Are</t>
  </si>
  <si>
    <t>Shape__Len</t>
  </si>
  <si>
    <t>Biomass (g</t>
  </si>
  <si>
    <t>biomass_kg</t>
  </si>
  <si>
    <t>FI</t>
  </si>
  <si>
    <t>Fonadhoo insideï¿½</t>
  </si>
  <si>
    <t>Q20</t>
  </si>
  <si>
    <t>FO</t>
  </si>
  <si>
    <t>Fonadhoo outside</t>
  </si>
  <si>
    <t>R20</t>
  </si>
  <si>
    <t>FGO</t>
  </si>
  <si>
    <t>Fonagaadhoo outside</t>
  </si>
  <si>
    <t>T3</t>
  </si>
  <si>
    <t>FK</t>
  </si>
  <si>
    <t>Fushi kandu</t>
  </si>
  <si>
    <t>T7</t>
  </si>
  <si>
    <t>GI</t>
  </si>
  <si>
    <t>Gaadhoo inside</t>
  </si>
  <si>
    <t>N21</t>
  </si>
  <si>
    <t>GO</t>
  </si>
  <si>
    <t>Gaadhoo outside</t>
  </si>
  <si>
    <t>N20</t>
  </si>
  <si>
    <t>HC</t>
  </si>
  <si>
    <t>Hithadhoo corner</t>
  </si>
  <si>
    <t>L22</t>
  </si>
  <si>
    <t>HI</t>
  </si>
  <si>
    <t>Hithadhoo inside</t>
  </si>
  <si>
    <t>L21</t>
  </si>
  <si>
    <t>HW</t>
  </si>
  <si>
    <t>Hithadhoo west</t>
  </si>
  <si>
    <t>J23</t>
  </si>
  <si>
    <t>IM</t>
  </si>
  <si>
    <t>Isdhoo muli</t>
  </si>
  <si>
    <t>W2</t>
  </si>
  <si>
    <t>LF</t>
  </si>
  <si>
    <t>Laamafaruhaa</t>
  </si>
  <si>
    <t>K19</t>
  </si>
  <si>
    <t>MBI</t>
  </si>
  <si>
    <t>Maabaidhoo inside</t>
  </si>
  <si>
    <t>S8</t>
  </si>
  <si>
    <t>MBO</t>
  </si>
  <si>
    <t>Maabaidhoo outside</t>
  </si>
  <si>
    <t>MC</t>
  </si>
  <si>
    <t>Maavah corner</t>
  </si>
  <si>
    <t>B15</t>
  </si>
  <si>
    <t>MI</t>
  </si>
  <si>
    <t>Maavah inside</t>
  </si>
  <si>
    <t>C16</t>
  </si>
  <si>
    <t>MO</t>
  </si>
  <si>
    <t>Maavah outside</t>
  </si>
  <si>
    <t>B16</t>
  </si>
  <si>
    <t>MK</t>
  </si>
  <si>
    <t>Mundoo kandu</t>
  </si>
  <si>
    <t>T8</t>
  </si>
  <si>
    <t>OI</t>
  </si>
  <si>
    <t>Olhutholhu inside</t>
  </si>
  <si>
    <t>H22</t>
  </si>
  <si>
    <t>OC</t>
  </si>
  <si>
    <t>Olhuveli corner</t>
  </si>
  <si>
    <t>M21</t>
  </si>
  <si>
    <t>OR</t>
  </si>
  <si>
    <t>Olhuveli reef</t>
  </si>
  <si>
    <t>L20</t>
  </si>
  <si>
    <t>RDH</t>
  </si>
  <si>
    <t>Rahdashuhaa</t>
  </si>
  <si>
    <t>J20</t>
  </si>
  <si>
    <t>VK</t>
  </si>
  <si>
    <t>Vadinolhu kandu</t>
  </si>
  <si>
    <t>I8</t>
  </si>
  <si>
    <t>Column1</t>
  </si>
  <si>
    <t>Column2</t>
  </si>
  <si>
    <t>Column3</t>
  </si>
  <si>
    <t>Column4</t>
  </si>
  <si>
    <t>Fushi kandu/Maabaidhoo outside</t>
  </si>
  <si>
    <t>FK/MBO</t>
  </si>
  <si>
    <t>Biomass on the reef</t>
  </si>
  <si>
    <t>Landed biomass</t>
  </si>
  <si>
    <t>Fonadhoo inside</t>
  </si>
  <si>
    <t>Difference</t>
  </si>
  <si>
    <t>landed.per.km2</t>
  </si>
  <si>
    <t>landed.per.2000km</t>
  </si>
  <si>
    <t>Fishing intensity</t>
  </si>
  <si>
    <t>High</t>
  </si>
  <si>
    <t>Medium</t>
  </si>
  <si>
    <t>Low</t>
  </si>
  <si>
    <t>Biomass ranking</t>
  </si>
  <si>
    <t>Average of Biomass on the reef</t>
  </si>
  <si>
    <t>Grand Total</t>
  </si>
  <si>
    <t>High Total</t>
  </si>
  <si>
    <t>Low Total</t>
  </si>
  <si>
    <t>Medium Total</t>
  </si>
  <si>
    <t>Row Labels</t>
  </si>
  <si>
    <t>GC</t>
  </si>
  <si>
    <t xml:space="preserve"> </t>
  </si>
  <si>
    <t>Coral cover</t>
  </si>
  <si>
    <t>biomass_landed</t>
  </si>
  <si>
    <t>Site ID</t>
  </si>
  <si>
    <t>Fushi kandu/ Maabaidhoo outside</t>
  </si>
  <si>
    <t>Average of Coral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</si>
</sst>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6" fillId="0" borderId="10" xfId="0" applyFont="1" applyBorder="1"/>
    <xf numFmtId="0" fontId="0" fillId="33" borderId="11" xfId="0" applyFont="1" applyFill="1" applyBorder="1"/>
    <xf numFmtId="0" fontId="0" fillId="0" borderId="11" xfId="0" applyFont="1" applyBorder="1"/>
    <xf numFmtId="0" fontId="16" fillId="0" borderId="12" xfId="0" applyFont="1" applyFill="1" applyBorder="1"/>
    <xf numFmtId="0" fontId="16" fillId="0" borderId="13" xfId="0" applyFont="1" applyBorder="1"/>
    <xf numFmtId="0" fontId="0" fillId="33" borderId="14" xfId="0" applyFont="1" applyFill="1" applyBorder="1"/>
    <xf numFmtId="0" fontId="0" fillId="0" borderId="14" xfId="0" applyFont="1" applyBorder="1"/>
    <xf numFmtId="0" fontId="0" fillId="33" borderId="15" xfId="0" applyFont="1" applyFill="1" applyBorder="1"/>
    <xf numFmtId="0" fontId="0" fillId="33" borderId="16" xfId="0" applyFont="1" applyFill="1" applyBorder="1"/>
    <xf numFmtId="0" fontId="16" fillId="0" borderId="12" xfId="0" applyFont="1" applyBorder="1"/>
    <xf numFmtId="0" fontId="0" fillId="0" borderId="16" xfId="0" applyFont="1" applyBorder="1"/>
    <xf numFmtId="0" fontId="0" fillId="0" borderId="0" xfId="0" pivotButton="1"/>
    <xf numFmtId="0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0" fillId="33" borderId="17" xfId="0" applyFont="1" applyFill="1" applyBorder="1"/>
    <xf numFmtId="0" fontId="0" fillId="0" borderId="17" xfId="0" applyFont="1" applyBorder="1"/>
    <xf numFmtId="0" fontId="16" fillId="0" borderId="18" xfId="0" applyFont="1" applyBorder="1"/>
    <xf numFmtId="0" fontId="16" fillId="0" borderId="19" xfId="0" applyFont="1" applyBorder="1"/>
    <xf numFmtId="0" fontId="16" fillId="0" borderId="20" xfId="0" applyFont="1" applyBorder="1"/>
    <xf numFmtId="0" fontId="0" fillId="0" borderId="21" xfId="0" applyFont="1" applyBorder="1"/>
    <xf numFmtId="0" fontId="0" fillId="33" borderId="22" xfId="0" applyFont="1" applyFill="1" applyBorder="1"/>
    <xf numFmtId="0" fontId="0" fillId="33" borderId="21" xfId="0" applyFont="1" applyFill="1" applyBorder="1"/>
    <xf numFmtId="0" fontId="16" fillId="0" borderId="19" xfId="0" applyFont="1" applyFill="1" applyBorder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numFmt numFmtId="2" formatCode="0.00"/>
    </dxf>
    <dxf>
      <numFmt numFmtId="166" formatCode="0.0"/>
    </dxf>
    <dxf>
      <numFmt numFmtId="165" formatCode="0.000"/>
    </dxf>
    <dxf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Relationship Id="rId4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'plotting data'!$C$1</c:f>
              <c:strCache>
                <c:ptCount val="1"/>
                <c:pt idx="0">
                  <c:v>Biomass on the reef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'plotting data'!$B$2:$B$22</c:f>
              <c:strCache>
                <c:ptCount val="21"/>
                <c:pt idx="0">
                  <c:v>Fonagaadhoo outside</c:v>
                </c:pt>
                <c:pt idx="1">
                  <c:v>Maavah outside</c:v>
                </c:pt>
                <c:pt idx="2">
                  <c:v>Isdhoo muli</c:v>
                </c:pt>
                <c:pt idx="3">
                  <c:v>Fushi kandu/Maabaidhoo outside</c:v>
                </c:pt>
                <c:pt idx="4">
                  <c:v>Maavah corner</c:v>
                </c:pt>
                <c:pt idx="5">
                  <c:v>Gaadhoo outside</c:v>
                </c:pt>
                <c:pt idx="6">
                  <c:v>Fonadhoo outside</c:v>
                </c:pt>
                <c:pt idx="7">
                  <c:v>Gaadhoo inside</c:v>
                </c:pt>
                <c:pt idx="8">
                  <c:v>Hithadhoo corner</c:v>
                </c:pt>
                <c:pt idx="9">
                  <c:v>Laamafaruhaa</c:v>
                </c:pt>
                <c:pt idx="10">
                  <c:v>Hithadhoo west</c:v>
                </c:pt>
                <c:pt idx="11">
                  <c:v>Olhuveli reef</c:v>
                </c:pt>
                <c:pt idx="12">
                  <c:v>Hithadhoo inside</c:v>
                </c:pt>
                <c:pt idx="13">
                  <c:v>Rahdashuhaa</c:v>
                </c:pt>
                <c:pt idx="14">
                  <c:v>Maabaidhoo inside</c:v>
                </c:pt>
                <c:pt idx="15">
                  <c:v>Mundoo kandu</c:v>
                </c:pt>
                <c:pt idx="16">
                  <c:v>Olhutholhu inside</c:v>
                </c:pt>
                <c:pt idx="17">
                  <c:v>Maavah inside</c:v>
                </c:pt>
                <c:pt idx="18">
                  <c:v>Olhuveli corner</c:v>
                </c:pt>
                <c:pt idx="19">
                  <c:v>Fonadhoo inside</c:v>
                </c:pt>
                <c:pt idx="20">
                  <c:v>Vadinolhu kandu</c:v>
                </c:pt>
              </c:strCache>
            </c:strRef>
          </c:cat>
          <c:val>
            <c:numRef>
              <c:f>'plotting data'!$C$2:$C$22</c:f>
              <c:numCache>
                <c:formatCode>General</c:formatCode>
                <c:ptCount val="21"/>
                <c:pt idx="0">
                  <c:v>237.22900000000001</c:v>
                </c:pt>
                <c:pt idx="1">
                  <c:v>208.481999999999</c:v>
                </c:pt>
                <c:pt idx="2">
                  <c:v>175.19900000000001</c:v>
                </c:pt>
                <c:pt idx="3">
                  <c:v>174.52549999999999</c:v>
                </c:pt>
                <c:pt idx="4">
                  <c:v>150.23500000000001</c:v>
                </c:pt>
                <c:pt idx="5">
                  <c:v>149.012</c:v>
                </c:pt>
                <c:pt idx="6">
                  <c:v>144.200999999999</c:v>
                </c:pt>
                <c:pt idx="7">
                  <c:v>122.617</c:v>
                </c:pt>
                <c:pt idx="8">
                  <c:v>121.712999999999</c:v>
                </c:pt>
                <c:pt idx="9">
                  <c:v>119.650999999999</c:v>
                </c:pt>
                <c:pt idx="10">
                  <c:v>98.570999999999898</c:v>
                </c:pt>
                <c:pt idx="11">
                  <c:v>86.009</c:v>
                </c:pt>
                <c:pt idx="12">
                  <c:v>63.896999999999899</c:v>
                </c:pt>
                <c:pt idx="13">
                  <c:v>62.683</c:v>
                </c:pt>
                <c:pt idx="14">
                  <c:v>59.92</c:v>
                </c:pt>
                <c:pt idx="15">
                  <c:v>50.78</c:v>
                </c:pt>
                <c:pt idx="16">
                  <c:v>44.548000000000002</c:v>
                </c:pt>
                <c:pt idx="17">
                  <c:v>32.728000000000002</c:v>
                </c:pt>
                <c:pt idx="18">
                  <c:v>29.388000000000002</c:v>
                </c:pt>
                <c:pt idx="19">
                  <c:v>29.241</c:v>
                </c:pt>
                <c:pt idx="20">
                  <c:v>13.324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9-41E6-BE85-2B2D477DF4B5}"/>
            </c:ext>
          </c:extLst>
        </c:ser>
        <c:ser>
          <c:idx val="1"/>
          <c:order val="1"/>
          <c:tx>
            <c:strRef>
              <c:f>'plotting data'!$D$1</c:f>
              <c:strCache>
                <c:ptCount val="1"/>
                <c:pt idx="0">
                  <c:v>Landed biomass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'plotting data'!$B$2:$B$22</c:f>
              <c:strCache>
                <c:ptCount val="21"/>
                <c:pt idx="0">
                  <c:v>Fonagaadhoo outside</c:v>
                </c:pt>
                <c:pt idx="1">
                  <c:v>Maavah outside</c:v>
                </c:pt>
                <c:pt idx="2">
                  <c:v>Isdhoo muli</c:v>
                </c:pt>
                <c:pt idx="3">
                  <c:v>Fushi kandu/Maabaidhoo outside</c:v>
                </c:pt>
                <c:pt idx="4">
                  <c:v>Maavah corner</c:v>
                </c:pt>
                <c:pt idx="5">
                  <c:v>Gaadhoo outside</c:v>
                </c:pt>
                <c:pt idx="6">
                  <c:v>Fonadhoo outside</c:v>
                </c:pt>
                <c:pt idx="7">
                  <c:v>Gaadhoo inside</c:v>
                </c:pt>
                <c:pt idx="8">
                  <c:v>Hithadhoo corner</c:v>
                </c:pt>
                <c:pt idx="9">
                  <c:v>Laamafaruhaa</c:v>
                </c:pt>
                <c:pt idx="10">
                  <c:v>Hithadhoo west</c:v>
                </c:pt>
                <c:pt idx="11">
                  <c:v>Olhuveli reef</c:v>
                </c:pt>
                <c:pt idx="12">
                  <c:v>Hithadhoo inside</c:v>
                </c:pt>
                <c:pt idx="13">
                  <c:v>Rahdashuhaa</c:v>
                </c:pt>
                <c:pt idx="14">
                  <c:v>Maabaidhoo inside</c:v>
                </c:pt>
                <c:pt idx="15">
                  <c:v>Mundoo kandu</c:v>
                </c:pt>
                <c:pt idx="16">
                  <c:v>Olhutholhu inside</c:v>
                </c:pt>
                <c:pt idx="17">
                  <c:v>Maavah inside</c:v>
                </c:pt>
                <c:pt idx="18">
                  <c:v>Olhuveli corner</c:v>
                </c:pt>
                <c:pt idx="19">
                  <c:v>Fonadhoo inside</c:v>
                </c:pt>
                <c:pt idx="20">
                  <c:v>Vadinolhu kandu</c:v>
                </c:pt>
              </c:strCache>
            </c:strRef>
          </c:cat>
          <c:val>
            <c:numRef>
              <c:f>'plotting data'!$D$2:$D$22</c:f>
              <c:numCache>
                <c:formatCode>General</c:formatCode>
                <c:ptCount val="21"/>
                <c:pt idx="0">
                  <c:v>17.934999999999999</c:v>
                </c:pt>
                <c:pt idx="1">
                  <c:v>43.25</c:v>
                </c:pt>
                <c:pt idx="2">
                  <c:v>61.927</c:v>
                </c:pt>
                <c:pt idx="3">
                  <c:v>68.094999999999999</c:v>
                </c:pt>
                <c:pt idx="4">
                  <c:v>46.420999999999999</c:v>
                </c:pt>
                <c:pt idx="5">
                  <c:v>3.6040000000000001</c:v>
                </c:pt>
                <c:pt idx="6">
                  <c:v>36.798000000000002</c:v>
                </c:pt>
                <c:pt idx="7">
                  <c:v>6.0060000000000002</c:v>
                </c:pt>
                <c:pt idx="8">
                  <c:v>4.258</c:v>
                </c:pt>
                <c:pt idx="9">
                  <c:v>3.3109999999999999</c:v>
                </c:pt>
                <c:pt idx="10">
                  <c:v>4.3460000000000001</c:v>
                </c:pt>
                <c:pt idx="11">
                  <c:v>15.510999999999999</c:v>
                </c:pt>
                <c:pt idx="12">
                  <c:v>32.052999999999997</c:v>
                </c:pt>
                <c:pt idx="13">
                  <c:v>37.834000000000003</c:v>
                </c:pt>
                <c:pt idx="14">
                  <c:v>25.759</c:v>
                </c:pt>
                <c:pt idx="15">
                  <c:v>39.091000000000001</c:v>
                </c:pt>
                <c:pt idx="16">
                  <c:v>6.3620000000000001</c:v>
                </c:pt>
                <c:pt idx="17">
                  <c:v>1.798</c:v>
                </c:pt>
                <c:pt idx="18">
                  <c:v>6.9370000000000003</c:v>
                </c:pt>
                <c:pt idx="19">
                  <c:v>38.978000000000002</c:v>
                </c:pt>
                <c:pt idx="20">
                  <c:v>120.04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9-41E6-BE85-2B2D477DF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992607"/>
        <c:axId val="230991359"/>
      </c:barChart>
      <c:catAx>
        <c:axId val="230992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30991359"/>
        <c:crosses val="autoZero"/>
        <c:auto val="1"/>
        <c:lblAlgn val="ctr"/>
        <c:lblOffset val="100"/>
        <c:noMultiLvlLbl val="0"/>
      </c:catAx>
      <c:valAx>
        <c:axId val="23099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BIOmass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3099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coral_averaged!$D$1</c:f>
              <c:strCache>
                <c:ptCount val="1"/>
                <c:pt idx="0">
                  <c:v>biomass_landed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coral_averaged!$C$2:$C$22</c:f>
              <c:numCache>
                <c:formatCode>General</c:formatCode>
                <c:ptCount val="21"/>
                <c:pt idx="0">
                  <c:v>41.95</c:v>
                </c:pt>
                <c:pt idx="1">
                  <c:v>40.914999999999999</c:v>
                </c:pt>
                <c:pt idx="2">
                  <c:v>40.462499999999999</c:v>
                </c:pt>
                <c:pt idx="3">
                  <c:v>39.857500000000002</c:v>
                </c:pt>
                <c:pt idx="4">
                  <c:v>37.542499999999997</c:v>
                </c:pt>
                <c:pt idx="5">
                  <c:v>34.052500000000002</c:v>
                </c:pt>
                <c:pt idx="6">
                  <c:v>31.842500000000001</c:v>
                </c:pt>
                <c:pt idx="7">
                  <c:v>30.8825</c:v>
                </c:pt>
                <c:pt idx="8">
                  <c:v>28.537500000000001</c:v>
                </c:pt>
                <c:pt idx="9">
                  <c:v>28.44</c:v>
                </c:pt>
                <c:pt idx="10">
                  <c:v>28.08</c:v>
                </c:pt>
                <c:pt idx="11">
                  <c:v>27.227499999999999</c:v>
                </c:pt>
                <c:pt idx="12">
                  <c:v>26.012499999999999</c:v>
                </c:pt>
                <c:pt idx="13">
                  <c:v>25.695</c:v>
                </c:pt>
                <c:pt idx="14">
                  <c:v>24.9175</c:v>
                </c:pt>
                <c:pt idx="15">
                  <c:v>24.702500000000001</c:v>
                </c:pt>
                <c:pt idx="16">
                  <c:v>18.5825</c:v>
                </c:pt>
                <c:pt idx="17">
                  <c:v>18.489999999999998</c:v>
                </c:pt>
                <c:pt idx="18">
                  <c:v>14.484999999999999</c:v>
                </c:pt>
                <c:pt idx="19">
                  <c:v>12.987500000000001</c:v>
                </c:pt>
                <c:pt idx="20">
                  <c:v>12.98</c:v>
                </c:pt>
              </c:numCache>
            </c:numRef>
          </c:xVal>
          <c:yVal>
            <c:numRef>
              <c:f>coral_averaged!$D$2:$D$22</c:f>
              <c:numCache>
                <c:formatCode>General</c:formatCode>
                <c:ptCount val="21"/>
                <c:pt idx="0">
                  <c:v>37.834000000000003</c:v>
                </c:pt>
                <c:pt idx="1">
                  <c:v>38.978000000000002</c:v>
                </c:pt>
                <c:pt idx="2">
                  <c:v>1.798</c:v>
                </c:pt>
                <c:pt idx="3">
                  <c:v>17.934999999999999</c:v>
                </c:pt>
                <c:pt idx="4">
                  <c:v>4.3460000000000001</c:v>
                </c:pt>
                <c:pt idx="5">
                  <c:v>36.798000000000002</c:v>
                </c:pt>
                <c:pt idx="6">
                  <c:v>39.091000000000001</c:v>
                </c:pt>
                <c:pt idx="7">
                  <c:v>46.420999999999999</c:v>
                </c:pt>
                <c:pt idx="8">
                  <c:v>25.759</c:v>
                </c:pt>
                <c:pt idx="9">
                  <c:v>68.094999999999999</c:v>
                </c:pt>
                <c:pt idx="10">
                  <c:v>15.510999999999999</c:v>
                </c:pt>
                <c:pt idx="11">
                  <c:v>61.927</c:v>
                </c:pt>
                <c:pt idx="12">
                  <c:v>3.3109999999999999</c:v>
                </c:pt>
                <c:pt idx="13">
                  <c:v>6.3620000000000001</c:v>
                </c:pt>
                <c:pt idx="14">
                  <c:v>6.0060000000000002</c:v>
                </c:pt>
                <c:pt idx="15">
                  <c:v>120.04</c:v>
                </c:pt>
                <c:pt idx="16">
                  <c:v>32.052999999999997</c:v>
                </c:pt>
                <c:pt idx="17">
                  <c:v>4.258</c:v>
                </c:pt>
                <c:pt idx="18">
                  <c:v>6.9370000000000003</c:v>
                </c:pt>
                <c:pt idx="19">
                  <c:v>43.25</c:v>
                </c:pt>
                <c:pt idx="20">
                  <c:v>3.6040000000000001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3-4F91-AD4B-A82D2F129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98095"/>
        <c:axId val="619999759"/>
      </c:scatterChart>
      <c:valAx>
        <c:axId val="61999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Coral cover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99759"/>
        <c:crosses val="autoZero"/>
        <c:crossBetween val="midCat"/>
      </c:valAx>
      <c:valAx>
        <c:axId val="61999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Landed biomass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9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[sites_within_grid.xlsx]coral_by_intensity!PivotTable98</c:name>
    <c:fmtId val="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>
            <a:solidFill>
              <a:schemeClr val="tx1"/>
            </a:solidFill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 w="6350">
            <a:solidFill>
              <a:schemeClr val="tx1"/>
            </a:solidFill>
          </a:ln>
          <a:effectLst/>
        </c:spPr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3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5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6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7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8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10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11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12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13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14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16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18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19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20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21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C00000"/>
          </a:solidFill>
          <a:ln w="6350">
            <a:solidFill>
              <a:schemeClr val="tx1"/>
            </a:solidFill>
          </a:ln>
          <a:effectLst/>
        </c:spPr>
      </c:pivotFmt>
      <c:pivotFmt>
        <c:idx val="24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25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26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27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28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29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30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32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33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34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35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36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37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38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39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40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41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42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43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coral_by_intensity!$B$3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68-4579-9E86-36FC6AD38A8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668-4579-9E86-36FC6AD38A8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68-4579-9E86-36FC6AD38A8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668-4579-9E86-36FC6AD38A8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68-4579-9E86-36FC6AD38A8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668-4579-9E86-36FC6AD38A8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68-4579-9E86-36FC6AD38A8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668-4579-9E86-36FC6AD38A8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68-4579-9E86-36FC6AD38A8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668-4579-9E86-36FC6AD38A8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68-4579-9E86-36FC6AD38A8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668-4579-9E86-36FC6AD38A8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668-4579-9E86-36FC6AD38A8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668-4579-9E86-36FC6AD38A8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668-4579-9E86-36FC6AD38A8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668-4579-9E86-36FC6AD38A8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668-4579-9E86-36FC6AD38A8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B668-4579-9E86-36FC6AD38A8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668-4579-9E86-36FC6AD38A8E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B668-4579-9E86-36FC6AD38A8E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668-4579-9E86-36FC6AD38A8E}"/>
              </c:ext>
            </c:extLst>
          </c:dPt>
          <c:cat>
            <c:multiLvlStrRef>
              <c:f>coral_by_intensity!$A$4:$A$28</c:f>
              <c:multiLvlStrCache>
                <c:ptCount val="21"/>
                <c:lvl>
                  <c:pt idx="0">
                    <c:v>VK</c:v>
                  </c:pt>
                  <c:pt idx="1">
                    <c:v>RDH</c:v>
                  </c:pt>
                  <c:pt idx="2">
                    <c:v>FI</c:v>
                  </c:pt>
                  <c:pt idx="3">
                    <c:v>FO</c:v>
                  </c:pt>
                  <c:pt idx="4">
                    <c:v>MK</c:v>
                  </c:pt>
                  <c:pt idx="5">
                    <c:v>MC</c:v>
                  </c:pt>
                  <c:pt idx="6">
                    <c:v>MBI</c:v>
                  </c:pt>
                  <c:pt idx="7">
                    <c:v>FK/MBO</c:v>
                  </c:pt>
                  <c:pt idx="8">
                    <c:v>IM</c:v>
                  </c:pt>
                  <c:pt idx="9">
                    <c:v>HI</c:v>
                  </c:pt>
                  <c:pt idx="10">
                    <c:v>MO</c:v>
                  </c:pt>
                  <c:pt idx="11">
                    <c:v>MI</c:v>
                  </c:pt>
                  <c:pt idx="12">
                    <c:v>FGO</c:v>
                  </c:pt>
                  <c:pt idx="13">
                    <c:v>HW</c:v>
                  </c:pt>
                  <c:pt idx="14">
                    <c:v>OR</c:v>
                  </c:pt>
                  <c:pt idx="15">
                    <c:v>LF</c:v>
                  </c:pt>
                  <c:pt idx="16">
                    <c:v>OI</c:v>
                  </c:pt>
                  <c:pt idx="17">
                    <c:v>GO</c:v>
                  </c:pt>
                  <c:pt idx="18">
                    <c:v>HC</c:v>
                  </c:pt>
                  <c:pt idx="19">
                    <c:v>OC</c:v>
                  </c:pt>
                  <c:pt idx="20">
                    <c:v>GC</c:v>
                  </c:pt>
                </c:lvl>
                <c:lvl>
                  <c:pt idx="0">
                    <c:v>High</c:v>
                  </c:pt>
                  <c:pt idx="1">
                    <c:v>Medium</c:v>
                  </c:pt>
                  <c:pt idx="11">
                    <c:v>Low</c:v>
                  </c:pt>
                </c:lvl>
              </c:multiLvlStrCache>
            </c:multiLvlStrRef>
          </c:cat>
          <c:val>
            <c:numRef>
              <c:f>coral_by_intensity!$B$4:$B$28</c:f>
              <c:numCache>
                <c:formatCode>General</c:formatCode>
                <c:ptCount val="21"/>
                <c:pt idx="0">
                  <c:v>24.702500000000001</c:v>
                </c:pt>
                <c:pt idx="1">
                  <c:v>41.95</c:v>
                </c:pt>
                <c:pt idx="2">
                  <c:v>40.914999999999999</c:v>
                </c:pt>
                <c:pt idx="3">
                  <c:v>34.052500000000002</c:v>
                </c:pt>
                <c:pt idx="4">
                  <c:v>31.842500000000001</c:v>
                </c:pt>
                <c:pt idx="5">
                  <c:v>30.8825</c:v>
                </c:pt>
                <c:pt idx="6">
                  <c:v>28.537500000000001</c:v>
                </c:pt>
                <c:pt idx="7">
                  <c:v>28.44</c:v>
                </c:pt>
                <c:pt idx="8">
                  <c:v>27.227499999999999</c:v>
                </c:pt>
                <c:pt idx="9">
                  <c:v>18.5825</c:v>
                </c:pt>
                <c:pt idx="10">
                  <c:v>12.987500000000001</c:v>
                </c:pt>
                <c:pt idx="11">
                  <c:v>40.462499999999999</c:v>
                </c:pt>
                <c:pt idx="12">
                  <c:v>39.857500000000002</c:v>
                </c:pt>
                <c:pt idx="13">
                  <c:v>37.542499999999997</c:v>
                </c:pt>
                <c:pt idx="14">
                  <c:v>28.08</c:v>
                </c:pt>
                <c:pt idx="15">
                  <c:v>26.012499999999999</c:v>
                </c:pt>
                <c:pt idx="16">
                  <c:v>25.695</c:v>
                </c:pt>
                <c:pt idx="17">
                  <c:v>24.9175</c:v>
                </c:pt>
                <c:pt idx="18">
                  <c:v>18.489999999999998</c:v>
                </c:pt>
                <c:pt idx="19">
                  <c:v>14.484999999999999</c:v>
                </c:pt>
                <c:pt idx="20">
                  <c:v>12.98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8-4579-9E86-36FC6AD38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7627151"/>
        <c:axId val="567630063"/>
      </c:barChart>
      <c:catAx>
        <c:axId val="56762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Fishing intensity</a:t>
                </a:r>
              </a:p>
            </c:rich>
          </c:tx>
          <c:layout>
            <c:manualLayout>
              <c:xMode val="edge"/>
              <c:yMode val="edge"/>
              <c:x val="0.44635436195475564"/>
              <c:y val="0.86570655572429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7630063"/>
        <c:crosses val="autoZero"/>
        <c:auto val="1"/>
        <c:lblAlgn val="ctr"/>
        <c:lblOffset val="100"/>
        <c:noMultiLvlLbl val="0"/>
      </c:catAx>
      <c:valAx>
        <c:axId val="5676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Coral cover (%)</a:t>
                </a:r>
              </a:p>
            </c:rich>
          </c:tx>
          <c:layout>
            <c:manualLayout>
              <c:xMode val="edge"/>
              <c:yMode val="edge"/>
              <c:x val="7.4016889193198676E-3"/>
              <c:y val="0.24219589596754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762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Biomass on the reef vs landed biomass</a:t>
            </a:r>
          </a:p>
        </c:rich>
      </c:tx>
      <c:layout>
        <c:manualLayout>
          <c:xMode val="edge"/>
          <c:yMode val="edge"/>
          <c:x val="0.24748512709572745"/>
          <c:y val="1.6036655211912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'plotting data'!$C$1</c:f>
              <c:strCache>
                <c:ptCount val="1"/>
                <c:pt idx="0">
                  <c:v>Biomass on the reef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'plotting data'!$B$2:$B$22</c:f>
              <c:strCache>
                <c:ptCount val="21"/>
                <c:pt idx="0">
                  <c:v>Fonagaadhoo outside</c:v>
                </c:pt>
                <c:pt idx="1">
                  <c:v>Maavah outside</c:v>
                </c:pt>
                <c:pt idx="2">
                  <c:v>Isdhoo muli</c:v>
                </c:pt>
                <c:pt idx="3">
                  <c:v>Fushi kandu/Maabaidhoo outside</c:v>
                </c:pt>
                <c:pt idx="4">
                  <c:v>Maavah corner</c:v>
                </c:pt>
                <c:pt idx="5">
                  <c:v>Gaadhoo outside</c:v>
                </c:pt>
                <c:pt idx="6">
                  <c:v>Fonadhoo outside</c:v>
                </c:pt>
                <c:pt idx="7">
                  <c:v>Gaadhoo inside</c:v>
                </c:pt>
                <c:pt idx="8">
                  <c:v>Hithadhoo corner</c:v>
                </c:pt>
                <c:pt idx="9">
                  <c:v>Laamafaruhaa</c:v>
                </c:pt>
                <c:pt idx="10">
                  <c:v>Hithadhoo west</c:v>
                </c:pt>
                <c:pt idx="11">
                  <c:v>Olhuveli reef</c:v>
                </c:pt>
                <c:pt idx="12">
                  <c:v>Hithadhoo inside</c:v>
                </c:pt>
                <c:pt idx="13">
                  <c:v>Rahdashuhaa</c:v>
                </c:pt>
                <c:pt idx="14">
                  <c:v>Maabaidhoo inside</c:v>
                </c:pt>
                <c:pt idx="15">
                  <c:v>Mundoo kandu</c:v>
                </c:pt>
                <c:pt idx="16">
                  <c:v>Olhutholhu inside</c:v>
                </c:pt>
                <c:pt idx="17">
                  <c:v>Maavah inside</c:v>
                </c:pt>
                <c:pt idx="18">
                  <c:v>Olhuveli corner</c:v>
                </c:pt>
                <c:pt idx="19">
                  <c:v>Fonadhoo inside</c:v>
                </c:pt>
                <c:pt idx="20">
                  <c:v>Vadinolhu kandu</c:v>
                </c:pt>
              </c:strCache>
            </c:strRef>
          </c:cat>
          <c:val>
            <c:numRef>
              <c:f>'plotting data'!$C$2:$C$22</c:f>
              <c:numCache>
                <c:formatCode>General</c:formatCode>
                <c:ptCount val="21"/>
                <c:pt idx="0">
                  <c:v>237.22900000000001</c:v>
                </c:pt>
                <c:pt idx="1">
                  <c:v>208.481999999999</c:v>
                </c:pt>
                <c:pt idx="2">
                  <c:v>175.19900000000001</c:v>
                </c:pt>
                <c:pt idx="3">
                  <c:v>174.52549999999999</c:v>
                </c:pt>
                <c:pt idx="4">
                  <c:v>150.23500000000001</c:v>
                </c:pt>
                <c:pt idx="5">
                  <c:v>149.012</c:v>
                </c:pt>
                <c:pt idx="6">
                  <c:v>144.200999999999</c:v>
                </c:pt>
                <c:pt idx="7">
                  <c:v>122.617</c:v>
                </c:pt>
                <c:pt idx="8">
                  <c:v>121.712999999999</c:v>
                </c:pt>
                <c:pt idx="9">
                  <c:v>119.650999999999</c:v>
                </c:pt>
                <c:pt idx="10">
                  <c:v>98.570999999999898</c:v>
                </c:pt>
                <c:pt idx="11">
                  <c:v>86.009</c:v>
                </c:pt>
                <c:pt idx="12">
                  <c:v>63.896999999999899</c:v>
                </c:pt>
                <c:pt idx="13">
                  <c:v>62.683</c:v>
                </c:pt>
                <c:pt idx="14">
                  <c:v>59.92</c:v>
                </c:pt>
                <c:pt idx="15">
                  <c:v>50.78</c:v>
                </c:pt>
                <c:pt idx="16">
                  <c:v>44.548000000000002</c:v>
                </c:pt>
                <c:pt idx="17">
                  <c:v>32.728000000000002</c:v>
                </c:pt>
                <c:pt idx="18">
                  <c:v>29.388000000000002</c:v>
                </c:pt>
                <c:pt idx="19">
                  <c:v>29.241</c:v>
                </c:pt>
                <c:pt idx="20">
                  <c:v>13.324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4-4C57-A906-2678C3D2F96C}"/>
            </c:ext>
          </c:extLst>
        </c:ser>
        <c:ser>
          <c:idx val="1"/>
          <c:order val="1"/>
          <c:tx>
            <c:strRef>
              <c:f>'plotting data'!$D$1</c:f>
              <c:strCache>
                <c:ptCount val="1"/>
                <c:pt idx="0">
                  <c:v>Landed biomass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'plotting data'!$B$2:$B$22</c:f>
              <c:strCache>
                <c:ptCount val="21"/>
                <c:pt idx="0">
                  <c:v>Fonagaadhoo outside</c:v>
                </c:pt>
                <c:pt idx="1">
                  <c:v>Maavah outside</c:v>
                </c:pt>
                <c:pt idx="2">
                  <c:v>Isdhoo muli</c:v>
                </c:pt>
                <c:pt idx="3">
                  <c:v>Fushi kandu/Maabaidhoo outside</c:v>
                </c:pt>
                <c:pt idx="4">
                  <c:v>Maavah corner</c:v>
                </c:pt>
                <c:pt idx="5">
                  <c:v>Gaadhoo outside</c:v>
                </c:pt>
                <c:pt idx="6">
                  <c:v>Fonadhoo outside</c:v>
                </c:pt>
                <c:pt idx="7">
                  <c:v>Gaadhoo inside</c:v>
                </c:pt>
                <c:pt idx="8">
                  <c:v>Hithadhoo corner</c:v>
                </c:pt>
                <c:pt idx="9">
                  <c:v>Laamafaruhaa</c:v>
                </c:pt>
                <c:pt idx="10">
                  <c:v>Hithadhoo west</c:v>
                </c:pt>
                <c:pt idx="11">
                  <c:v>Olhuveli reef</c:v>
                </c:pt>
                <c:pt idx="12">
                  <c:v>Hithadhoo inside</c:v>
                </c:pt>
                <c:pt idx="13">
                  <c:v>Rahdashuhaa</c:v>
                </c:pt>
                <c:pt idx="14">
                  <c:v>Maabaidhoo inside</c:v>
                </c:pt>
                <c:pt idx="15">
                  <c:v>Mundoo kandu</c:v>
                </c:pt>
                <c:pt idx="16">
                  <c:v>Olhutholhu inside</c:v>
                </c:pt>
                <c:pt idx="17">
                  <c:v>Maavah inside</c:v>
                </c:pt>
                <c:pt idx="18">
                  <c:v>Olhuveli corner</c:v>
                </c:pt>
                <c:pt idx="19">
                  <c:v>Fonadhoo inside</c:v>
                </c:pt>
                <c:pt idx="20">
                  <c:v>Vadinolhu kandu</c:v>
                </c:pt>
              </c:strCache>
            </c:strRef>
          </c:cat>
          <c:val>
            <c:numRef>
              <c:f>'plotting data'!$D$2:$D$22</c:f>
              <c:numCache>
                <c:formatCode>General</c:formatCode>
                <c:ptCount val="21"/>
                <c:pt idx="0">
                  <c:v>17.934999999999999</c:v>
                </c:pt>
                <c:pt idx="1">
                  <c:v>43.25</c:v>
                </c:pt>
                <c:pt idx="2">
                  <c:v>61.927</c:v>
                </c:pt>
                <c:pt idx="3">
                  <c:v>68.094999999999999</c:v>
                </c:pt>
                <c:pt idx="4">
                  <c:v>46.420999999999999</c:v>
                </c:pt>
                <c:pt idx="5">
                  <c:v>3.6040000000000001</c:v>
                </c:pt>
                <c:pt idx="6">
                  <c:v>36.798000000000002</c:v>
                </c:pt>
                <c:pt idx="7">
                  <c:v>6.0060000000000002</c:v>
                </c:pt>
                <c:pt idx="8">
                  <c:v>4.258</c:v>
                </c:pt>
                <c:pt idx="9">
                  <c:v>3.3109999999999999</c:v>
                </c:pt>
                <c:pt idx="10">
                  <c:v>4.3460000000000001</c:v>
                </c:pt>
                <c:pt idx="11">
                  <c:v>15.510999999999999</c:v>
                </c:pt>
                <c:pt idx="12">
                  <c:v>32.052999999999997</c:v>
                </c:pt>
                <c:pt idx="13">
                  <c:v>37.834000000000003</c:v>
                </c:pt>
                <c:pt idx="14">
                  <c:v>25.759</c:v>
                </c:pt>
                <c:pt idx="15">
                  <c:v>39.091000000000001</c:v>
                </c:pt>
                <c:pt idx="16">
                  <c:v>6.3620000000000001</c:v>
                </c:pt>
                <c:pt idx="17">
                  <c:v>1.798</c:v>
                </c:pt>
                <c:pt idx="18">
                  <c:v>6.9370000000000003</c:v>
                </c:pt>
                <c:pt idx="19">
                  <c:v>38.978000000000002</c:v>
                </c:pt>
                <c:pt idx="20">
                  <c:v>120.04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4-4C57-A906-2678C3D2F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84289679"/>
        <c:axId val="384291343"/>
      </c:barChart>
      <c:catAx>
        <c:axId val="384289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1343"/>
        <c:crosses val="autoZero"/>
        <c:auto val="1"/>
        <c:lblAlgn val="ctr"/>
        <c:lblOffset val="100"/>
        <c:noMultiLvlLbl val="0"/>
      </c:catAx>
      <c:valAx>
        <c:axId val="38429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8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between landed and</a:t>
            </a:r>
            <a:r>
              <a:rPr lang="en-US" baseline="0"/>
              <a:t> on-the-reef biomass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'plotting data'!$E$2:$E$22</c:f>
              <c:numCache>
                <c:formatCode>General</c:formatCode>
                <c:ptCount val="21"/>
                <c:pt idx="0">
                  <c:v>219.29400000000001</c:v>
                </c:pt>
                <c:pt idx="1">
                  <c:v>165.231999999999</c:v>
                </c:pt>
                <c:pt idx="2">
                  <c:v>113.27200000000002</c:v>
                </c:pt>
                <c:pt idx="3">
                  <c:v>106.43049999999999</c:v>
                </c:pt>
                <c:pt idx="4">
                  <c:v>103.81400000000002</c:v>
                </c:pt>
                <c:pt idx="5">
                  <c:v>145.40799999999999</c:v>
                </c:pt>
                <c:pt idx="6">
                  <c:v>107.402999999999</c:v>
                </c:pt>
                <c:pt idx="7">
                  <c:v>116.611</c:v>
                </c:pt>
                <c:pt idx="8">
                  <c:v>117.454999999999</c:v>
                </c:pt>
                <c:pt idx="9">
                  <c:v>116.33999999999901</c:v>
                </c:pt>
                <c:pt idx="10">
                  <c:v>94.224999999999895</c:v>
                </c:pt>
                <c:pt idx="11">
                  <c:v>70.498000000000005</c:v>
                </c:pt>
                <c:pt idx="12">
                  <c:v>31.843999999999902</c:v>
                </c:pt>
                <c:pt idx="13">
                  <c:v>24.848999999999997</c:v>
                </c:pt>
                <c:pt idx="14">
                  <c:v>34.161000000000001</c:v>
                </c:pt>
                <c:pt idx="15">
                  <c:v>11.689</c:v>
                </c:pt>
                <c:pt idx="16">
                  <c:v>38.186</c:v>
                </c:pt>
                <c:pt idx="17">
                  <c:v>30.93</c:v>
                </c:pt>
                <c:pt idx="18">
                  <c:v>22.451000000000001</c:v>
                </c:pt>
                <c:pt idx="19">
                  <c:v>-9.7370000000000019</c:v>
                </c:pt>
                <c:pt idx="20">
                  <c:v>-106.71600000000001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05C-4CD3-ABC1-57E113D2F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5416111"/>
        <c:axId val="515414031"/>
      </c:barChart>
      <c:catAx>
        <c:axId val="51541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14031"/>
        <c:crosses val="autoZero"/>
        <c:auto val="1"/>
        <c:lblAlgn val="ctr"/>
        <c:lblOffset val="100"/>
        <c:noMultiLvlLbl val="0"/>
      </c:catAx>
      <c:valAx>
        <c:axId val="5154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1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'plotting data'!$E$2:$E$22</c:f>
              <c:numCache>
                <c:formatCode>General</c:formatCode>
                <c:ptCount val="21"/>
                <c:pt idx="0">
                  <c:v>219.29400000000001</c:v>
                </c:pt>
                <c:pt idx="1">
                  <c:v>165.231999999999</c:v>
                </c:pt>
                <c:pt idx="2">
                  <c:v>113.27200000000002</c:v>
                </c:pt>
                <c:pt idx="3">
                  <c:v>106.43049999999999</c:v>
                </c:pt>
                <c:pt idx="4">
                  <c:v>103.81400000000002</c:v>
                </c:pt>
                <c:pt idx="5">
                  <c:v>145.40799999999999</c:v>
                </c:pt>
                <c:pt idx="6">
                  <c:v>107.402999999999</c:v>
                </c:pt>
                <c:pt idx="7">
                  <c:v>116.611</c:v>
                </c:pt>
                <c:pt idx="8">
                  <c:v>117.454999999999</c:v>
                </c:pt>
                <c:pt idx="9">
                  <c:v>116.33999999999901</c:v>
                </c:pt>
                <c:pt idx="10">
                  <c:v>94.224999999999895</c:v>
                </c:pt>
                <c:pt idx="11">
                  <c:v>70.498000000000005</c:v>
                </c:pt>
                <c:pt idx="12">
                  <c:v>31.843999999999902</c:v>
                </c:pt>
                <c:pt idx="13">
                  <c:v>24.848999999999997</c:v>
                </c:pt>
                <c:pt idx="14">
                  <c:v>34.161000000000001</c:v>
                </c:pt>
                <c:pt idx="15">
                  <c:v>11.689</c:v>
                </c:pt>
                <c:pt idx="16">
                  <c:v>38.186</c:v>
                </c:pt>
                <c:pt idx="17">
                  <c:v>30.93</c:v>
                </c:pt>
                <c:pt idx="18">
                  <c:v>22.451000000000001</c:v>
                </c:pt>
                <c:pt idx="19">
                  <c:v>-9.7370000000000019</c:v>
                </c:pt>
                <c:pt idx="20">
                  <c:v>-106.71600000000001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9D6-4DED-A5F6-ED3C25459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4559199"/>
        <c:axId val="554559615"/>
      </c:barChart>
      <c:catAx>
        <c:axId val="55455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59615"/>
        <c:crosses val="autoZero"/>
        <c:auto val="1"/>
        <c:lblAlgn val="ctr"/>
        <c:lblOffset val="100"/>
        <c:noMultiLvlLbl val="0"/>
      </c:catAx>
      <c:valAx>
        <c:axId val="55455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5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Biomass on the reef vs</a:t>
            </a:r>
            <a:r>
              <a:rPr lang="en-GB" baseline="0"/>
              <a:t> landed biomass (both per 2000 km2)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'plotting data'!$C$1</c:f>
              <c:strCache>
                <c:ptCount val="1"/>
                <c:pt idx="0">
                  <c:v>Biomass on the reef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'plotting data'!$B$2:$B$22</c:f>
              <c:strCache>
                <c:ptCount val="21"/>
                <c:pt idx="0">
                  <c:v>Fonagaadhoo outside</c:v>
                </c:pt>
                <c:pt idx="1">
                  <c:v>Maavah outside</c:v>
                </c:pt>
                <c:pt idx="2">
                  <c:v>Isdhoo muli</c:v>
                </c:pt>
                <c:pt idx="3">
                  <c:v>Fushi kandu/Maabaidhoo outside</c:v>
                </c:pt>
                <c:pt idx="4">
                  <c:v>Maavah corner</c:v>
                </c:pt>
                <c:pt idx="5">
                  <c:v>Gaadhoo outside</c:v>
                </c:pt>
                <c:pt idx="6">
                  <c:v>Fonadhoo outside</c:v>
                </c:pt>
                <c:pt idx="7">
                  <c:v>Gaadhoo inside</c:v>
                </c:pt>
                <c:pt idx="8">
                  <c:v>Hithadhoo corner</c:v>
                </c:pt>
                <c:pt idx="9">
                  <c:v>Laamafaruhaa</c:v>
                </c:pt>
                <c:pt idx="10">
                  <c:v>Hithadhoo west</c:v>
                </c:pt>
                <c:pt idx="11">
                  <c:v>Olhuveli reef</c:v>
                </c:pt>
                <c:pt idx="12">
                  <c:v>Hithadhoo inside</c:v>
                </c:pt>
                <c:pt idx="13">
                  <c:v>Rahdashuhaa</c:v>
                </c:pt>
                <c:pt idx="14">
                  <c:v>Maabaidhoo inside</c:v>
                </c:pt>
                <c:pt idx="15">
                  <c:v>Mundoo kandu</c:v>
                </c:pt>
                <c:pt idx="16">
                  <c:v>Olhutholhu inside</c:v>
                </c:pt>
                <c:pt idx="17">
                  <c:v>Maavah inside</c:v>
                </c:pt>
                <c:pt idx="18">
                  <c:v>Olhuveli corner</c:v>
                </c:pt>
                <c:pt idx="19">
                  <c:v>Fonadhoo inside</c:v>
                </c:pt>
                <c:pt idx="20">
                  <c:v>Vadinolhu kandu</c:v>
                </c:pt>
              </c:strCache>
            </c:strRef>
          </c:cat>
          <c:val>
            <c:numRef>
              <c:f>'plotting data'!$C$2:$C$22</c:f>
              <c:numCache>
                <c:formatCode>General</c:formatCode>
                <c:ptCount val="21"/>
                <c:pt idx="0">
                  <c:v>237.22900000000001</c:v>
                </c:pt>
                <c:pt idx="1">
                  <c:v>208.481999999999</c:v>
                </c:pt>
                <c:pt idx="2">
                  <c:v>175.19900000000001</c:v>
                </c:pt>
                <c:pt idx="3">
                  <c:v>174.52549999999999</c:v>
                </c:pt>
                <c:pt idx="4">
                  <c:v>150.23500000000001</c:v>
                </c:pt>
                <c:pt idx="5">
                  <c:v>149.012</c:v>
                </c:pt>
                <c:pt idx="6">
                  <c:v>144.200999999999</c:v>
                </c:pt>
                <c:pt idx="7">
                  <c:v>122.617</c:v>
                </c:pt>
                <c:pt idx="8">
                  <c:v>121.712999999999</c:v>
                </c:pt>
                <c:pt idx="9">
                  <c:v>119.650999999999</c:v>
                </c:pt>
                <c:pt idx="10">
                  <c:v>98.570999999999898</c:v>
                </c:pt>
                <c:pt idx="11">
                  <c:v>86.009</c:v>
                </c:pt>
                <c:pt idx="12">
                  <c:v>63.896999999999899</c:v>
                </c:pt>
                <c:pt idx="13">
                  <c:v>62.683</c:v>
                </c:pt>
                <c:pt idx="14">
                  <c:v>59.92</c:v>
                </c:pt>
                <c:pt idx="15">
                  <c:v>50.78</c:v>
                </c:pt>
                <c:pt idx="16">
                  <c:v>44.548000000000002</c:v>
                </c:pt>
                <c:pt idx="17">
                  <c:v>32.728000000000002</c:v>
                </c:pt>
                <c:pt idx="18">
                  <c:v>29.388000000000002</c:v>
                </c:pt>
                <c:pt idx="19">
                  <c:v>29.241</c:v>
                </c:pt>
                <c:pt idx="20">
                  <c:v>13.324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A-474E-8B63-DDB039D21064}"/>
            </c:ext>
          </c:extLst>
        </c:ser>
        <c:ser>
          <c:idx val="1"/>
          <c:order val="1"/>
          <c:tx>
            <c:strRef>
              <c:f>'plotting data'!$G$1</c:f>
              <c:strCache>
                <c:ptCount val="1"/>
                <c:pt idx="0">
                  <c:v>landed.per.2000km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'plotting data'!$B$2:$B$22</c:f>
              <c:strCache>
                <c:ptCount val="21"/>
                <c:pt idx="0">
                  <c:v>Fonagaadhoo outside</c:v>
                </c:pt>
                <c:pt idx="1">
                  <c:v>Maavah outside</c:v>
                </c:pt>
                <c:pt idx="2">
                  <c:v>Isdhoo muli</c:v>
                </c:pt>
                <c:pt idx="3">
                  <c:v>Fushi kandu/Maabaidhoo outside</c:v>
                </c:pt>
                <c:pt idx="4">
                  <c:v>Maavah corner</c:v>
                </c:pt>
                <c:pt idx="5">
                  <c:v>Gaadhoo outside</c:v>
                </c:pt>
                <c:pt idx="6">
                  <c:v>Fonadhoo outside</c:v>
                </c:pt>
                <c:pt idx="7">
                  <c:v>Gaadhoo inside</c:v>
                </c:pt>
                <c:pt idx="8">
                  <c:v>Hithadhoo corner</c:v>
                </c:pt>
                <c:pt idx="9">
                  <c:v>Laamafaruhaa</c:v>
                </c:pt>
                <c:pt idx="10">
                  <c:v>Hithadhoo west</c:v>
                </c:pt>
                <c:pt idx="11">
                  <c:v>Olhuveli reef</c:v>
                </c:pt>
                <c:pt idx="12">
                  <c:v>Hithadhoo inside</c:v>
                </c:pt>
                <c:pt idx="13">
                  <c:v>Rahdashuhaa</c:v>
                </c:pt>
                <c:pt idx="14">
                  <c:v>Maabaidhoo inside</c:v>
                </c:pt>
                <c:pt idx="15">
                  <c:v>Mundoo kandu</c:v>
                </c:pt>
                <c:pt idx="16">
                  <c:v>Olhutholhu inside</c:v>
                </c:pt>
                <c:pt idx="17">
                  <c:v>Maavah inside</c:v>
                </c:pt>
                <c:pt idx="18">
                  <c:v>Olhuveli corner</c:v>
                </c:pt>
                <c:pt idx="19">
                  <c:v>Fonadhoo inside</c:v>
                </c:pt>
                <c:pt idx="20">
                  <c:v>Vadinolhu kandu</c:v>
                </c:pt>
              </c:strCache>
            </c:strRef>
          </c:cat>
          <c:val>
            <c:numRef>
              <c:f>'plotting data'!$G$2:$G$22</c:f>
              <c:numCache>
                <c:formatCode>General</c:formatCode>
                <c:ptCount val="21"/>
                <c:pt idx="0">
                  <c:v>10.415214866434377</c:v>
                </c:pt>
                <c:pt idx="1">
                  <c:v>25.116144018583043</c:v>
                </c:pt>
                <c:pt idx="2">
                  <c:v>35.962253193960514</c:v>
                </c:pt>
                <c:pt idx="3">
                  <c:v>39.544134727061561</c:v>
                </c:pt>
                <c:pt idx="4">
                  <c:v>26.957607433217188</c:v>
                </c:pt>
                <c:pt idx="5">
                  <c:v>2.0929152148664345</c:v>
                </c:pt>
                <c:pt idx="6">
                  <c:v>21.36933797909408</c:v>
                </c:pt>
                <c:pt idx="7">
                  <c:v>3.4878048780487805</c:v>
                </c:pt>
                <c:pt idx="8">
                  <c:v>2.4727061556329852</c:v>
                </c:pt>
                <c:pt idx="9">
                  <c:v>1.9227642276422763</c:v>
                </c:pt>
                <c:pt idx="10">
                  <c:v>2.5238095238095237</c:v>
                </c:pt>
                <c:pt idx="11">
                  <c:v>9.0075493612078965</c:v>
                </c:pt>
                <c:pt idx="12">
                  <c:v>18.613821138211378</c:v>
                </c:pt>
                <c:pt idx="13">
                  <c:v>21.970963995354239</c:v>
                </c:pt>
                <c:pt idx="14">
                  <c:v>14.95876887340302</c:v>
                </c:pt>
                <c:pt idx="15">
                  <c:v>22.700929152148664</c:v>
                </c:pt>
                <c:pt idx="16">
                  <c:v>3.694541231126597</c:v>
                </c:pt>
                <c:pt idx="17">
                  <c:v>1.0441347270615564</c:v>
                </c:pt>
                <c:pt idx="18">
                  <c:v>4.0284552845528463</c:v>
                </c:pt>
                <c:pt idx="19">
                  <c:v>22.635307781649246</c:v>
                </c:pt>
                <c:pt idx="20">
                  <c:v>69.709639953542407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A-474E-8B63-DDB039D21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4567103"/>
        <c:axId val="554560447"/>
      </c:barChart>
      <c:catAx>
        <c:axId val="554567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60447"/>
        <c:crosses val="autoZero"/>
        <c:auto val="1"/>
        <c:lblAlgn val="ctr"/>
        <c:lblOffset val="100"/>
        <c:noMultiLvlLbl val="0"/>
      </c:catAx>
      <c:valAx>
        <c:axId val="55456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6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[sites_within_grid.xlsx]average_biom!PivotTable91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>
            <a:solidFill>
              <a:schemeClr val="tx1"/>
            </a:solidFill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 w="6350">
            <a:solidFill>
              <a:schemeClr val="tx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fld id="{F4D81F61-1A7E-4A26-A189-77C92CE3AD5B}" type="VALU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[VALUE]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fld id="{B6E04DEF-6251-43C0-B247-F61C901BAA87}" type="VALU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[VALUE]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fld id="{5428884B-4933-4574-9720-FE3B8316260B}" type="VALU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[VALUE]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average_biom!$B$3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FE5-46FB-BC51-B5285F0A61E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E5-46FB-BC51-B5285F0A61E6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FE5-46FB-BC51-B5285F0A61E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428884B-4933-4574-9720-FE3B8316260B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FE5-46FB-BC51-B5285F0A61E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E04DEF-6251-43C0-B247-F61C901BAA87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FE5-46FB-BC51-B5285F0A61E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4D81F61-1A7E-4A26-A189-77C92CE3AD5B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FE5-46FB-BC51-B5285F0A6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average_biom!$A$4:$A$7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average_biom!$B$4:$B$7</c:f>
              <c:numCache>
                <c:formatCode>0.0</c:formatCode>
                <c:ptCount val="3"/>
                <c:pt idx="0">
                  <c:v>104.14659999999978</c:v>
                </c:pt>
                <c:pt idx="1">
                  <c:v>111.91634999999978</c:v>
                </c:pt>
                <c:pt idx="2">
                  <c:v>13.324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5-46FB-BC51-B5285F0A61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54572095"/>
        <c:axId val="554570431"/>
      </c:barChart>
      <c:catAx>
        <c:axId val="554572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50"/>
                  <a:t>Fishing intensity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22823709536307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4570431"/>
        <c:crosses val="autoZero"/>
        <c:auto val="1"/>
        <c:lblAlgn val="ctr"/>
        <c:lblOffset val="100"/>
        <c:noMultiLvlLbl val="0"/>
      </c:catAx>
      <c:valAx>
        <c:axId val="55457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50"/>
                  <a:t>Average biomass on the reef (kg)</a:t>
                </a:r>
              </a:p>
            </c:rich>
          </c:tx>
          <c:layout>
            <c:manualLayout>
              <c:xMode val="edge"/>
              <c:yMode val="edge"/>
              <c:x val="0.31854899387576552"/>
              <c:y val="0.90706000291630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457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scatter_biomass!$B$1</c:f>
              <c:strCache>
                <c:ptCount val="1"/>
                <c:pt idx="0">
                  <c:v>Landed biomass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scatter_biomass!$A$2:$A$22</c:f>
              <c:numCache>
                <c:formatCode>General</c:formatCode>
                <c:ptCount val="21"/>
                <c:pt idx="0">
                  <c:v>237.22900000000001</c:v>
                </c:pt>
                <c:pt idx="1">
                  <c:v>208.481999999999</c:v>
                </c:pt>
                <c:pt idx="2">
                  <c:v>175.19900000000001</c:v>
                </c:pt>
                <c:pt idx="3">
                  <c:v>174.52549999999999</c:v>
                </c:pt>
                <c:pt idx="4">
                  <c:v>150.23500000000001</c:v>
                </c:pt>
                <c:pt idx="5">
                  <c:v>149.012</c:v>
                </c:pt>
                <c:pt idx="6">
                  <c:v>144.200999999999</c:v>
                </c:pt>
                <c:pt idx="7">
                  <c:v>122.617</c:v>
                </c:pt>
                <c:pt idx="8">
                  <c:v>121.712999999999</c:v>
                </c:pt>
                <c:pt idx="9">
                  <c:v>119.650999999999</c:v>
                </c:pt>
                <c:pt idx="10">
                  <c:v>98.570999999999898</c:v>
                </c:pt>
                <c:pt idx="11">
                  <c:v>86.009</c:v>
                </c:pt>
                <c:pt idx="12">
                  <c:v>63.896999999999899</c:v>
                </c:pt>
                <c:pt idx="13">
                  <c:v>62.683</c:v>
                </c:pt>
                <c:pt idx="14">
                  <c:v>59.92</c:v>
                </c:pt>
                <c:pt idx="15">
                  <c:v>50.78</c:v>
                </c:pt>
                <c:pt idx="16">
                  <c:v>44.548000000000002</c:v>
                </c:pt>
                <c:pt idx="17">
                  <c:v>32.728000000000002</c:v>
                </c:pt>
                <c:pt idx="18">
                  <c:v>29.388000000000002</c:v>
                </c:pt>
                <c:pt idx="19">
                  <c:v>29.241</c:v>
                </c:pt>
                <c:pt idx="20">
                  <c:v>13.324</c:v>
                </c:pt>
              </c:numCache>
            </c:numRef>
          </c:xVal>
          <c:yVal>
            <c:numRef>
              <c:f>scatter_biomass!$B$2:$B$22</c:f>
              <c:numCache>
                <c:formatCode>General</c:formatCode>
                <c:ptCount val="21"/>
                <c:pt idx="0">
                  <c:v>17.934999999999999</c:v>
                </c:pt>
                <c:pt idx="1">
                  <c:v>43.25</c:v>
                </c:pt>
                <c:pt idx="2">
                  <c:v>61.927</c:v>
                </c:pt>
                <c:pt idx="3">
                  <c:v>68.094999999999999</c:v>
                </c:pt>
                <c:pt idx="4">
                  <c:v>46.420999999999999</c:v>
                </c:pt>
                <c:pt idx="5">
                  <c:v>3.6040000000000001</c:v>
                </c:pt>
                <c:pt idx="6">
                  <c:v>36.798000000000002</c:v>
                </c:pt>
                <c:pt idx="7">
                  <c:v>6.0060000000000002</c:v>
                </c:pt>
                <c:pt idx="8">
                  <c:v>4.258</c:v>
                </c:pt>
                <c:pt idx="9">
                  <c:v>3.3109999999999999</c:v>
                </c:pt>
                <c:pt idx="10">
                  <c:v>4.3460000000000001</c:v>
                </c:pt>
                <c:pt idx="11">
                  <c:v>15.510999999999999</c:v>
                </c:pt>
                <c:pt idx="12">
                  <c:v>32.052999999999997</c:v>
                </c:pt>
                <c:pt idx="13">
                  <c:v>37.834000000000003</c:v>
                </c:pt>
                <c:pt idx="14">
                  <c:v>25.759</c:v>
                </c:pt>
                <c:pt idx="15">
                  <c:v>39.091000000000001</c:v>
                </c:pt>
                <c:pt idx="16">
                  <c:v>6.3620000000000001</c:v>
                </c:pt>
                <c:pt idx="17">
                  <c:v>1.798</c:v>
                </c:pt>
                <c:pt idx="18">
                  <c:v>6.9370000000000003</c:v>
                </c:pt>
                <c:pt idx="19">
                  <c:v>38.978000000000002</c:v>
                </c:pt>
                <c:pt idx="20">
                  <c:v>120.04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C-4571-AABC-79C1AFFDE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96431"/>
        <c:axId val="619992687"/>
      </c:scatterChart>
      <c:valAx>
        <c:axId val="619996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Biomass on the reef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92687"/>
        <c:crosses val="autoZero"/>
        <c:crossBetween val="midCat"/>
      </c:valAx>
      <c:valAx>
        <c:axId val="6199926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Landed biomass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9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[sites_within_grid.xlsx]biomass_by_intensity!PivotTable1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>
            <a:solidFill>
              <a:schemeClr val="tx1"/>
            </a:solidFill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 w="6350">
            <a:solidFill>
              <a:schemeClr val="tx1"/>
            </a:solidFill>
          </a:ln>
          <a:effectLst/>
        </c:spPr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3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5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6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7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8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10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11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</c:pivotFmt>
      <c:pivotFmt>
        <c:idx val="12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13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14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16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18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19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20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21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biomass_by_intensity!$C$2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68-4579-9E86-36FC6AD38A8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668-4579-9E86-36FC6AD38A8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68-4579-9E86-36FC6AD38A8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668-4579-9E86-36FC6AD38A8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68-4579-9E86-36FC6AD38A8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668-4579-9E86-36FC6AD38A8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68-4579-9E86-36FC6AD38A8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668-4579-9E86-36FC6AD38A8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68-4579-9E86-36FC6AD38A8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668-4579-9E86-36FC6AD38A8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68-4579-9E86-36FC6AD38A8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668-4579-9E86-36FC6AD38A8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668-4579-9E86-36FC6AD38A8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668-4579-9E86-36FC6AD38A8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668-4579-9E86-36FC6AD38A8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668-4579-9E86-36FC6AD38A8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668-4579-9E86-36FC6AD38A8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B668-4579-9E86-36FC6AD38A8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668-4579-9E86-36FC6AD38A8E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B668-4579-9E86-36FC6AD38A8E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668-4579-9E86-36FC6AD38A8E}"/>
              </c:ext>
            </c:extLst>
          </c:dPt>
          <c:cat>
            <c:multiLvlStrRef>
              <c:f>biomass_by_intensity!$A$3:$B$27</c:f>
              <c:multiLvlStrCache>
                <c:ptCount val="21"/>
                <c:lvl>
                  <c:pt idx="0">
                    <c:v>VK</c:v>
                  </c:pt>
                  <c:pt idx="1">
                    <c:v>MO</c:v>
                  </c:pt>
                  <c:pt idx="2">
                    <c:v>IM</c:v>
                  </c:pt>
                  <c:pt idx="3">
                    <c:v>FK/MBO</c:v>
                  </c:pt>
                  <c:pt idx="4">
                    <c:v>MC</c:v>
                  </c:pt>
                  <c:pt idx="5">
                    <c:v>FO</c:v>
                  </c:pt>
                  <c:pt idx="6">
                    <c:v>HI</c:v>
                  </c:pt>
                  <c:pt idx="7">
                    <c:v>RDH</c:v>
                  </c:pt>
                  <c:pt idx="8">
                    <c:v>MBI</c:v>
                  </c:pt>
                  <c:pt idx="9">
                    <c:v>MK</c:v>
                  </c:pt>
                  <c:pt idx="10">
                    <c:v>FI</c:v>
                  </c:pt>
                  <c:pt idx="11">
                    <c:v>FGO</c:v>
                  </c:pt>
                  <c:pt idx="12">
                    <c:v>GO</c:v>
                  </c:pt>
                  <c:pt idx="13">
                    <c:v>GI</c:v>
                  </c:pt>
                  <c:pt idx="14">
                    <c:v>HC</c:v>
                  </c:pt>
                  <c:pt idx="15">
                    <c:v>LF</c:v>
                  </c:pt>
                  <c:pt idx="16">
                    <c:v>HW</c:v>
                  </c:pt>
                  <c:pt idx="17">
                    <c:v>OR</c:v>
                  </c:pt>
                  <c:pt idx="18">
                    <c:v>OI</c:v>
                  </c:pt>
                  <c:pt idx="19">
                    <c:v>MI</c:v>
                  </c:pt>
                  <c:pt idx="20">
                    <c:v>OC</c:v>
                  </c:pt>
                </c:lvl>
                <c:lvl>
                  <c:pt idx="0">
                    <c:v>High</c:v>
                  </c:pt>
                  <c:pt idx="1">
                    <c:v>Medium</c:v>
                  </c:pt>
                  <c:pt idx="11">
                    <c:v>Low</c:v>
                  </c:pt>
                </c:lvl>
              </c:multiLvlStrCache>
            </c:multiLvlStrRef>
          </c:cat>
          <c:val>
            <c:numRef>
              <c:f>biomass_by_intensity!$C$3:$C$27</c:f>
              <c:numCache>
                <c:formatCode>General</c:formatCode>
                <c:ptCount val="21"/>
                <c:pt idx="0">
                  <c:v>13.324</c:v>
                </c:pt>
                <c:pt idx="1">
                  <c:v>208.481999999999</c:v>
                </c:pt>
                <c:pt idx="2">
                  <c:v>175.19900000000001</c:v>
                </c:pt>
                <c:pt idx="3">
                  <c:v>174.52549999999999</c:v>
                </c:pt>
                <c:pt idx="4">
                  <c:v>150.23500000000001</c:v>
                </c:pt>
                <c:pt idx="5">
                  <c:v>144.200999999999</c:v>
                </c:pt>
                <c:pt idx="6">
                  <c:v>63.896999999999899</c:v>
                </c:pt>
                <c:pt idx="7">
                  <c:v>62.683</c:v>
                </c:pt>
                <c:pt idx="8">
                  <c:v>59.92</c:v>
                </c:pt>
                <c:pt idx="9">
                  <c:v>50.78</c:v>
                </c:pt>
                <c:pt idx="10">
                  <c:v>29.241</c:v>
                </c:pt>
                <c:pt idx="11">
                  <c:v>237.22900000000001</c:v>
                </c:pt>
                <c:pt idx="12">
                  <c:v>149.012</c:v>
                </c:pt>
                <c:pt idx="13">
                  <c:v>122.617</c:v>
                </c:pt>
                <c:pt idx="14">
                  <c:v>121.712999999999</c:v>
                </c:pt>
                <c:pt idx="15">
                  <c:v>119.650999999999</c:v>
                </c:pt>
                <c:pt idx="16">
                  <c:v>98.570999999999898</c:v>
                </c:pt>
                <c:pt idx="17">
                  <c:v>86.009</c:v>
                </c:pt>
                <c:pt idx="18">
                  <c:v>44.548000000000002</c:v>
                </c:pt>
                <c:pt idx="19">
                  <c:v>32.728000000000002</c:v>
                </c:pt>
                <c:pt idx="20">
                  <c:v>29.388000000000002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8-4579-9E86-36FC6AD38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7627151"/>
        <c:axId val="567630063"/>
      </c:barChart>
      <c:catAx>
        <c:axId val="56762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100"/>
                  <a:t>Fishing intensity</a:t>
                </a:r>
              </a:p>
            </c:rich>
          </c:tx>
          <c:layout>
            <c:manualLayout>
              <c:xMode val="edge"/>
              <c:yMode val="edge"/>
              <c:x val="0.44635436195475564"/>
              <c:y val="0.86570655572429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7630063"/>
        <c:crosses val="autoZero"/>
        <c:auto val="1"/>
        <c:lblAlgn val="ctr"/>
        <c:lblOffset val="100"/>
        <c:noMultiLvlLbl val="0"/>
      </c:catAx>
      <c:valAx>
        <c:axId val="5676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100"/>
                  <a:t>Biomass on the reef (kg)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9.977156421087558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762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[sites_within_grid.xlsx]Sheet12!PivotTable102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>
            <a:solidFill>
              <a:schemeClr val="tx1"/>
            </a:solidFill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 w="6350">
            <a:solidFill>
              <a:schemeClr val="tx1"/>
            </a:solidFill>
          </a:ln>
          <a:effectLst/>
        </c:spPr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 w="6350">
            <a:solidFill>
              <a:schemeClr val="tx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Add text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"/>
        <c:spPr>
          <a:solidFill>
            <a:schemeClr val="accent5"/>
          </a:solidFill>
          <a:ln w="6350">
            <a:solidFill>
              <a:schemeClr val="tx1"/>
            </a:solidFill>
          </a:ln>
          <a:effectLst/>
        </c:spPr>
      </c:pivotFmt>
      <c:pivotFmt>
        <c:idx val="4"/>
        <c:spPr>
          <a:solidFill>
            <a:srgbClr val="C00000"/>
          </a:solidFill>
          <a:ln w="63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 w="6350">
            <a:solidFill>
              <a:schemeClr val="tx1"/>
            </a:solidFill>
          </a:ln>
          <a:effectLst/>
        </c:spPr>
      </c:pivotFmt>
      <c:pivotFmt>
        <c:idx val="6"/>
        <c:spPr>
          <a:solidFill>
            <a:srgbClr val="5B9BD5"/>
          </a:solidFill>
          <a:ln w="6350"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dLbl>
      </c:pivotFmt>
      <c:pivotFmt>
        <c:idx val="7"/>
        <c:spPr>
          <a:solidFill>
            <a:srgbClr val="FFC000">
              <a:lumMod val="40000"/>
              <a:lumOff val="60000"/>
            </a:srgbClr>
          </a:solidFill>
          <a:ln w="6350">
            <a:solidFill>
              <a:schemeClr val="tx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fld id="{1AD28854-F700-4733-9A03-5A04285B8FC1}" type="VALUE">
                  <a:rPr lang="en-US">
                    <a:solidFill>
                      <a:sysClr val="windowText" lastClr="000000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9BD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FE5-46FB-BC51-B5285F0A61E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>
                  <a:lumMod val="40000"/>
                  <a:lumOff val="60000"/>
                </a:srgb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E5-46FB-BC51-B5285F0A61E6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FE5-46FB-BC51-B5285F0A61E6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1AD28854-F700-4733-9A03-5A04285B8FC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FE5-46FB-BC51-B5285F0A6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Sheet12!$A$4:$A$7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Sheet12!$B$4:$B$7</c:f>
              <c:numCache>
                <c:formatCode>0.0</c:formatCode>
                <c:ptCount val="3"/>
                <c:pt idx="0">
                  <c:v>26.852249999999998</c:v>
                </c:pt>
                <c:pt idx="1">
                  <c:v>29.54175</c:v>
                </c:pt>
                <c:pt idx="2">
                  <c:v>24.702500000000001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5-46FB-BC51-B5285F0A61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54572095"/>
        <c:axId val="554570431"/>
      </c:barChart>
      <c:catAx>
        <c:axId val="554572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Fishing intensity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18115704286964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4570431"/>
        <c:crosses val="autoZero"/>
        <c:auto val="1"/>
        <c:lblAlgn val="ctr"/>
        <c:lblOffset val="100"/>
        <c:noMultiLvlLbl val="0"/>
      </c:catAx>
      <c:valAx>
        <c:axId val="554570431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coral cover (%)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7410454943132104"/>
              <c:y val="0.90706000291630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457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98424</xdr:colOff>
      <xdr:row>1</xdr:row>
      <xdr:rowOff>19050</xdr:rowOff>
    </xdr:from>
    <xdr:to>
      <xdr:col>17</xdr:col>
      <xdr:colOff>355600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9603F-FE65-276D-F655-059E73D59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263524</xdr:colOff>
      <xdr:row>1</xdr:row>
      <xdr:rowOff>19050</xdr:rowOff>
    </xdr:from>
    <xdr:to>
      <xdr:col>27</xdr:col>
      <xdr:colOff>38099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DD0299-986E-9DE7-9D2C-AB37B4F33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492124</xdr:colOff>
      <xdr:row>37</xdr:row>
      <xdr:rowOff>101600</xdr:rowOff>
    </xdr:from>
    <xdr:to>
      <xdr:col>21</xdr:col>
      <xdr:colOff>76200</xdr:colOff>
      <xdr:row>56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6FE460-65EF-B677-5A6D-5A4619844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447674</xdr:colOff>
      <xdr:row>56</xdr:row>
      <xdr:rowOff>114300</xdr:rowOff>
    </xdr:from>
    <xdr:to>
      <xdr:col>19</xdr:col>
      <xdr:colOff>412750</xdr:colOff>
      <xdr:row>80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6B607F-6FF9-F2EF-D98A-E7E66A387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38</xdr:row>
      <xdr:rowOff>12700</xdr:rowOff>
    </xdr:from>
    <xdr:to>
      <xdr:col>10</xdr:col>
      <xdr:colOff>247650</xdr:colOff>
      <xdr:row>68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4747B4-6D81-1C19-7F7F-9CD96DE25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606425</xdr:colOff>
      <xdr:row>2</xdr:row>
      <xdr:rowOff>25400</xdr:rowOff>
    </xdr:from>
    <xdr:to>
      <xdr:col>10</xdr:col>
      <xdr:colOff>301625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2EF3E-F3E7-F218-6A0D-711691BAE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7</xdr:row>
      <xdr:rowOff>25400</xdr:rowOff>
    </xdr:from>
    <xdr:to>
      <xdr:col>12</xdr:col>
      <xdr:colOff>542925</xdr:colOff>
      <xdr:row>22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8C3D3-A19E-B177-8082-C6ECCADF0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76200</xdr:rowOff>
    </xdr:from>
    <xdr:to>
      <xdr:col>15</xdr:col>
      <xdr:colOff>127000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3DAA4-346C-30F0-EBF4-AB1AC25E3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0.93309</cdr:x>
      <cdr:y>0.90438</cdr:y>
    </cdr:from>
    <cdr:to>
      <cdr:x>0.99096</cdr:x>
      <cdr:y>0.99028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654983-0BF9-220B-E501-B09485DAAA19}"/>
            </a:ext>
          </a:extLst>
        </cdr:cNvPr>
        <cdr:cNvSpPr txBox="1"/>
      </cdr:nvSpPr>
      <cdr:spPr>
        <a:xfrm xmlns:a="http://schemas.openxmlformats.org/drawingml/2006/main">
          <a:off x="6553200" y="3543300"/>
          <a:ext cx="406400" cy="3365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10</xdr:row>
      <xdr:rowOff>158750</xdr:rowOff>
    </xdr:from>
    <xdr:to>
      <xdr:col>11</xdr:col>
      <xdr:colOff>400050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4FDC5-064D-BC75-21F4-05EB4ED3B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587375</xdr:colOff>
      <xdr:row>2</xdr:row>
      <xdr:rowOff>44450</xdr:rowOff>
    </xdr:from>
    <xdr:to>
      <xdr:col>13</xdr:col>
      <xdr:colOff>282575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CE827-192E-1617-E74E-AAF8A78D0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3</xdr:row>
      <xdr:rowOff>0</xdr:rowOff>
    </xdr:from>
    <xdr:to>
      <xdr:col>15</xdr:col>
      <xdr:colOff>76200</xdr:colOff>
      <xdr:row>24</xdr:row>
      <xdr:rowOff>49650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387D1F-492C-567F-41E6-7C55DFCC1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0.93309</cdr:x>
      <cdr:y>0.90438</cdr:y>
    </cdr:from>
    <cdr:to>
      <cdr:x>0.99096</cdr:x>
      <cdr:y>0.99028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654983-0BF9-220B-E501-B09485DAAA19}"/>
            </a:ext>
          </a:extLst>
        </cdr:cNvPr>
        <cdr:cNvSpPr txBox="1"/>
      </cdr:nvSpPr>
      <cdr:spPr>
        <a:xfrm xmlns:a="http://schemas.openxmlformats.org/drawingml/2006/main">
          <a:off x="6553200" y="3543300"/>
          <a:ext cx="406400" cy="3365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a Fischer" refreshedDate="44951.443161111114" createdVersion="8" refreshedVersion="8" minRefreshableVersion="3" recordCount="21">
  <cacheSource type="worksheet">
    <worksheetSource name="Table4"/>
  </cacheSource>
  <cacheFields count="6">
    <cacheField name="SiteID" numFmtId="0">
      <sharedItems count="21">
        <s v="FGO"/>
        <s v="MO"/>
        <s v="IM"/>
        <s v="FK/MBO"/>
        <s v="MC"/>
        <s v="GO"/>
        <s v="FO"/>
        <s v="GI"/>
        <s v="HC"/>
        <s v="LF"/>
        <s v="HW"/>
        <s v="OR"/>
        <s v="HI"/>
        <s v="RDH"/>
        <s v="MBI"/>
        <s v="MK"/>
        <s v="OI"/>
        <s v="MI"/>
        <s v="OC"/>
        <s v="FI"/>
        <s v="VK"/>
      </sharedItems>
    </cacheField>
    <cacheField name="Site" numFmtId="0">
      <sharedItems/>
    </cacheField>
    <cacheField name="Biomass on the reef" numFmtId="0">
      <sharedItems containsSemiMixedTypes="0" containsString="0" containsNumber="1" minValue="13.324" maxValue="237.22900000000001"/>
    </cacheField>
    <cacheField name="Biomass ranking" numFmtId="0">
      <sharedItems count="3">
        <s v="High"/>
        <s v="Medium"/>
        <s v="Low"/>
      </sharedItems>
    </cacheField>
    <cacheField name="Landed biomass" numFmtId="0">
      <sharedItems containsSemiMixedTypes="0" containsString="0" containsNumber="1" minValue="1.798" maxValue="120.04"/>
    </cacheField>
    <cacheField name="Fishing intensity" numFmtId="0">
      <sharedItems count="3">
        <s v="Low"/>
        <s v="Medium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a Fischer" refreshedDate="44951.447412499998" createdVersion="8" refreshedVersion="8" minRefreshableVersion="3" recordCount="21">
  <cacheSource type="worksheet">
    <worksheetSource ref="A1:C22" sheet="scatter_biomass"/>
  </cacheSource>
  <cacheFields count="3">
    <cacheField name="Biomass on the reef" numFmtId="0">
      <sharedItems containsSemiMixedTypes="0" containsString="0" containsNumber="1" minValue="13.324" maxValue="237.22900000000001" count="21">
        <n v="237.22900000000001"/>
        <n v="208.481999999999"/>
        <n v="175.19900000000001"/>
        <n v="174.52549999999999"/>
        <n v="150.23500000000001"/>
        <n v="149.012"/>
        <n v="144.200999999999"/>
        <n v="122.617"/>
        <n v="121.712999999999"/>
        <n v="119.650999999999"/>
        <n v="98.570999999999898"/>
        <n v="86.009"/>
        <n v="63.896999999999899"/>
        <n v="62.683"/>
        <n v="59.92"/>
        <n v="50.78"/>
        <n v="44.548000000000002"/>
        <n v="32.728000000000002"/>
        <n v="29.388000000000002"/>
        <n v="29.241"/>
        <n v="13.324"/>
      </sharedItems>
    </cacheField>
    <cacheField name="Landed biomass" numFmtId="0">
      <sharedItems containsSemiMixedTypes="0" containsString="0" containsNumber="1" minValue="1.798" maxValue="120.04"/>
    </cacheField>
    <cacheField name="Fishing intensity" numFmtId="0">
      <sharedItems count="3">
        <s v="Low"/>
        <s v="Medium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a Fischer" refreshedDate="44951.619429861108" createdVersion="8" refreshedVersion="8" minRefreshableVersion="3" recordCount="21">
  <cacheSource type="worksheet">
    <worksheetSource ref="A1:E22" sheet="coral_averaged"/>
  </cacheSource>
  <cacheFields count="5">
    <cacheField name="Site ID" numFmtId="0">
      <sharedItems count="21">
        <s v="RDH"/>
        <s v="FI"/>
        <s v="MI"/>
        <s v="FGO"/>
        <s v="HW"/>
        <s v="FO"/>
        <s v="MK"/>
        <s v="MC"/>
        <s v="MBI"/>
        <s v="FK/MBO"/>
        <s v="OR"/>
        <s v="IM"/>
        <s v="LF"/>
        <s v="OI"/>
        <s v="GO"/>
        <s v="VK"/>
        <s v="HI"/>
        <s v="HC"/>
        <s v="OC"/>
        <s v="MO"/>
        <s v="GC"/>
      </sharedItems>
    </cacheField>
    <cacheField name="Site" numFmtId="0">
      <sharedItems/>
    </cacheField>
    <cacheField name="Coral cover" numFmtId="0">
      <sharedItems containsSemiMixedTypes="0" containsString="0" containsNumber="1" minValue="12.98" maxValue="41.95"/>
    </cacheField>
    <cacheField name="biomass_landed" numFmtId="0">
      <sharedItems containsSemiMixedTypes="0" containsString="0" containsNumber="1" minValue="1.798" maxValue="120.04"/>
    </cacheField>
    <cacheField name="Fishing intensity" numFmtId="0">
      <sharedItems count="3">
        <s v="Medium"/>
        <s v="Low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a Fischer" refreshedDate="44951.633162384256" createdVersion="8" refreshedVersion="8" minRefreshableVersion="3" recordCount="23">
  <cacheSource type="worksheet">
    <worksheetSource name="Table6"/>
  </cacheSource>
  <cacheFields count="5">
    <cacheField name="Site ID" numFmtId="0">
      <sharedItems containsBlank="1"/>
    </cacheField>
    <cacheField name="Site" numFmtId="0">
      <sharedItems containsBlank="1"/>
    </cacheField>
    <cacheField name="Coral cover" numFmtId="0">
      <sharedItems containsString="0" containsBlank="1" containsNumber="1" minValue="12.98" maxValue="41.95" count="22">
        <n v="41.95"/>
        <n v="40.914999999999999"/>
        <n v="40.462499999999999"/>
        <n v="39.857500000000002"/>
        <n v="37.542499999999997"/>
        <n v="34.052500000000002"/>
        <n v="31.842500000000001"/>
        <n v="30.8825"/>
        <n v="28.537500000000001"/>
        <n v="28.44"/>
        <n v="28.08"/>
        <n v="27.227499999999999"/>
        <n v="26.012499999999999"/>
        <n v="25.695"/>
        <n v="24.9175"/>
        <n v="24.702500000000001"/>
        <n v="18.5825"/>
        <n v="18.489999999999998"/>
        <n v="14.484999999999999"/>
        <n v="12.987500000000001"/>
        <n v="12.98"/>
        <m/>
      </sharedItems>
    </cacheField>
    <cacheField name="biomass_landed" numFmtId="0">
      <sharedItems containsString="0" containsBlank="1" containsNumber="1" minValue="1.798" maxValue="120.04"/>
    </cacheField>
    <cacheField name="Fishing intensity" numFmtId="0">
      <sharedItems containsBlank="1" count="4">
        <s v="Medium"/>
        <s v="Low"/>
        <s v="Hig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s v="Fonagaadhoo outside"/>
    <n v="237.22900000000001"/>
    <x v="0"/>
    <n v="17.934999999999999"/>
    <x v="0"/>
  </r>
  <r>
    <x v="1"/>
    <s v="Maavah outside"/>
    <n v="208.481999999999"/>
    <x v="0"/>
    <n v="43.25"/>
    <x v="1"/>
  </r>
  <r>
    <x v="2"/>
    <s v="Isdhoo muli"/>
    <n v="175.19900000000001"/>
    <x v="0"/>
    <n v="61.927"/>
    <x v="1"/>
  </r>
  <r>
    <x v="3"/>
    <s v="Fushi kandu/Maabaidhoo outside"/>
    <n v="174.52549999999999"/>
    <x v="0"/>
    <n v="68.094999999999999"/>
    <x v="1"/>
  </r>
  <r>
    <x v="4"/>
    <s v="Maavah corner"/>
    <n v="150.23500000000001"/>
    <x v="0"/>
    <n v="46.420999999999999"/>
    <x v="1"/>
  </r>
  <r>
    <x v="5"/>
    <s v="Gaadhoo outside"/>
    <n v="149.012"/>
    <x v="0"/>
    <n v="3.6040000000000001"/>
    <x v="0"/>
  </r>
  <r>
    <x v="6"/>
    <s v="Fonadhoo outside"/>
    <n v="144.200999999999"/>
    <x v="0"/>
    <n v="36.798000000000002"/>
    <x v="1"/>
  </r>
  <r>
    <x v="7"/>
    <s v="Gaadhoo inside"/>
    <n v="122.617"/>
    <x v="0"/>
    <n v="6.0060000000000002"/>
    <x v="0"/>
  </r>
  <r>
    <x v="8"/>
    <s v="Hithadhoo corner"/>
    <n v="121.712999999999"/>
    <x v="0"/>
    <n v="4.258"/>
    <x v="0"/>
  </r>
  <r>
    <x v="9"/>
    <s v="Laamafaruhaa"/>
    <n v="119.650999999999"/>
    <x v="0"/>
    <n v="3.3109999999999999"/>
    <x v="0"/>
  </r>
  <r>
    <x v="10"/>
    <s v="Hithadhoo west"/>
    <n v="98.570999999999898"/>
    <x v="0"/>
    <n v="4.3460000000000001"/>
    <x v="0"/>
  </r>
  <r>
    <x v="11"/>
    <s v="Olhuveli reef"/>
    <n v="86.009"/>
    <x v="0"/>
    <n v="15.510999999999999"/>
    <x v="0"/>
  </r>
  <r>
    <x v="12"/>
    <s v="Hithadhoo inside"/>
    <n v="63.896999999999899"/>
    <x v="1"/>
    <n v="32.052999999999997"/>
    <x v="1"/>
  </r>
  <r>
    <x v="13"/>
    <s v="Rahdashuhaa"/>
    <n v="62.683"/>
    <x v="1"/>
    <n v="37.834000000000003"/>
    <x v="1"/>
  </r>
  <r>
    <x v="14"/>
    <s v="Maabaidhoo inside"/>
    <n v="59.92"/>
    <x v="1"/>
    <n v="25.759"/>
    <x v="1"/>
  </r>
  <r>
    <x v="15"/>
    <s v="Mundoo kandu"/>
    <n v="50.78"/>
    <x v="1"/>
    <n v="39.091000000000001"/>
    <x v="1"/>
  </r>
  <r>
    <x v="16"/>
    <s v="Olhutholhu inside"/>
    <n v="44.548000000000002"/>
    <x v="1"/>
    <n v="6.3620000000000001"/>
    <x v="0"/>
  </r>
  <r>
    <x v="17"/>
    <s v="Maavah inside"/>
    <n v="32.728000000000002"/>
    <x v="1"/>
    <n v="1.798"/>
    <x v="0"/>
  </r>
  <r>
    <x v="18"/>
    <s v="Olhuveli corner"/>
    <n v="29.388000000000002"/>
    <x v="1"/>
    <n v="6.9370000000000003"/>
    <x v="0"/>
  </r>
  <r>
    <x v="19"/>
    <s v="Fonadhoo inside"/>
    <n v="29.241"/>
    <x v="1"/>
    <n v="38.978000000000002"/>
    <x v="1"/>
  </r>
  <r>
    <x v="20"/>
    <s v="Vadinolhu kandu"/>
    <n v="13.324"/>
    <x v="2"/>
    <n v="120.0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x v="0"/>
    <n v="17.934999999999999"/>
    <x v="0"/>
  </r>
  <r>
    <x v="1"/>
    <n v="43.25"/>
    <x v="1"/>
  </r>
  <r>
    <x v="2"/>
    <n v="61.927"/>
    <x v="1"/>
  </r>
  <r>
    <x v="3"/>
    <n v="68.094999999999999"/>
    <x v="1"/>
  </r>
  <r>
    <x v="4"/>
    <n v="46.420999999999999"/>
    <x v="1"/>
  </r>
  <r>
    <x v="5"/>
    <n v="3.6040000000000001"/>
    <x v="0"/>
  </r>
  <r>
    <x v="6"/>
    <n v="36.798000000000002"/>
    <x v="1"/>
  </r>
  <r>
    <x v="7"/>
    <n v="6.0060000000000002"/>
    <x v="0"/>
  </r>
  <r>
    <x v="8"/>
    <n v="4.258"/>
    <x v="0"/>
  </r>
  <r>
    <x v="9"/>
    <n v="3.3109999999999999"/>
    <x v="0"/>
  </r>
  <r>
    <x v="10"/>
    <n v="4.3460000000000001"/>
    <x v="0"/>
  </r>
  <r>
    <x v="11"/>
    <n v="15.510999999999999"/>
    <x v="0"/>
  </r>
  <r>
    <x v="12"/>
    <n v="32.052999999999997"/>
    <x v="1"/>
  </r>
  <r>
    <x v="13"/>
    <n v="37.834000000000003"/>
    <x v="1"/>
  </r>
  <r>
    <x v="14"/>
    <n v="25.759"/>
    <x v="1"/>
  </r>
  <r>
    <x v="15"/>
    <n v="39.091000000000001"/>
    <x v="1"/>
  </r>
  <r>
    <x v="16"/>
    <n v="6.3620000000000001"/>
    <x v="0"/>
  </r>
  <r>
    <x v="17"/>
    <n v="1.798"/>
    <x v="0"/>
  </r>
  <r>
    <x v="18"/>
    <n v="6.9370000000000003"/>
    <x v="0"/>
  </r>
  <r>
    <x v="19"/>
    <n v="38.978000000000002"/>
    <x v="1"/>
  </r>
  <r>
    <x v="20"/>
    <n v="120.04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">
  <r>
    <x v="0"/>
    <s v="Rahdashuhaa"/>
    <n v="41.95"/>
    <n v="37.834000000000003"/>
    <x v="0"/>
  </r>
  <r>
    <x v="1"/>
    <s v="Fonadhoo inside"/>
    <n v="40.914999999999999"/>
    <n v="38.978000000000002"/>
    <x v="0"/>
  </r>
  <r>
    <x v="2"/>
    <s v="Maavah inside"/>
    <n v="40.462499999999999"/>
    <n v="1.798"/>
    <x v="1"/>
  </r>
  <r>
    <x v="3"/>
    <s v="Fonagaadhoo outside"/>
    <n v="39.857500000000002"/>
    <n v="17.934999999999999"/>
    <x v="1"/>
  </r>
  <r>
    <x v="4"/>
    <s v="Hithadhoo west"/>
    <n v="37.542499999999997"/>
    <n v="4.3460000000000001"/>
    <x v="1"/>
  </r>
  <r>
    <x v="5"/>
    <s v="Fonadhoo outside"/>
    <n v="34.052500000000002"/>
    <n v="36.798000000000002"/>
    <x v="0"/>
  </r>
  <r>
    <x v="6"/>
    <s v="Mundoo kandu"/>
    <n v="31.842500000000001"/>
    <n v="39.091000000000001"/>
    <x v="0"/>
  </r>
  <r>
    <x v="7"/>
    <s v="Maavah corner"/>
    <n v="30.8825"/>
    <n v="46.420999999999999"/>
    <x v="0"/>
  </r>
  <r>
    <x v="8"/>
    <s v="Maabaidhoo inside"/>
    <n v="28.537500000000001"/>
    <n v="25.759"/>
    <x v="0"/>
  </r>
  <r>
    <x v="9"/>
    <s v="Fushi kandu/ Maabaidhoo outside"/>
    <n v="28.44"/>
    <n v="68.094999999999999"/>
    <x v="0"/>
  </r>
  <r>
    <x v="10"/>
    <s v="Olhuveli reef"/>
    <n v="28.08"/>
    <n v="15.510999999999999"/>
    <x v="1"/>
  </r>
  <r>
    <x v="11"/>
    <s v="Isdhoo muli"/>
    <n v="27.227499999999999"/>
    <n v="61.927"/>
    <x v="0"/>
  </r>
  <r>
    <x v="12"/>
    <s v="Laamafaruhaa"/>
    <n v="26.012499999999999"/>
    <n v="3.3109999999999999"/>
    <x v="1"/>
  </r>
  <r>
    <x v="13"/>
    <s v="Olhutholhu inside"/>
    <n v="25.695"/>
    <n v="6.3620000000000001"/>
    <x v="1"/>
  </r>
  <r>
    <x v="14"/>
    <s v="Gaadhoo inside"/>
    <n v="24.9175"/>
    <n v="6.0060000000000002"/>
    <x v="1"/>
  </r>
  <r>
    <x v="15"/>
    <s v="Vadinolhu kandu"/>
    <n v="24.702500000000001"/>
    <n v="120.04"/>
    <x v="2"/>
  </r>
  <r>
    <x v="16"/>
    <s v="Hithadhoo inside"/>
    <n v="18.5825"/>
    <n v="32.052999999999997"/>
    <x v="0"/>
  </r>
  <r>
    <x v="17"/>
    <s v="Hithadhoo corner"/>
    <n v="18.489999999999998"/>
    <n v="4.258"/>
    <x v="1"/>
  </r>
  <r>
    <x v="18"/>
    <s v="Olhuveli corner"/>
    <n v="14.484999999999999"/>
    <n v="6.9370000000000003"/>
    <x v="1"/>
  </r>
  <r>
    <x v="19"/>
    <s v="Maavah outside"/>
    <n v="12.987500000000001"/>
    <n v="43.25"/>
    <x v="0"/>
  </r>
  <r>
    <x v="20"/>
    <s v="Gaadhoo outside"/>
    <n v="12.98"/>
    <n v="3.6040000000000001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3">
  <r>
    <s v="RDH"/>
    <s v="Rahdashuhaa"/>
    <x v="0"/>
    <n v="37.834000000000003"/>
    <x v="0"/>
  </r>
  <r>
    <s v="FI"/>
    <s v="Fonadhoo inside"/>
    <x v="1"/>
    <n v="38.978000000000002"/>
    <x v="0"/>
  </r>
  <r>
    <s v="MI"/>
    <s v="Maavah inside"/>
    <x v="2"/>
    <n v="1.798"/>
    <x v="1"/>
  </r>
  <r>
    <s v="FGO"/>
    <s v="Fonagaadhoo outside"/>
    <x v="3"/>
    <n v="17.934999999999999"/>
    <x v="1"/>
  </r>
  <r>
    <s v="HW"/>
    <s v="Hithadhoo west"/>
    <x v="4"/>
    <n v="4.3460000000000001"/>
    <x v="1"/>
  </r>
  <r>
    <s v="FO"/>
    <s v="Fonadhoo outside"/>
    <x v="5"/>
    <n v="36.798000000000002"/>
    <x v="0"/>
  </r>
  <r>
    <s v="MK"/>
    <s v="Mundoo kandu"/>
    <x v="6"/>
    <n v="39.091000000000001"/>
    <x v="0"/>
  </r>
  <r>
    <s v="MC"/>
    <s v="Maavah corner"/>
    <x v="7"/>
    <n v="46.420999999999999"/>
    <x v="0"/>
  </r>
  <r>
    <s v="MBI"/>
    <s v="Maabaidhoo inside"/>
    <x v="8"/>
    <n v="25.759"/>
    <x v="0"/>
  </r>
  <r>
    <s v="FK/MBO"/>
    <s v="Fushi kandu/ Maabaidhoo outside"/>
    <x v="9"/>
    <n v="68.094999999999999"/>
    <x v="0"/>
  </r>
  <r>
    <s v="OR"/>
    <s v="Olhuveli reef"/>
    <x v="10"/>
    <n v="15.510999999999999"/>
    <x v="1"/>
  </r>
  <r>
    <s v="IM"/>
    <s v="Isdhoo muli"/>
    <x v="11"/>
    <n v="61.927"/>
    <x v="0"/>
  </r>
  <r>
    <s v="LF"/>
    <s v="Laamafaruhaa"/>
    <x v="12"/>
    <n v="3.3109999999999999"/>
    <x v="1"/>
  </r>
  <r>
    <s v="OI"/>
    <s v="Olhutholhu inside"/>
    <x v="13"/>
    <n v="6.3620000000000001"/>
    <x v="1"/>
  </r>
  <r>
    <s v="GO"/>
    <s v="Gaadhoo inside"/>
    <x v="14"/>
    <n v="6.0060000000000002"/>
    <x v="1"/>
  </r>
  <r>
    <s v="VK"/>
    <s v="Vadinolhu kandu"/>
    <x v="15"/>
    <n v="120.04"/>
    <x v="2"/>
  </r>
  <r>
    <s v="HI"/>
    <s v="Hithadhoo inside"/>
    <x v="16"/>
    <n v="32.052999999999997"/>
    <x v="0"/>
  </r>
  <r>
    <s v="HC"/>
    <s v="Hithadhoo corner"/>
    <x v="17"/>
    <n v="4.258"/>
    <x v="1"/>
  </r>
  <r>
    <s v="OC"/>
    <s v="Olhuveli corner"/>
    <x v="18"/>
    <n v="6.9370000000000003"/>
    <x v="1"/>
  </r>
  <r>
    <s v="MO"/>
    <s v="Maavah outside"/>
    <x v="19"/>
    <n v="43.25"/>
    <x v="0"/>
  </r>
  <r>
    <s v="GC"/>
    <s v="Gaadhoo outside"/>
    <x v="20"/>
    <n v="3.6040000000000001"/>
    <x v="1"/>
  </r>
  <r>
    <m/>
    <m/>
    <x v="21"/>
    <m/>
    <x v="3"/>
  </r>
  <r>
    <m/>
    <m/>
    <x v="21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91" cacheId="1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Fishing intensity">
  <location ref="A3:B7" firstHeaderRow="1" firstDataRow="1" firstDataCol="1"/>
  <pivotFields count="3">
    <pivotField dataField="1" showAll="0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Biomass on the reef" fld="0" subtotal="average" baseField="2" baseItem="0"/>
  </dataFields>
  <formats count="1">
    <format dxfId="15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C27" firstHeaderRow="1" firstDataRow="1" firstDataCol="2"/>
  <pivotFields count="6">
    <pivotField axis="axisRow" compact="0" outline="0" showAll="0" sortType="descending">
      <items count="22">
        <item x="0"/>
        <item x="19"/>
        <item x="3"/>
        <item x="6"/>
        <item x="7"/>
        <item x="5"/>
        <item x="8"/>
        <item x="12"/>
        <item x="10"/>
        <item x="2"/>
        <item x="9"/>
        <item x="14"/>
        <item x="4"/>
        <item x="17"/>
        <item x="15"/>
        <item x="1"/>
        <item x="18"/>
        <item x="16"/>
        <item x="11"/>
        <item x="13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</pivotFields>
  <rowFields count="2">
    <field x="5"/>
    <field x="0"/>
  </rowFields>
  <rowItems count="25">
    <i>
      <x/>
      <x v="20"/>
    </i>
    <i t="default">
      <x/>
    </i>
    <i>
      <x v="1"/>
      <x v="15"/>
    </i>
    <i r="1">
      <x v="9"/>
    </i>
    <i r="1">
      <x v="2"/>
    </i>
    <i r="1">
      <x v="12"/>
    </i>
    <i r="1">
      <x v="3"/>
    </i>
    <i r="1">
      <x v="7"/>
    </i>
    <i r="1">
      <x v="19"/>
    </i>
    <i r="1">
      <x v="11"/>
    </i>
    <i r="1">
      <x v="14"/>
    </i>
    <i r="1">
      <x v="1"/>
    </i>
    <i t="default">
      <x v="1"/>
    </i>
    <i>
      <x v="2"/>
      <x/>
    </i>
    <i r="1">
      <x v="5"/>
    </i>
    <i r="1">
      <x v="4"/>
    </i>
    <i r="1">
      <x v="6"/>
    </i>
    <i r="1">
      <x v="10"/>
    </i>
    <i r="1">
      <x v="8"/>
    </i>
    <i r="1">
      <x v="18"/>
    </i>
    <i r="1">
      <x v="17"/>
    </i>
    <i r="1">
      <x v="13"/>
    </i>
    <i r="1">
      <x v="16"/>
    </i>
    <i t="default">
      <x v="2"/>
    </i>
    <i t="grand">
      <x/>
    </i>
  </rowItems>
  <colItems count="1">
    <i/>
  </colItems>
  <dataFields count="1">
    <dataField name="Average of Biomass on the reef" fld="2" subtotal="average" baseField="0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5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5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5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5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5" count="1" selected="0">
            <x v="1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5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2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5" count="1" selected="0">
            <x v="2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5" count="1" selected="0">
            <x v="2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5" count="1" selected="0">
            <x v="2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5" count="1" selected="0">
            <x v="2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5" count="1" selected="0">
            <x v="2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5" count="1" selected="0">
            <x v="2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02" cacheId="1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5">
    <pivotField showAll="0"/>
    <pivotField showAll="0"/>
    <pivotField dataField="1" showAll="0">
      <items count="23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1"/>
        <item t="default"/>
      </items>
    </pivotField>
    <pivotField showAll="0"/>
    <pivotField axis="axisRow" showAll="0">
      <items count="5">
        <item x="1"/>
        <item x="0"/>
        <item h="1" x="3"/>
        <item x="2"/>
        <item t="default"/>
      </items>
    </pivotField>
  </pivotFields>
  <rowFields count="1">
    <field x="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Average of Coral cover" fld="2" subtotal="average" baseField="4" baseItem="0"/>
  </dataFields>
  <formats count="1">
    <format dxfId="1">
      <pivotArea collapsedLevelsAreSubtotals="1" fieldPosition="0">
        <references count="1">
          <reference field="4" count="0"/>
        </references>
      </pivotArea>
    </format>
  </formats>
  <chartFormats count="4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98" cacheId="1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28" firstHeaderRow="1" firstDataRow="1" firstDataCol="1"/>
  <pivotFields count="5">
    <pivotField axis="axisRow" showAll="0">
      <items count="22">
        <item x="2"/>
        <item x="3"/>
        <item x="0"/>
        <item x="1"/>
        <item x="5"/>
        <item x="6"/>
        <item x="7"/>
        <item x="8"/>
        <item x="9"/>
        <item x="4"/>
        <item x="10"/>
        <item x="12"/>
        <item x="13"/>
        <item x="14"/>
        <item x="17"/>
        <item x="18"/>
        <item x="20"/>
        <item x="11"/>
        <item x="16"/>
        <item x="19"/>
        <item x="15"/>
        <item t="default"/>
      </items>
    </pivotField>
    <pivotField showAll="0"/>
    <pivotField dataField="1" showAll="0"/>
    <pivotField showAll="0"/>
    <pivotField axis="axisRow" showAll="0">
      <items count="4">
        <item x="2"/>
        <item x="0"/>
        <item x="1"/>
        <item t="default"/>
      </items>
    </pivotField>
  </pivotFields>
  <rowFields count="2">
    <field x="4"/>
    <field x="0"/>
  </rowFields>
  <rowItems count="25">
    <i>
      <x/>
    </i>
    <i r="1">
      <x v="20"/>
    </i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7"/>
    </i>
    <i r="1">
      <x v="18"/>
    </i>
    <i r="1">
      <x v="19"/>
    </i>
    <i>
      <x v="2"/>
    </i>
    <i r="1">
      <x/>
    </i>
    <i r="1">
      <x v="1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Items count="1">
    <i/>
  </colItems>
  <dataFields count="1">
    <dataField name="Average of Coral cover" fld="2" subtotal="average" baseField="4" baseItem="0"/>
  </dataField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4" count="1" selected="0">
            <x v="0"/>
          </reference>
        </references>
      </pivotArea>
    </chartFormat>
    <chartFormat chart="1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1"/>
          </reference>
        </references>
      </pivotArea>
    </chartFormat>
    <chartFormat chart="1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1"/>
          </reference>
        </references>
      </pivotArea>
    </chartFormat>
    <chartFormat chart="1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1"/>
          </reference>
        </references>
      </pivotArea>
    </chartFormat>
    <chartFormat chart="1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1"/>
          </reference>
        </references>
      </pivotArea>
    </chartFormat>
    <chartFormat chart="1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4" count="1" selected="0">
            <x v="1"/>
          </reference>
        </references>
      </pivotArea>
    </chartFormat>
    <chartFormat chart="1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4" count="1" selected="0">
            <x v="1"/>
          </reference>
        </references>
      </pivotArea>
    </chartFormat>
    <chartFormat chart="1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4" count="1" selected="0">
            <x v="1"/>
          </reference>
        </references>
      </pivotArea>
    </chartFormat>
    <chartFormat chart="1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4" count="1" selected="0">
            <x v="1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4" count="1" selected="0">
            <x v="1"/>
          </reference>
        </references>
      </pivotArea>
    </chartFormat>
    <chartFormat chart="1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4" count="1" selected="0">
            <x v="1"/>
          </reference>
        </references>
      </pivotArea>
    </chartFormat>
    <chartFormat chart="1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2"/>
          </reference>
        </references>
      </pivotArea>
    </chartFormat>
    <chartFormat chart="1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2"/>
          </reference>
        </references>
      </pivotArea>
    </chartFormat>
    <chartFormat chart="1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4" count="1" selected="0">
            <x v="2"/>
          </reference>
        </references>
      </pivotArea>
    </chartFormat>
    <chartFormat chart="1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4" count="1" selected="0">
            <x v="2"/>
          </reference>
        </references>
      </pivotArea>
    </chartFormat>
    <chartFormat chart="1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4" count="1" selected="0">
            <x v="2"/>
          </reference>
        </references>
      </pivotArea>
    </chartFormat>
    <chartFormat chart="1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4" count="1" selected="0">
            <x v="2"/>
          </reference>
        </references>
      </pivotArea>
    </chartFormat>
    <chartFormat chart="1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4" count="1" selected="0">
            <x v="2"/>
          </reference>
        </references>
      </pivotArea>
    </chartFormat>
    <chartFormat chart="1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4" count="1" selected="0">
            <x v="2"/>
          </reference>
        </references>
      </pivotArea>
    </chartFormat>
    <chartFormat chart="1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4" count="1" selected="0">
            <x v="2"/>
          </reference>
        </references>
      </pivotArea>
    </chartFormat>
    <chartFormat chart="1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J23" totalsRowShown="0">
  <autoFilter ref="A1:J23"/>
  <sortState xmlns:xlrd2="http://schemas.microsoft.com/office/spreadsheetml/2017/richdata2" ref="A2:J23">
    <sortCondition ref="F1:F23"/>
  </sortState>
  <tableColumns count="10">
    <tableColumn id="1" name="SiteID"/>
    <tableColumn id="2" name="Site"/>
    <tableColumn id="3" name="total.biom"/>
    <tableColumn id="4" name="Lat"/>
    <tableColumn id="5" name="Long"/>
    <tableColumn id="6" name="Fishery_gr"/>
    <tableColumn id="7" name="Shape__Are"/>
    <tableColumn id="8" name="Shape__Len"/>
    <tableColumn id="9" name="Biomass (g"/>
    <tableColumn id="10" name="biomass_kg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L24" totalsRowShown="0">
  <autoFilter ref="A1:L24"/>
  <sortState xmlns:xlrd2="http://schemas.microsoft.com/office/spreadsheetml/2017/richdata2" ref="A2:J24">
    <sortCondition descending="1" ref="C1:C24"/>
  </sortState>
  <tableColumns count="12">
    <tableColumn id="1" name="SiteID"/>
    <tableColumn id="2" name="Site"/>
    <tableColumn id="3" name="total.biom"/>
    <tableColumn id="4" name="Column1"/>
    <tableColumn id="5" name="Column2"/>
    <tableColumn id="6" name="Fishery_gr"/>
    <tableColumn id="7" name="Shape__Are"/>
    <tableColumn id="8" name="Shape__Len"/>
    <tableColumn id="9" name="Biomass (g"/>
    <tableColumn id="10" name="biomass_kg"/>
    <tableColumn id="11" name="Column3" dataDxfId="13">
      <calculatedColumnFormula>C2/2000</calculatedColumnFormula>
    </tableColumn>
    <tableColumn id="12" name="Column4" dataDxfId="12">
      <calculatedColumnFormula>K2*G2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G22" totalsRowShown="0" headerRowDxfId="18" dataDxfId="19" tableBorderDxfId="24">
  <autoFilter ref="A1:G22"/>
  <sortState xmlns:xlrd2="http://schemas.microsoft.com/office/spreadsheetml/2017/richdata2" ref="A2:G22">
    <sortCondition descending="1" ref="C1:C22"/>
  </sortState>
  <tableColumns count="7">
    <tableColumn id="1" name="SiteID" dataDxfId="23"/>
    <tableColumn id="2" name="Site" dataDxfId="22"/>
    <tableColumn id="3" name="Biomass on the reef" dataDxfId="21"/>
    <tableColumn id="4" name="Biomass ranking" dataDxfId="20"/>
    <tableColumn id="5" name="Landed biomass" dataDxfId="17"/>
    <tableColumn id="6" name="Fishing intensity" dataDxfId="16"/>
    <tableColumn id="7" name="Column1" dataDxfId="14">
      <calculatedColumnFormula>E2/C2</calculatedColumnFormula>
    </tableColumn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F29" totalsRowShown="0">
  <autoFilter ref="A1:F29"/>
  <sortState xmlns:xlrd2="http://schemas.microsoft.com/office/spreadsheetml/2017/richdata2" ref="A2:F29">
    <sortCondition ref="E1:E29"/>
  </sortState>
  <tableColumns count="6">
    <tableColumn id="1" name="Column3"/>
    <tableColumn id="2" name="Column4"/>
    <tableColumn id="3" name="Coral cover"/>
    <tableColumn id="4" name="biomass_landed"/>
    <tableColumn id="5" name="Column1"/>
    <tableColumn id="6" name="Column2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E24" totalsRowShown="0" headerRowDxfId="4" headerRowBorderDxfId="10" tableBorderDxfId="11" totalsRowBorderDxfId="9">
  <autoFilter ref="A1:E24"/>
  <sortState xmlns:xlrd2="http://schemas.microsoft.com/office/spreadsheetml/2017/richdata2" ref="A2:E24">
    <sortCondition descending="1" ref="C1:C24"/>
  </sortState>
  <tableColumns count="5">
    <tableColumn id="1" name="Site ID" dataDxfId="8"/>
    <tableColumn id="2" name="Site" dataDxfId="7"/>
    <tableColumn id="3" name="Coral cover" dataDxfId="6"/>
    <tableColumn id="4" name="biomass_landed" dataDxfId="5"/>
    <tableColumn id="5" name="Fishing intensity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D37" sqref="D37"/>
    </sheetView>
  </sheetViews>
  <sheetFormatPr defaultRowHeight="14.5" x14ac:dyDescent="0.35"/>
  <cols>
    <col min="3" max="3" width="11.453125" customWidth="1"/>
    <col min="6" max="6" width="11.36328125" customWidth="1"/>
    <col min="7" max="8" width="12.81640625" customWidth="1"/>
    <col min="9" max="9" width="11.7265625" customWidth="1"/>
    <col min="10" max="10" width="12.542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48</v>
      </c>
      <c r="B2" t="s">
        <v>49</v>
      </c>
      <c r="C2">
        <v>150.23500000000001</v>
      </c>
      <c r="D2">
        <v>1.9094720000000001</v>
      </c>
      <c r="E2">
        <v>73.241139000000004</v>
      </c>
      <c r="F2" t="s">
        <v>50</v>
      </c>
      <c r="G2">
        <v>3444399.71802</v>
      </c>
      <c r="H2">
        <v>7423.6379675600001</v>
      </c>
      <c r="I2">
        <v>46421.413699999997</v>
      </c>
      <c r="J2">
        <v>46.420999999999999</v>
      </c>
    </row>
    <row r="3" spans="1:10" x14ac:dyDescent="0.35">
      <c r="A3" t="s">
        <v>54</v>
      </c>
      <c r="B3" t="s">
        <v>55</v>
      </c>
      <c r="C3">
        <v>208.481999999999</v>
      </c>
      <c r="D3">
        <v>1.8870279999999999</v>
      </c>
      <c r="E3">
        <v>73.234527999999898</v>
      </c>
      <c r="F3" t="s">
        <v>56</v>
      </c>
      <c r="G3">
        <v>3444400.1625999901</v>
      </c>
      <c r="H3">
        <v>7423.6384467899998</v>
      </c>
      <c r="I3">
        <v>43250.032099999997</v>
      </c>
      <c r="J3">
        <v>43.25</v>
      </c>
    </row>
    <row r="4" spans="1:10" x14ac:dyDescent="0.35">
      <c r="A4" t="s">
        <v>51</v>
      </c>
      <c r="B4" t="s">
        <v>52</v>
      </c>
      <c r="C4">
        <v>32.728000000000002</v>
      </c>
      <c r="D4">
        <v>1.8913329999999999</v>
      </c>
      <c r="E4">
        <v>73.252527999999899</v>
      </c>
      <c r="F4" t="s">
        <v>53</v>
      </c>
      <c r="G4">
        <v>3444399.9770499901</v>
      </c>
      <c r="H4">
        <v>7423.6382467900003</v>
      </c>
      <c r="I4">
        <v>1797.55792</v>
      </c>
      <c r="J4">
        <v>1.798</v>
      </c>
    </row>
    <row r="5" spans="1:10" x14ac:dyDescent="0.35">
      <c r="A5" t="s">
        <v>60</v>
      </c>
      <c r="B5" t="s">
        <v>61</v>
      </c>
      <c r="C5">
        <v>44.548000000000002</v>
      </c>
      <c r="D5">
        <v>1.798333</v>
      </c>
      <c r="E5">
        <v>73.349722</v>
      </c>
      <c r="F5" t="s">
        <v>62</v>
      </c>
      <c r="G5">
        <v>3444402.5627399902</v>
      </c>
      <c r="H5">
        <v>7423.6410340599996</v>
      </c>
      <c r="I5">
        <v>6361.549814</v>
      </c>
      <c r="J5">
        <v>6.3620000000000001</v>
      </c>
    </row>
    <row r="6" spans="1:10" x14ac:dyDescent="0.35">
      <c r="A6" t="s">
        <v>72</v>
      </c>
      <c r="B6" t="s">
        <v>73</v>
      </c>
      <c r="C6">
        <v>13.324</v>
      </c>
      <c r="D6">
        <v>2.0228259999999998</v>
      </c>
      <c r="E6">
        <v>73.353407000000004</v>
      </c>
      <c r="F6" t="s">
        <v>74</v>
      </c>
      <c r="G6">
        <v>3444396.49756</v>
      </c>
      <c r="H6">
        <v>7423.6344956200001</v>
      </c>
      <c r="I6">
        <v>120040.45879999999</v>
      </c>
      <c r="J6">
        <v>120.04</v>
      </c>
    </row>
    <row r="7" spans="1:10" x14ac:dyDescent="0.35">
      <c r="A7" t="s">
        <v>69</v>
      </c>
      <c r="B7" t="s">
        <v>70</v>
      </c>
      <c r="C7">
        <v>62.683</v>
      </c>
      <c r="D7">
        <v>1.8222780000000001</v>
      </c>
      <c r="E7">
        <v>73.375861</v>
      </c>
      <c r="F7" t="s">
        <v>71</v>
      </c>
      <c r="G7">
        <v>3444401.71631</v>
      </c>
      <c r="H7">
        <v>7423.6401217399998</v>
      </c>
      <c r="I7">
        <v>37833.694309999999</v>
      </c>
      <c r="J7">
        <v>37.834000000000003</v>
      </c>
    </row>
    <row r="8" spans="1:10" x14ac:dyDescent="0.35">
      <c r="A8" t="s">
        <v>34</v>
      </c>
      <c r="B8" t="s">
        <v>35</v>
      </c>
      <c r="C8">
        <v>98.570999999999898</v>
      </c>
      <c r="D8">
        <v>1.7753060000000001</v>
      </c>
      <c r="E8">
        <v>73.375083000000004</v>
      </c>
      <c r="F8" t="s">
        <v>36</v>
      </c>
      <c r="G8">
        <v>3444402.9799799901</v>
      </c>
      <c r="H8">
        <v>7423.6414839299996</v>
      </c>
      <c r="I8">
        <v>4345.5288870000004</v>
      </c>
      <c r="J8">
        <v>4.3460000000000001</v>
      </c>
    </row>
    <row r="9" spans="1:10" x14ac:dyDescent="0.35">
      <c r="A9" t="s">
        <v>40</v>
      </c>
      <c r="B9" t="s">
        <v>41</v>
      </c>
      <c r="C9">
        <v>119.650999999999</v>
      </c>
      <c r="D9">
        <v>1.835056</v>
      </c>
      <c r="E9">
        <v>73.391278</v>
      </c>
      <c r="F9" t="s">
        <v>42</v>
      </c>
      <c r="G9">
        <v>3444401.4728999902</v>
      </c>
      <c r="H9">
        <v>7423.6398593000004</v>
      </c>
      <c r="I9">
        <v>3310.6161160000001</v>
      </c>
      <c r="J9">
        <v>3.3109999999999999</v>
      </c>
    </row>
    <row r="10" spans="1:10" x14ac:dyDescent="0.35">
      <c r="A10" t="s">
        <v>66</v>
      </c>
      <c r="B10" t="s">
        <v>67</v>
      </c>
      <c r="C10">
        <v>86.009</v>
      </c>
      <c r="D10">
        <v>1.8205830000000001</v>
      </c>
      <c r="E10">
        <v>73.401832999999897</v>
      </c>
      <c r="F10" t="s">
        <v>68</v>
      </c>
      <c r="G10">
        <v>3444401.71631</v>
      </c>
      <c r="H10">
        <v>7423.6401217499997</v>
      </c>
      <c r="I10">
        <v>15511.037700000001</v>
      </c>
      <c r="J10">
        <v>15.510999999999999</v>
      </c>
    </row>
    <row r="11" spans="1:10" x14ac:dyDescent="0.35">
      <c r="A11" t="s">
        <v>31</v>
      </c>
      <c r="B11" t="s">
        <v>32</v>
      </c>
      <c r="C11">
        <v>63.896999999999899</v>
      </c>
      <c r="D11">
        <v>1.8015559999999999</v>
      </c>
      <c r="E11">
        <v>73.404055999999898</v>
      </c>
      <c r="F11" t="s">
        <v>33</v>
      </c>
      <c r="G11">
        <v>3444402.1416000002</v>
      </c>
      <c r="H11">
        <v>7423.6405800000002</v>
      </c>
      <c r="I11">
        <v>32052.630290000001</v>
      </c>
      <c r="J11">
        <v>32.052999999999997</v>
      </c>
    </row>
    <row r="12" spans="1:10" x14ac:dyDescent="0.35">
      <c r="A12" t="s">
        <v>28</v>
      </c>
      <c r="B12" t="s">
        <v>29</v>
      </c>
      <c r="C12">
        <v>121.712999999999</v>
      </c>
      <c r="D12">
        <v>1.7997780000000001</v>
      </c>
      <c r="E12">
        <v>73.410556</v>
      </c>
      <c r="F12" t="s">
        <v>30</v>
      </c>
      <c r="G12">
        <v>3444402.5625</v>
      </c>
      <c r="H12">
        <v>7423.6410340599996</v>
      </c>
      <c r="I12">
        <v>4257.8078079999996</v>
      </c>
      <c r="J12">
        <v>4.258</v>
      </c>
    </row>
    <row r="13" spans="1:10" x14ac:dyDescent="0.35">
      <c r="A13" t="s">
        <v>63</v>
      </c>
      <c r="B13" t="s">
        <v>64</v>
      </c>
      <c r="C13">
        <v>29.388000000000002</v>
      </c>
      <c r="D13">
        <v>1.8058890000000001</v>
      </c>
      <c r="E13">
        <v>73.422360999999896</v>
      </c>
      <c r="F13" t="s">
        <v>65</v>
      </c>
      <c r="G13">
        <v>3444402.3269000002</v>
      </c>
      <c r="H13">
        <v>7423.6407800099996</v>
      </c>
      <c r="I13">
        <v>6937.1066289999999</v>
      </c>
      <c r="J13">
        <v>6.9370000000000003</v>
      </c>
    </row>
    <row r="14" spans="1:10" x14ac:dyDescent="0.35">
      <c r="A14" t="s">
        <v>25</v>
      </c>
      <c r="B14" t="s">
        <v>26</v>
      </c>
      <c r="C14">
        <v>149.012</v>
      </c>
      <c r="D14">
        <v>1.82975</v>
      </c>
      <c r="E14">
        <v>73.441693999999899</v>
      </c>
      <c r="F14" t="s">
        <v>27</v>
      </c>
      <c r="G14">
        <v>3444401.71631</v>
      </c>
      <c r="H14">
        <v>7423.6401217499997</v>
      </c>
      <c r="I14">
        <v>3603.5242290000001</v>
      </c>
      <c r="J14">
        <v>3.6040000000000001</v>
      </c>
    </row>
    <row r="15" spans="1:10" x14ac:dyDescent="0.35">
      <c r="A15" t="s">
        <v>22</v>
      </c>
      <c r="B15" t="s">
        <v>23</v>
      </c>
      <c r="C15">
        <v>122.617</v>
      </c>
      <c r="D15">
        <v>1.8164560999999999</v>
      </c>
      <c r="E15">
        <v>73.4367479</v>
      </c>
      <c r="F15" t="s">
        <v>24</v>
      </c>
      <c r="G15">
        <v>3444402.1416000002</v>
      </c>
      <c r="H15">
        <v>7423.6405800000002</v>
      </c>
      <c r="I15">
        <v>6006.1067000000003</v>
      </c>
      <c r="J15">
        <v>6.0060000000000002</v>
      </c>
    </row>
    <row r="16" spans="1:10" x14ac:dyDescent="0.35">
      <c r="A16" t="s">
        <v>10</v>
      </c>
      <c r="B16" t="s">
        <v>11</v>
      </c>
      <c r="C16">
        <v>29.241</v>
      </c>
      <c r="D16">
        <v>1.8329968999999999</v>
      </c>
      <c r="E16">
        <v>73.490053000000003</v>
      </c>
      <c r="F16" t="s">
        <v>12</v>
      </c>
      <c r="G16">
        <v>3444401.9018600001</v>
      </c>
      <c r="H16">
        <v>7423.6403217400002</v>
      </c>
      <c r="I16">
        <v>38977.998760000002</v>
      </c>
      <c r="J16">
        <v>38.978000000000002</v>
      </c>
    </row>
    <row r="17" spans="1:10" x14ac:dyDescent="0.35">
      <c r="A17" t="s">
        <v>13</v>
      </c>
      <c r="B17" t="s">
        <v>14</v>
      </c>
      <c r="C17">
        <v>144.200999999999</v>
      </c>
      <c r="D17">
        <v>1.824972</v>
      </c>
      <c r="E17">
        <v>73.505443999999898</v>
      </c>
      <c r="F17" t="s">
        <v>15</v>
      </c>
      <c r="G17">
        <v>3444401.71631</v>
      </c>
      <c r="H17">
        <v>7423.6401217399998</v>
      </c>
      <c r="I17">
        <v>36798.105479999998</v>
      </c>
      <c r="J17">
        <v>36.798000000000002</v>
      </c>
    </row>
    <row r="18" spans="1:10" x14ac:dyDescent="0.35">
      <c r="A18" t="s">
        <v>43</v>
      </c>
      <c r="B18" t="s">
        <v>44</v>
      </c>
      <c r="C18">
        <v>59.92</v>
      </c>
      <c r="D18">
        <v>2.0269720000000002</v>
      </c>
      <c r="E18">
        <v>73.528278</v>
      </c>
      <c r="F18" t="s">
        <v>45</v>
      </c>
      <c r="G18">
        <v>3444396.49731</v>
      </c>
      <c r="H18">
        <v>7423.6344956200001</v>
      </c>
      <c r="I18">
        <v>25758.740150000001</v>
      </c>
      <c r="J18">
        <v>25.759</v>
      </c>
    </row>
    <row r="19" spans="1:10" x14ac:dyDescent="0.35">
      <c r="A19" t="s">
        <v>16</v>
      </c>
      <c r="B19" t="s">
        <v>17</v>
      </c>
      <c r="C19">
        <v>237.22900000000001</v>
      </c>
      <c r="D19">
        <v>2.1130247999999998</v>
      </c>
      <c r="E19">
        <v>73.538429699999895</v>
      </c>
      <c r="F19" t="s">
        <v>18</v>
      </c>
      <c r="G19">
        <v>3444394.0798300002</v>
      </c>
      <c r="H19">
        <v>7423.6318899199996</v>
      </c>
      <c r="I19">
        <v>17935.324069999999</v>
      </c>
      <c r="J19">
        <v>17.934999999999999</v>
      </c>
    </row>
    <row r="20" spans="1:10" x14ac:dyDescent="0.35">
      <c r="A20" t="s">
        <v>19</v>
      </c>
      <c r="B20" t="s">
        <v>20</v>
      </c>
      <c r="C20">
        <v>284.99</v>
      </c>
      <c r="D20">
        <v>2.0369223999999999</v>
      </c>
      <c r="E20">
        <v>73.536805200000003</v>
      </c>
      <c r="F20" t="s">
        <v>21</v>
      </c>
      <c r="G20">
        <v>3444396.0217300002</v>
      </c>
      <c r="H20">
        <v>7423.6339828500004</v>
      </c>
      <c r="I20">
        <v>68094.501860000004</v>
      </c>
      <c r="J20">
        <v>68.094999999999999</v>
      </c>
    </row>
    <row r="21" spans="1:10" x14ac:dyDescent="0.35">
      <c r="A21" t="s">
        <v>46</v>
      </c>
      <c r="B21" t="s">
        <v>47</v>
      </c>
      <c r="C21">
        <v>64.061000000000007</v>
      </c>
      <c r="D21">
        <v>2.0340560000000001</v>
      </c>
      <c r="E21">
        <v>73.537110999999896</v>
      </c>
      <c r="F21" t="s">
        <v>21</v>
      </c>
      <c r="G21">
        <v>3444396.0217300002</v>
      </c>
      <c r="H21">
        <v>7423.6339828500004</v>
      </c>
      <c r="I21">
        <v>68094.501860000004</v>
      </c>
      <c r="J21">
        <v>68.094999999999999</v>
      </c>
    </row>
    <row r="22" spans="1:10" x14ac:dyDescent="0.35">
      <c r="A22" t="s">
        <v>57</v>
      </c>
      <c r="B22" t="s">
        <v>58</v>
      </c>
      <c r="C22">
        <v>50.78</v>
      </c>
      <c r="D22">
        <v>2.0169638999999999</v>
      </c>
      <c r="E22">
        <v>73.537938999999895</v>
      </c>
      <c r="F22" t="s">
        <v>59</v>
      </c>
      <c r="G22">
        <v>3444396.49707</v>
      </c>
      <c r="H22">
        <v>7423.6344956200001</v>
      </c>
      <c r="I22">
        <v>39090.961719999999</v>
      </c>
      <c r="J22">
        <v>39.091000000000001</v>
      </c>
    </row>
    <row r="23" spans="1:10" x14ac:dyDescent="0.35">
      <c r="A23" t="s">
        <v>37</v>
      </c>
      <c r="B23" t="s">
        <v>38</v>
      </c>
      <c r="C23">
        <v>175.19900000000001</v>
      </c>
      <c r="D23">
        <v>2.1270981</v>
      </c>
      <c r="E23">
        <v>73.587491299999897</v>
      </c>
      <c r="F23" t="s">
        <v>39</v>
      </c>
      <c r="G23">
        <v>3444393.3994100001</v>
      </c>
      <c r="H23">
        <v>7423.6311562199999</v>
      </c>
      <c r="I23">
        <v>61926.579010000001</v>
      </c>
      <c r="J23">
        <v>61.927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sqref="A1:E22"/>
    </sheetView>
  </sheetViews>
  <sheetFormatPr defaultRowHeight="14.5" x14ac:dyDescent="0.35"/>
  <cols>
    <col min="3" max="3" width="12.1796875" customWidth="1"/>
    <col min="4" max="4" width="16.453125" customWidth="1"/>
  </cols>
  <sheetData>
    <row r="1" spans="1:5" ht="15" thickBot="1" x14ac:dyDescent="0.4">
      <c r="A1" s="18" t="s">
        <v>102</v>
      </c>
      <c r="B1" s="19" t="s">
        <v>1</v>
      </c>
      <c r="C1" s="19" t="s">
        <v>100</v>
      </c>
      <c r="D1" s="20" t="s">
        <v>101</v>
      </c>
      <c r="E1" s="24" t="s">
        <v>87</v>
      </c>
    </row>
    <row r="2" spans="1:5" x14ac:dyDescent="0.35">
      <c r="A2" s="6" t="s">
        <v>69</v>
      </c>
      <c r="B2" s="2" t="s">
        <v>70</v>
      </c>
      <c r="C2" s="2">
        <v>41.95</v>
      </c>
      <c r="D2" s="16">
        <v>37.834000000000003</v>
      </c>
      <c r="E2" s="8" t="s">
        <v>89</v>
      </c>
    </row>
    <row r="3" spans="1:5" x14ac:dyDescent="0.35">
      <c r="A3" s="6" t="s">
        <v>10</v>
      </c>
      <c r="B3" s="2" t="s">
        <v>83</v>
      </c>
      <c r="C3" s="2">
        <v>40.914999999999999</v>
      </c>
      <c r="D3" s="16">
        <v>38.978000000000002</v>
      </c>
      <c r="E3" s="2" t="s">
        <v>89</v>
      </c>
    </row>
    <row r="4" spans="1:5" x14ac:dyDescent="0.35">
      <c r="A4" s="6" t="s">
        <v>51</v>
      </c>
      <c r="B4" s="2" t="s">
        <v>52</v>
      </c>
      <c r="C4" s="2">
        <v>40.462499999999999</v>
      </c>
      <c r="D4" s="16">
        <v>1.798</v>
      </c>
      <c r="E4" s="2" t="s">
        <v>90</v>
      </c>
    </row>
    <row r="5" spans="1:5" x14ac:dyDescent="0.35">
      <c r="A5" s="6" t="s">
        <v>16</v>
      </c>
      <c r="B5" s="2" t="s">
        <v>17</v>
      </c>
      <c r="C5" s="2">
        <v>39.857500000000002</v>
      </c>
      <c r="D5" s="16">
        <v>17.934999999999999</v>
      </c>
      <c r="E5" s="2" t="s">
        <v>90</v>
      </c>
    </row>
    <row r="6" spans="1:5" x14ac:dyDescent="0.35">
      <c r="A6" s="6" t="s">
        <v>34</v>
      </c>
      <c r="B6" s="2" t="s">
        <v>35</v>
      </c>
      <c r="C6" s="2">
        <v>37.542499999999997</v>
      </c>
      <c r="D6" s="16">
        <v>4.3460000000000001</v>
      </c>
      <c r="E6" s="2" t="s">
        <v>90</v>
      </c>
    </row>
    <row r="7" spans="1:5" x14ac:dyDescent="0.35">
      <c r="A7" s="7" t="s">
        <v>13</v>
      </c>
      <c r="B7" s="3" t="s">
        <v>14</v>
      </c>
      <c r="C7" s="3">
        <v>34.052500000000002</v>
      </c>
      <c r="D7" s="17">
        <v>36.798000000000002</v>
      </c>
      <c r="E7" s="2" t="s">
        <v>89</v>
      </c>
    </row>
    <row r="8" spans="1:5" x14ac:dyDescent="0.35">
      <c r="A8" s="6" t="s">
        <v>57</v>
      </c>
      <c r="B8" s="2" t="s">
        <v>58</v>
      </c>
      <c r="C8" s="2">
        <v>31.842500000000001</v>
      </c>
      <c r="D8" s="16">
        <v>39.091000000000001</v>
      </c>
      <c r="E8" s="2" t="s">
        <v>89</v>
      </c>
    </row>
    <row r="9" spans="1:5" x14ac:dyDescent="0.35">
      <c r="A9" s="7" t="s">
        <v>48</v>
      </c>
      <c r="B9" s="3" t="s">
        <v>49</v>
      </c>
      <c r="C9" s="3">
        <v>30.8825</v>
      </c>
      <c r="D9" s="16">
        <v>46.420999999999999</v>
      </c>
      <c r="E9" s="2" t="s">
        <v>89</v>
      </c>
    </row>
    <row r="10" spans="1:5" x14ac:dyDescent="0.35">
      <c r="A10" s="7" t="s">
        <v>43</v>
      </c>
      <c r="B10" s="3" t="s">
        <v>44</v>
      </c>
      <c r="C10" s="3">
        <v>28.537500000000001</v>
      </c>
      <c r="D10" s="16">
        <v>25.759</v>
      </c>
      <c r="E10" s="2" t="s">
        <v>89</v>
      </c>
    </row>
    <row r="11" spans="1:5" x14ac:dyDescent="0.35">
      <c r="A11" s="7" t="s">
        <v>80</v>
      </c>
      <c r="B11" s="3" t="s">
        <v>103</v>
      </c>
      <c r="C11" s="3">
        <v>28.44</v>
      </c>
      <c r="D11" s="16">
        <v>68.094999999999999</v>
      </c>
      <c r="E11" s="2" t="s">
        <v>89</v>
      </c>
    </row>
    <row r="12" spans="1:5" x14ac:dyDescent="0.35">
      <c r="A12" s="7" t="s">
        <v>66</v>
      </c>
      <c r="B12" s="3" t="s">
        <v>67</v>
      </c>
      <c r="C12" s="3">
        <v>28.08</v>
      </c>
      <c r="D12" s="16">
        <v>15.510999999999999</v>
      </c>
      <c r="E12" s="2" t="s">
        <v>90</v>
      </c>
    </row>
    <row r="13" spans="1:5" x14ac:dyDescent="0.35">
      <c r="A13" s="7" t="s">
        <v>37</v>
      </c>
      <c r="B13" s="3" t="s">
        <v>38</v>
      </c>
      <c r="C13" s="3">
        <v>27.227499999999999</v>
      </c>
      <c r="D13" s="17">
        <v>61.927</v>
      </c>
      <c r="E13" s="2" t="s">
        <v>89</v>
      </c>
    </row>
    <row r="14" spans="1:5" x14ac:dyDescent="0.35">
      <c r="A14" s="6" t="s">
        <v>40</v>
      </c>
      <c r="B14" s="2" t="s">
        <v>41</v>
      </c>
      <c r="C14" s="2">
        <v>26.012499999999999</v>
      </c>
      <c r="D14" s="16">
        <v>3.3109999999999999</v>
      </c>
      <c r="E14" s="2" t="s">
        <v>90</v>
      </c>
    </row>
    <row r="15" spans="1:5" x14ac:dyDescent="0.35">
      <c r="A15" s="7" t="s">
        <v>60</v>
      </c>
      <c r="B15" s="3" t="s">
        <v>61</v>
      </c>
      <c r="C15" s="3">
        <v>25.695</v>
      </c>
      <c r="D15" s="17">
        <v>6.3620000000000001</v>
      </c>
      <c r="E15" s="2" t="s">
        <v>90</v>
      </c>
    </row>
    <row r="16" spans="1:5" x14ac:dyDescent="0.35">
      <c r="A16" s="6" t="s">
        <v>25</v>
      </c>
      <c r="B16" s="2" t="s">
        <v>23</v>
      </c>
      <c r="C16" s="2">
        <v>24.9175</v>
      </c>
      <c r="D16" s="16">
        <v>6.0060000000000002</v>
      </c>
      <c r="E16" s="2" t="s">
        <v>90</v>
      </c>
    </row>
    <row r="17" spans="1:5" x14ac:dyDescent="0.35">
      <c r="A17" s="7" t="s">
        <v>72</v>
      </c>
      <c r="B17" s="3" t="s">
        <v>73</v>
      </c>
      <c r="C17" s="3">
        <v>24.702500000000001</v>
      </c>
      <c r="D17" s="16">
        <v>120.04</v>
      </c>
      <c r="E17" s="2" t="s">
        <v>88</v>
      </c>
    </row>
    <row r="18" spans="1:5" x14ac:dyDescent="0.35">
      <c r="A18" s="7" t="s">
        <v>31</v>
      </c>
      <c r="B18" s="3" t="s">
        <v>32</v>
      </c>
      <c r="C18" s="3">
        <v>18.5825</v>
      </c>
      <c r="D18" s="17">
        <v>32.052999999999997</v>
      </c>
      <c r="E18" s="2" t="s">
        <v>89</v>
      </c>
    </row>
    <row r="19" spans="1:5" x14ac:dyDescent="0.35">
      <c r="A19" s="6" t="s">
        <v>28</v>
      </c>
      <c r="B19" s="2" t="s">
        <v>29</v>
      </c>
      <c r="C19" s="2">
        <v>18.489999999999998</v>
      </c>
      <c r="D19" s="16">
        <v>4.258</v>
      </c>
      <c r="E19" s="2" t="s">
        <v>90</v>
      </c>
    </row>
    <row r="20" spans="1:5" x14ac:dyDescent="0.35">
      <c r="A20" s="6" t="s">
        <v>63</v>
      </c>
      <c r="B20" s="2" t="s">
        <v>64</v>
      </c>
      <c r="C20" s="2">
        <v>14.484999999999999</v>
      </c>
      <c r="D20" s="16">
        <v>6.9370000000000003</v>
      </c>
      <c r="E20" s="2" t="s">
        <v>90</v>
      </c>
    </row>
    <row r="21" spans="1:5" x14ac:dyDescent="0.35">
      <c r="A21" s="7" t="s">
        <v>54</v>
      </c>
      <c r="B21" s="3" t="s">
        <v>55</v>
      </c>
      <c r="C21" s="3">
        <v>12.987500000000001</v>
      </c>
      <c r="D21" s="17">
        <v>43.25</v>
      </c>
      <c r="E21" s="2" t="s">
        <v>89</v>
      </c>
    </row>
    <row r="22" spans="1:5" x14ac:dyDescent="0.35">
      <c r="A22" s="21" t="s">
        <v>98</v>
      </c>
      <c r="B22" s="11" t="s">
        <v>26</v>
      </c>
      <c r="C22" s="11">
        <v>12.98</v>
      </c>
      <c r="D22" s="22">
        <v>3.6040000000000001</v>
      </c>
      <c r="E22" s="9" t="s">
        <v>90</v>
      </c>
    </row>
    <row r="23" spans="1:5" x14ac:dyDescent="0.35">
      <c r="A23" s="7"/>
      <c r="B23" s="3"/>
      <c r="C23" s="3"/>
      <c r="D23" s="16"/>
    </row>
    <row r="24" spans="1:5" x14ac:dyDescent="0.35">
      <c r="A24" s="23"/>
      <c r="B24" s="9"/>
      <c r="C24" s="9"/>
      <c r="D24" s="22"/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workbookViewId="0">
      <selection activeCell="H34" sqref="H34"/>
    </sheetView>
  </sheetViews>
  <sheetFormatPr defaultRowHeight="14.5" x14ac:dyDescent="0.35"/>
  <cols>
    <col min="1" max="1" width="12.36328125" bestFit="1" customWidth="1"/>
    <col min="2" max="2" width="19.7265625" bestFit="1" customWidth="1"/>
  </cols>
  <sheetData>
    <row r="3" spans="1:2" x14ac:dyDescent="0.35">
      <c r="A3" s="12" t="s">
        <v>97</v>
      </c>
      <c r="B3" t="s">
        <v>104</v>
      </c>
    </row>
    <row r="4" spans="1:2" x14ac:dyDescent="0.35">
      <c r="A4" s="15" t="s">
        <v>88</v>
      </c>
      <c r="B4" s="13">
        <v>24.702500000000001</v>
      </c>
    </row>
    <row r="5" spans="1:2" x14ac:dyDescent="0.35">
      <c r="A5" s="25" t="s">
        <v>72</v>
      </c>
      <c r="B5" s="13">
        <v>24.702500000000001</v>
      </c>
    </row>
    <row r="6" spans="1:2" x14ac:dyDescent="0.35">
      <c r="A6" s="15" t="s">
        <v>89</v>
      </c>
      <c r="B6" s="13">
        <v>29.54175</v>
      </c>
    </row>
    <row r="7" spans="1:2" x14ac:dyDescent="0.35">
      <c r="A7" s="25" t="s">
        <v>69</v>
      </c>
      <c r="B7" s="13">
        <v>41.95</v>
      </c>
    </row>
    <row r="8" spans="1:2" x14ac:dyDescent="0.35">
      <c r="A8" s="25" t="s">
        <v>10</v>
      </c>
      <c r="B8" s="13">
        <v>40.914999999999999</v>
      </c>
    </row>
    <row r="9" spans="1:2" x14ac:dyDescent="0.35">
      <c r="A9" s="25" t="s">
        <v>13</v>
      </c>
      <c r="B9" s="13">
        <v>34.052500000000002</v>
      </c>
    </row>
    <row r="10" spans="1:2" x14ac:dyDescent="0.35">
      <c r="A10" s="25" t="s">
        <v>57</v>
      </c>
      <c r="B10" s="13">
        <v>31.842500000000001</v>
      </c>
    </row>
    <row r="11" spans="1:2" x14ac:dyDescent="0.35">
      <c r="A11" s="25" t="s">
        <v>48</v>
      </c>
      <c r="B11" s="13">
        <v>30.8825</v>
      </c>
    </row>
    <row r="12" spans="1:2" x14ac:dyDescent="0.35">
      <c r="A12" s="25" t="s">
        <v>43</v>
      </c>
      <c r="B12" s="13">
        <v>28.537500000000001</v>
      </c>
    </row>
    <row r="13" spans="1:2" x14ac:dyDescent="0.35">
      <c r="A13" s="25" t="s">
        <v>80</v>
      </c>
      <c r="B13" s="13">
        <v>28.44</v>
      </c>
    </row>
    <row r="14" spans="1:2" x14ac:dyDescent="0.35">
      <c r="A14" s="25" t="s">
        <v>37</v>
      </c>
      <c r="B14" s="13">
        <v>27.227499999999999</v>
      </c>
    </row>
    <row r="15" spans="1:2" x14ac:dyDescent="0.35">
      <c r="A15" s="25" t="s">
        <v>31</v>
      </c>
      <c r="B15" s="13">
        <v>18.5825</v>
      </c>
    </row>
    <row r="16" spans="1:2" x14ac:dyDescent="0.35">
      <c r="A16" s="25" t="s">
        <v>54</v>
      </c>
      <c r="B16" s="13">
        <v>12.987500000000001</v>
      </c>
    </row>
    <row r="17" spans="1:2" x14ac:dyDescent="0.35">
      <c r="A17" s="15" t="s">
        <v>90</v>
      </c>
      <c r="B17" s="13">
        <v>26.852249999999998</v>
      </c>
    </row>
    <row r="18" spans="1:2" x14ac:dyDescent="0.35">
      <c r="A18" s="25" t="s">
        <v>51</v>
      </c>
      <c r="B18" s="13">
        <v>40.462499999999999</v>
      </c>
    </row>
    <row r="19" spans="1:2" x14ac:dyDescent="0.35">
      <c r="A19" s="25" t="s">
        <v>16</v>
      </c>
      <c r="B19" s="13">
        <v>39.857500000000002</v>
      </c>
    </row>
    <row r="20" spans="1:2" x14ac:dyDescent="0.35">
      <c r="A20" s="25" t="s">
        <v>34</v>
      </c>
      <c r="B20" s="13">
        <v>37.542499999999997</v>
      </c>
    </row>
    <row r="21" spans="1:2" x14ac:dyDescent="0.35">
      <c r="A21" s="25" t="s">
        <v>66</v>
      </c>
      <c r="B21" s="13">
        <v>28.08</v>
      </c>
    </row>
    <row r="22" spans="1:2" x14ac:dyDescent="0.35">
      <c r="A22" s="25" t="s">
        <v>40</v>
      </c>
      <c r="B22" s="13">
        <v>26.012499999999999</v>
      </c>
    </row>
    <row r="23" spans="1:2" x14ac:dyDescent="0.35">
      <c r="A23" s="25" t="s">
        <v>60</v>
      </c>
      <c r="B23" s="13">
        <v>25.695</v>
      </c>
    </row>
    <row r="24" spans="1:2" x14ac:dyDescent="0.35">
      <c r="A24" s="25" t="s">
        <v>25</v>
      </c>
      <c r="B24" s="13">
        <v>24.9175</v>
      </c>
    </row>
    <row r="25" spans="1:2" x14ac:dyDescent="0.35">
      <c r="A25" s="25" t="s">
        <v>28</v>
      </c>
      <c r="B25" s="13">
        <v>18.489999999999998</v>
      </c>
    </row>
    <row r="26" spans="1:2" x14ac:dyDescent="0.35">
      <c r="A26" s="25" t="s">
        <v>63</v>
      </c>
      <c r="B26" s="13">
        <v>14.484999999999999</v>
      </c>
    </row>
    <row r="27" spans="1:2" x14ac:dyDescent="0.35">
      <c r="A27" s="25" t="s">
        <v>98</v>
      </c>
      <c r="B27" s="13">
        <v>12.98</v>
      </c>
    </row>
    <row r="28" spans="1:2" x14ac:dyDescent="0.35">
      <c r="A28" s="15" t="s">
        <v>93</v>
      </c>
      <c r="B28" s="13">
        <v>28.030595238095241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B5" sqref="B5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75</v>
      </c>
      <c r="E1" t="s">
        <v>76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77</v>
      </c>
      <c r="L1" t="s">
        <v>78</v>
      </c>
    </row>
    <row r="2" spans="1:12" x14ac:dyDescent="0.35">
      <c r="A2" t="s">
        <v>16</v>
      </c>
      <c r="B2" t="s">
        <v>17</v>
      </c>
      <c r="C2">
        <v>237.22900000000001</v>
      </c>
      <c r="F2" t="s">
        <v>18</v>
      </c>
      <c r="G2">
        <v>3444394.0798300002</v>
      </c>
      <c r="H2">
        <v>7423.6318899199996</v>
      </c>
      <c r="I2">
        <v>17935.324069999999</v>
      </c>
      <c r="J2">
        <v>17.934999999999999</v>
      </c>
      <c r="K2">
        <f t="shared" ref="K2:K24" si="0">C2/2000</f>
        <v>0.11861450000000001</v>
      </c>
      <c r="L2">
        <f t="shared" ref="L2:L24" si="1">K2*G2</f>
        <v>408555.08158199559</v>
      </c>
    </row>
    <row r="3" spans="1:12" x14ac:dyDescent="0.35">
      <c r="A3" t="s">
        <v>54</v>
      </c>
      <c r="B3" t="s">
        <v>55</v>
      </c>
      <c r="C3">
        <v>208.481999999999</v>
      </c>
      <c r="F3" t="s">
        <v>56</v>
      </c>
      <c r="G3">
        <v>3444400.1625999901</v>
      </c>
      <c r="H3">
        <v>7423.6384467899998</v>
      </c>
      <c r="I3">
        <v>43250.032099999997</v>
      </c>
      <c r="J3">
        <v>43.25</v>
      </c>
      <c r="K3">
        <f t="shared" si="0"/>
        <v>0.1042409999999995</v>
      </c>
      <c r="L3">
        <f t="shared" si="1"/>
        <v>359047.71734958387</v>
      </c>
    </row>
    <row r="4" spans="1:12" x14ac:dyDescent="0.35">
      <c r="A4" t="s">
        <v>37</v>
      </c>
      <c r="B4" t="s">
        <v>38</v>
      </c>
      <c r="C4">
        <v>175.19900000000001</v>
      </c>
      <c r="F4" t="s">
        <v>39</v>
      </c>
      <c r="G4">
        <v>3444393.3994100001</v>
      </c>
      <c r="H4">
        <v>7423.6311562199999</v>
      </c>
      <c r="I4">
        <v>61926.579010000001</v>
      </c>
      <c r="J4">
        <v>61.927</v>
      </c>
      <c r="K4">
        <f t="shared" si="0"/>
        <v>8.7599500000000011E-2</v>
      </c>
      <c r="L4">
        <f t="shared" si="1"/>
        <v>301727.13959161635</v>
      </c>
    </row>
    <row r="5" spans="1:12" x14ac:dyDescent="0.35">
      <c r="A5" t="s">
        <v>80</v>
      </c>
      <c r="B5" t="s">
        <v>79</v>
      </c>
      <c r="C5">
        <v>174.52549999999999</v>
      </c>
      <c r="F5" t="s">
        <v>21</v>
      </c>
      <c r="G5">
        <v>3444396.0217300002</v>
      </c>
      <c r="H5">
        <v>7423.6339828500004</v>
      </c>
      <c r="I5">
        <v>68094.501860000004</v>
      </c>
      <c r="J5">
        <v>68.094999999999999</v>
      </c>
      <c r="K5">
        <f t="shared" si="0"/>
        <v>8.726275E-2</v>
      </c>
      <c r="L5">
        <f t="shared" si="1"/>
        <v>300567.46894521959</v>
      </c>
    </row>
    <row r="6" spans="1:12" x14ac:dyDescent="0.35">
      <c r="A6" t="s">
        <v>48</v>
      </c>
      <c r="B6" t="s">
        <v>49</v>
      </c>
      <c r="C6">
        <v>150.23500000000001</v>
      </c>
      <c r="F6" t="s">
        <v>50</v>
      </c>
      <c r="G6">
        <v>3444399.71802</v>
      </c>
      <c r="H6">
        <v>7423.6379675600001</v>
      </c>
      <c r="I6">
        <v>46421.413699999997</v>
      </c>
      <c r="J6">
        <v>46.420999999999999</v>
      </c>
      <c r="K6">
        <f t="shared" si="0"/>
        <v>7.5117500000000004E-2</v>
      </c>
      <c r="L6">
        <f t="shared" si="1"/>
        <v>258734.69581836736</v>
      </c>
    </row>
    <row r="7" spans="1:12" x14ac:dyDescent="0.35">
      <c r="A7" t="s">
        <v>25</v>
      </c>
      <c r="B7" t="s">
        <v>26</v>
      </c>
      <c r="C7">
        <v>149.012</v>
      </c>
      <c r="F7" t="s">
        <v>27</v>
      </c>
      <c r="G7">
        <v>3444401.71631</v>
      </c>
      <c r="H7">
        <v>7423.6401217499997</v>
      </c>
      <c r="I7">
        <v>3603.5242290000001</v>
      </c>
      <c r="J7">
        <v>3.6040000000000001</v>
      </c>
      <c r="K7">
        <f t="shared" si="0"/>
        <v>7.4506000000000003E-2</v>
      </c>
      <c r="L7">
        <f t="shared" si="1"/>
        <v>256628.59427539288</v>
      </c>
    </row>
    <row r="8" spans="1:12" x14ac:dyDescent="0.35">
      <c r="A8" t="s">
        <v>13</v>
      </c>
      <c r="B8" t="s">
        <v>14</v>
      </c>
      <c r="C8">
        <v>144.200999999999</v>
      </c>
      <c r="F8" t="s">
        <v>15</v>
      </c>
      <c r="G8">
        <v>3444401.71631</v>
      </c>
      <c r="H8">
        <v>7423.6401217399998</v>
      </c>
      <c r="I8">
        <v>36798.105479999998</v>
      </c>
      <c r="J8">
        <v>36.798000000000002</v>
      </c>
      <c r="K8">
        <f t="shared" si="0"/>
        <v>7.2100499999999498E-2</v>
      </c>
      <c r="L8">
        <f t="shared" si="1"/>
        <v>248343.08594680743</v>
      </c>
    </row>
    <row r="9" spans="1:12" x14ac:dyDescent="0.35">
      <c r="A9" t="s">
        <v>22</v>
      </c>
      <c r="B9" t="s">
        <v>23</v>
      </c>
      <c r="C9">
        <v>122.617</v>
      </c>
      <c r="F9" t="s">
        <v>24</v>
      </c>
      <c r="G9">
        <v>3444402.1416000002</v>
      </c>
      <c r="H9">
        <v>7423.6405800000002</v>
      </c>
      <c r="I9">
        <v>6006.1067000000003</v>
      </c>
      <c r="J9">
        <v>6.0060000000000002</v>
      </c>
      <c r="K9">
        <f t="shared" si="0"/>
        <v>6.1308500000000002E-2</v>
      </c>
      <c r="L9">
        <f t="shared" si="1"/>
        <v>211171.12869828363</v>
      </c>
    </row>
    <row r="10" spans="1:12" x14ac:dyDescent="0.35">
      <c r="A10" t="s">
        <v>28</v>
      </c>
      <c r="B10" t="s">
        <v>29</v>
      </c>
      <c r="C10">
        <v>121.712999999999</v>
      </c>
      <c r="F10" t="s">
        <v>30</v>
      </c>
      <c r="G10">
        <v>3444402.5625</v>
      </c>
      <c r="H10">
        <v>7423.6410340599996</v>
      </c>
      <c r="I10">
        <v>4257.8078079999996</v>
      </c>
      <c r="J10">
        <v>4.258</v>
      </c>
      <c r="K10">
        <f t="shared" si="0"/>
        <v>6.0856499999999501E-2</v>
      </c>
      <c r="L10">
        <f t="shared" si="1"/>
        <v>209614.28454477954</v>
      </c>
    </row>
    <row r="11" spans="1:12" x14ac:dyDescent="0.35">
      <c r="A11" t="s">
        <v>40</v>
      </c>
      <c r="B11" t="s">
        <v>41</v>
      </c>
      <c r="C11">
        <v>119.650999999999</v>
      </c>
      <c r="F11" t="s">
        <v>42</v>
      </c>
      <c r="G11">
        <v>3444401.4728999902</v>
      </c>
      <c r="H11">
        <v>7423.6398593000004</v>
      </c>
      <c r="I11">
        <v>3310.6161160000001</v>
      </c>
      <c r="J11">
        <v>3.3109999999999999</v>
      </c>
      <c r="K11">
        <f t="shared" si="0"/>
        <v>5.9825499999999504E-2</v>
      </c>
      <c r="L11">
        <f t="shared" si="1"/>
        <v>206063.04031697667</v>
      </c>
    </row>
    <row r="12" spans="1:12" x14ac:dyDescent="0.35">
      <c r="A12" t="s">
        <v>34</v>
      </c>
      <c r="B12" t="s">
        <v>35</v>
      </c>
      <c r="C12">
        <v>98.570999999999898</v>
      </c>
      <c r="F12" t="s">
        <v>36</v>
      </c>
      <c r="G12">
        <v>3444402.9799799901</v>
      </c>
      <c r="H12">
        <v>7423.6414839299996</v>
      </c>
      <c r="I12">
        <v>4345.5288870000004</v>
      </c>
      <c r="J12">
        <v>4.3460000000000001</v>
      </c>
      <c r="K12">
        <f t="shared" si="0"/>
        <v>4.9285499999999947E-2</v>
      </c>
      <c r="L12">
        <f t="shared" si="1"/>
        <v>169759.12306980361</v>
      </c>
    </row>
    <row r="13" spans="1:12" x14ac:dyDescent="0.35">
      <c r="A13" t="s">
        <v>66</v>
      </c>
      <c r="B13" t="s">
        <v>67</v>
      </c>
      <c r="C13">
        <v>86.009</v>
      </c>
      <c r="F13" t="s">
        <v>68</v>
      </c>
      <c r="G13">
        <v>3444401.71631</v>
      </c>
      <c r="H13">
        <v>7423.6401217499997</v>
      </c>
      <c r="I13">
        <v>15511.037700000001</v>
      </c>
      <c r="J13">
        <v>15.510999999999999</v>
      </c>
      <c r="K13">
        <f t="shared" si="0"/>
        <v>4.3004500000000001E-2</v>
      </c>
      <c r="L13">
        <f t="shared" si="1"/>
        <v>148124.7736090534</v>
      </c>
    </row>
    <row r="14" spans="1:12" x14ac:dyDescent="0.35">
      <c r="A14" t="s">
        <v>31</v>
      </c>
      <c r="B14" t="s">
        <v>32</v>
      </c>
      <c r="C14">
        <v>63.896999999999899</v>
      </c>
      <c r="F14" t="s">
        <v>33</v>
      </c>
      <c r="G14">
        <v>3444402.1416000002</v>
      </c>
      <c r="H14">
        <v>7423.6405800000002</v>
      </c>
      <c r="I14">
        <v>32052.630290000001</v>
      </c>
      <c r="J14">
        <v>32.052999999999997</v>
      </c>
      <c r="K14">
        <f t="shared" si="0"/>
        <v>3.1948499999999949E-2</v>
      </c>
      <c r="L14">
        <f t="shared" si="1"/>
        <v>110043.48182090743</v>
      </c>
    </row>
    <row r="15" spans="1:12" x14ac:dyDescent="0.35">
      <c r="A15" t="s">
        <v>69</v>
      </c>
      <c r="B15" t="s">
        <v>70</v>
      </c>
      <c r="C15">
        <v>62.683</v>
      </c>
      <c r="F15" t="s">
        <v>71</v>
      </c>
      <c r="G15">
        <v>3444401.71631</v>
      </c>
      <c r="H15">
        <v>7423.6401217399998</v>
      </c>
      <c r="I15">
        <v>37833.694309999999</v>
      </c>
      <c r="J15">
        <v>37.834000000000003</v>
      </c>
      <c r="K15">
        <f t="shared" si="0"/>
        <v>3.1341500000000001E-2</v>
      </c>
      <c r="L15">
        <f t="shared" si="1"/>
        <v>107952.71639172987</v>
      </c>
    </row>
    <row r="16" spans="1:12" x14ac:dyDescent="0.35">
      <c r="A16" t="s">
        <v>43</v>
      </c>
      <c r="B16" t="s">
        <v>44</v>
      </c>
      <c r="C16">
        <v>59.92</v>
      </c>
      <c r="F16" t="s">
        <v>45</v>
      </c>
      <c r="G16">
        <v>3444396.49731</v>
      </c>
      <c r="H16">
        <v>7423.6344956200001</v>
      </c>
      <c r="I16">
        <v>25758.740150000001</v>
      </c>
      <c r="J16">
        <v>25.759</v>
      </c>
      <c r="K16">
        <f t="shared" si="0"/>
        <v>2.9960000000000001E-2</v>
      </c>
      <c r="L16">
        <f t="shared" si="1"/>
        <v>103194.1190594076</v>
      </c>
    </row>
    <row r="17" spans="1:12" x14ac:dyDescent="0.35">
      <c r="A17" t="s">
        <v>57</v>
      </c>
      <c r="B17" t="s">
        <v>58</v>
      </c>
      <c r="C17">
        <v>50.78</v>
      </c>
      <c r="F17" t="s">
        <v>59</v>
      </c>
      <c r="G17">
        <v>3444396.49707</v>
      </c>
      <c r="H17">
        <v>7423.6344956200001</v>
      </c>
      <c r="I17">
        <v>39090.961719999999</v>
      </c>
      <c r="J17">
        <v>39.091000000000001</v>
      </c>
      <c r="K17">
        <f t="shared" si="0"/>
        <v>2.5389999999999999E-2</v>
      </c>
      <c r="L17">
        <f t="shared" si="1"/>
        <v>87453.2270606073</v>
      </c>
    </row>
    <row r="18" spans="1:12" x14ac:dyDescent="0.35">
      <c r="A18" t="s">
        <v>60</v>
      </c>
      <c r="B18" t="s">
        <v>61</v>
      </c>
      <c r="C18">
        <v>44.548000000000002</v>
      </c>
      <c r="F18" t="s">
        <v>62</v>
      </c>
      <c r="G18">
        <v>3444402.5627399902</v>
      </c>
      <c r="H18">
        <v>7423.6410340599996</v>
      </c>
      <c r="I18">
        <v>6361.549814</v>
      </c>
      <c r="J18">
        <v>6.3620000000000001</v>
      </c>
      <c r="K18">
        <f t="shared" si="0"/>
        <v>2.2274000000000002E-2</v>
      </c>
      <c r="L18">
        <f t="shared" si="1"/>
        <v>76720.622682470552</v>
      </c>
    </row>
    <row r="19" spans="1:12" x14ac:dyDescent="0.35">
      <c r="A19" t="s">
        <v>51</v>
      </c>
      <c r="B19" t="s">
        <v>52</v>
      </c>
      <c r="C19">
        <v>32.728000000000002</v>
      </c>
      <c r="F19" t="s">
        <v>53</v>
      </c>
      <c r="G19">
        <v>3444399.9770499901</v>
      </c>
      <c r="H19">
        <v>7423.6382467900003</v>
      </c>
      <c r="I19">
        <v>1797.55792</v>
      </c>
      <c r="J19">
        <v>1.798</v>
      </c>
      <c r="K19">
        <f t="shared" si="0"/>
        <v>1.6364E-2</v>
      </c>
      <c r="L19">
        <f t="shared" si="1"/>
        <v>56364.161224446041</v>
      </c>
    </row>
    <row r="20" spans="1:12" x14ac:dyDescent="0.35">
      <c r="A20" t="s">
        <v>63</v>
      </c>
      <c r="B20" t="s">
        <v>64</v>
      </c>
      <c r="C20">
        <v>29.388000000000002</v>
      </c>
      <c r="F20" t="s">
        <v>65</v>
      </c>
      <c r="G20">
        <v>3444402.3269000002</v>
      </c>
      <c r="H20">
        <v>7423.6407800099996</v>
      </c>
      <c r="I20">
        <v>6937.1066289999999</v>
      </c>
      <c r="J20">
        <v>6.9370000000000003</v>
      </c>
      <c r="K20">
        <f t="shared" si="0"/>
        <v>1.4694E-2</v>
      </c>
      <c r="L20">
        <f t="shared" si="1"/>
        <v>50612.047791468605</v>
      </c>
    </row>
    <row r="21" spans="1:12" x14ac:dyDescent="0.35">
      <c r="A21" t="s">
        <v>10</v>
      </c>
      <c r="B21" t="s">
        <v>11</v>
      </c>
      <c r="C21">
        <v>29.241</v>
      </c>
      <c r="F21" t="s">
        <v>12</v>
      </c>
      <c r="G21">
        <v>3444401.9018600001</v>
      </c>
      <c r="H21">
        <v>7423.6403217400002</v>
      </c>
      <c r="I21">
        <v>38977.998760000002</v>
      </c>
      <c r="J21">
        <v>38.978000000000002</v>
      </c>
      <c r="K21">
        <f t="shared" si="0"/>
        <v>1.46205E-2</v>
      </c>
      <c r="L21">
        <f t="shared" si="1"/>
        <v>50358.878006144128</v>
      </c>
    </row>
    <row r="22" spans="1:12" x14ac:dyDescent="0.35">
      <c r="A22" t="s">
        <v>72</v>
      </c>
      <c r="B22" t="s">
        <v>73</v>
      </c>
      <c r="C22">
        <v>13.324</v>
      </c>
      <c r="F22" t="s">
        <v>74</v>
      </c>
      <c r="G22">
        <v>3444396.49756</v>
      </c>
      <c r="H22">
        <v>7423.6344956200001</v>
      </c>
      <c r="I22">
        <v>120040.45879999999</v>
      </c>
      <c r="J22">
        <v>120.04</v>
      </c>
      <c r="K22">
        <f t="shared" si="0"/>
        <v>6.6619999999999995E-3</v>
      </c>
      <c r="L22">
        <f t="shared" si="1"/>
        <v>22946.569466744717</v>
      </c>
    </row>
    <row r="23" spans="1:12" x14ac:dyDescent="0.35">
      <c r="L23">
        <f t="shared" si="1"/>
        <v>0</v>
      </c>
    </row>
    <row r="24" spans="1:12" x14ac:dyDescent="0.35">
      <c r="L24">
        <f t="shared" si="1"/>
        <v>0</v>
      </c>
    </row>
    <row r="28" spans="1:12" x14ac:dyDescent="0.35">
      <c r="I28">
        <f>H2/4</f>
        <v>1855.9079724799999</v>
      </c>
    </row>
    <row r="29" spans="1:12" x14ac:dyDescent="0.35">
      <c r="I29">
        <f>I28*I28</f>
        <v>3444394.4023148241</v>
      </c>
    </row>
    <row r="30" spans="1:12" x14ac:dyDescent="0.35">
      <c r="I30">
        <f>I29/1000</f>
        <v>3444.3944023148242</v>
      </c>
    </row>
  </sheetData>
  <phoneticPr fontId="18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2" sqref="F2"/>
    </sheetView>
  </sheetViews>
  <sheetFormatPr defaultRowHeight="14.5" x14ac:dyDescent="0.35"/>
  <sheetData>
    <row r="1" spans="1:7" ht="15" thickBot="1" x14ac:dyDescent="0.4">
      <c r="A1" s="1" t="s">
        <v>0</v>
      </c>
      <c r="B1" s="1" t="s">
        <v>1</v>
      </c>
      <c r="C1" s="1" t="s">
        <v>81</v>
      </c>
      <c r="D1" s="1" t="s">
        <v>82</v>
      </c>
      <c r="E1" s="4" t="s">
        <v>84</v>
      </c>
      <c r="F1" s="4" t="s">
        <v>85</v>
      </c>
      <c r="G1" s="4" t="s">
        <v>86</v>
      </c>
    </row>
    <row r="2" spans="1:7" x14ac:dyDescent="0.35">
      <c r="A2" s="2" t="s">
        <v>16</v>
      </c>
      <c r="B2" s="2" t="s">
        <v>17</v>
      </c>
      <c r="C2" s="2">
        <v>237.22900000000001</v>
      </c>
      <c r="D2" s="2">
        <v>17.934999999999999</v>
      </c>
      <c r="E2">
        <f>C2-D2</f>
        <v>219.29400000000001</v>
      </c>
      <c r="F2">
        <f>D2/3444</f>
        <v>5.2076074332171891E-3</v>
      </c>
      <c r="G2">
        <f>F2*2000</f>
        <v>10.415214866434377</v>
      </c>
    </row>
    <row r="3" spans="1:7" x14ac:dyDescent="0.35">
      <c r="A3" s="3" t="s">
        <v>54</v>
      </c>
      <c r="B3" s="3" t="s">
        <v>55</v>
      </c>
      <c r="C3" s="3">
        <v>208.481999999999</v>
      </c>
      <c r="D3" s="3">
        <v>43.25</v>
      </c>
      <c r="E3">
        <f t="shared" ref="E3:E22" si="0">C3-D3</f>
        <v>165.231999999999</v>
      </c>
      <c r="F3">
        <f t="shared" ref="F3:F22" si="1">D3/3444</f>
        <v>1.2558072009291521E-2</v>
      </c>
      <c r="G3">
        <f t="shared" ref="G3:G22" si="2">F3*2000</f>
        <v>25.116144018583043</v>
      </c>
    </row>
    <row r="4" spans="1:7" x14ac:dyDescent="0.35">
      <c r="A4" s="2" t="s">
        <v>37</v>
      </c>
      <c r="B4" s="2" t="s">
        <v>38</v>
      </c>
      <c r="C4" s="2">
        <v>175.19900000000001</v>
      </c>
      <c r="D4" s="2">
        <v>61.927</v>
      </c>
      <c r="E4">
        <f t="shared" si="0"/>
        <v>113.27200000000002</v>
      </c>
      <c r="F4">
        <f t="shared" si="1"/>
        <v>1.7981126596980257E-2</v>
      </c>
      <c r="G4">
        <f t="shared" si="2"/>
        <v>35.962253193960514</v>
      </c>
    </row>
    <row r="5" spans="1:7" x14ac:dyDescent="0.35">
      <c r="A5" s="3" t="s">
        <v>80</v>
      </c>
      <c r="B5" s="3" t="s">
        <v>79</v>
      </c>
      <c r="C5" s="3">
        <v>174.52549999999999</v>
      </c>
      <c r="D5" s="3">
        <v>68.094999999999999</v>
      </c>
      <c r="E5">
        <f t="shared" si="0"/>
        <v>106.43049999999999</v>
      </c>
      <c r="F5">
        <f t="shared" si="1"/>
        <v>1.9772067363530779E-2</v>
      </c>
      <c r="G5">
        <f t="shared" si="2"/>
        <v>39.544134727061561</v>
      </c>
    </row>
    <row r="6" spans="1:7" x14ac:dyDescent="0.35">
      <c r="A6" s="2" t="s">
        <v>48</v>
      </c>
      <c r="B6" s="2" t="s">
        <v>49</v>
      </c>
      <c r="C6" s="2">
        <v>150.23500000000001</v>
      </c>
      <c r="D6" s="2">
        <v>46.420999999999999</v>
      </c>
      <c r="E6">
        <f t="shared" si="0"/>
        <v>103.81400000000002</v>
      </c>
      <c r="F6">
        <f t="shared" si="1"/>
        <v>1.3478803716608595E-2</v>
      </c>
      <c r="G6">
        <f t="shared" si="2"/>
        <v>26.957607433217188</v>
      </c>
    </row>
    <row r="7" spans="1:7" x14ac:dyDescent="0.35">
      <c r="A7" s="3" t="s">
        <v>25</v>
      </c>
      <c r="B7" s="3" t="s">
        <v>26</v>
      </c>
      <c r="C7" s="3">
        <v>149.012</v>
      </c>
      <c r="D7" s="3">
        <v>3.6040000000000001</v>
      </c>
      <c r="E7">
        <f t="shared" si="0"/>
        <v>145.40799999999999</v>
      </c>
      <c r="F7">
        <f t="shared" si="1"/>
        <v>1.0464576074332172E-3</v>
      </c>
      <c r="G7">
        <f t="shared" si="2"/>
        <v>2.0929152148664345</v>
      </c>
    </row>
    <row r="8" spans="1:7" x14ac:dyDescent="0.35">
      <c r="A8" s="2" t="s">
        <v>13</v>
      </c>
      <c r="B8" s="2" t="s">
        <v>14</v>
      </c>
      <c r="C8" s="2">
        <v>144.200999999999</v>
      </c>
      <c r="D8" s="2">
        <v>36.798000000000002</v>
      </c>
      <c r="E8">
        <f t="shared" si="0"/>
        <v>107.402999999999</v>
      </c>
      <c r="F8">
        <f t="shared" si="1"/>
        <v>1.0684668989547039E-2</v>
      </c>
      <c r="G8">
        <f t="shared" si="2"/>
        <v>21.36933797909408</v>
      </c>
    </row>
    <row r="9" spans="1:7" x14ac:dyDescent="0.35">
      <c r="A9" s="3" t="s">
        <v>22</v>
      </c>
      <c r="B9" s="3" t="s">
        <v>23</v>
      </c>
      <c r="C9" s="3">
        <v>122.617</v>
      </c>
      <c r="D9" s="3">
        <v>6.0060000000000002</v>
      </c>
      <c r="E9">
        <f t="shared" si="0"/>
        <v>116.611</v>
      </c>
      <c r="F9">
        <f t="shared" si="1"/>
        <v>1.7439024390243903E-3</v>
      </c>
      <c r="G9">
        <f t="shared" si="2"/>
        <v>3.4878048780487805</v>
      </c>
    </row>
    <row r="10" spans="1:7" x14ac:dyDescent="0.35">
      <c r="A10" s="2" t="s">
        <v>28</v>
      </c>
      <c r="B10" s="2" t="s">
        <v>29</v>
      </c>
      <c r="C10" s="2">
        <v>121.712999999999</v>
      </c>
      <c r="D10" s="2">
        <v>4.258</v>
      </c>
      <c r="E10">
        <f t="shared" si="0"/>
        <v>117.454999999999</v>
      </c>
      <c r="F10">
        <f t="shared" si="1"/>
        <v>1.2363530778164925E-3</v>
      </c>
      <c r="G10">
        <f t="shared" si="2"/>
        <v>2.4727061556329852</v>
      </c>
    </row>
    <row r="11" spans="1:7" x14ac:dyDescent="0.35">
      <c r="A11" s="3" t="s">
        <v>40</v>
      </c>
      <c r="B11" s="3" t="s">
        <v>41</v>
      </c>
      <c r="C11" s="3">
        <v>119.650999999999</v>
      </c>
      <c r="D11" s="3">
        <v>3.3109999999999999</v>
      </c>
      <c r="E11">
        <f t="shared" si="0"/>
        <v>116.33999999999901</v>
      </c>
      <c r="F11">
        <f t="shared" si="1"/>
        <v>9.6138211382113816E-4</v>
      </c>
      <c r="G11">
        <f t="shared" si="2"/>
        <v>1.9227642276422763</v>
      </c>
    </row>
    <row r="12" spans="1:7" x14ac:dyDescent="0.35">
      <c r="A12" s="2" t="s">
        <v>34</v>
      </c>
      <c r="B12" s="2" t="s">
        <v>35</v>
      </c>
      <c r="C12" s="2">
        <v>98.570999999999898</v>
      </c>
      <c r="D12" s="2">
        <v>4.3460000000000001</v>
      </c>
      <c r="E12">
        <f t="shared" si="0"/>
        <v>94.224999999999895</v>
      </c>
      <c r="F12">
        <f t="shared" si="1"/>
        <v>1.2619047619047618E-3</v>
      </c>
      <c r="G12">
        <f t="shared" si="2"/>
        <v>2.5238095238095237</v>
      </c>
    </row>
    <row r="13" spans="1:7" x14ac:dyDescent="0.35">
      <c r="A13" s="3" t="s">
        <v>66</v>
      </c>
      <c r="B13" s="3" t="s">
        <v>67</v>
      </c>
      <c r="C13" s="3">
        <v>86.009</v>
      </c>
      <c r="D13" s="3">
        <v>15.510999999999999</v>
      </c>
      <c r="E13">
        <f t="shared" si="0"/>
        <v>70.498000000000005</v>
      </c>
      <c r="F13">
        <f t="shared" si="1"/>
        <v>4.5037746806039485E-3</v>
      </c>
      <c r="G13">
        <f t="shared" si="2"/>
        <v>9.0075493612078965</v>
      </c>
    </row>
    <row r="14" spans="1:7" x14ac:dyDescent="0.35">
      <c r="A14" s="2" t="s">
        <v>31</v>
      </c>
      <c r="B14" s="2" t="s">
        <v>32</v>
      </c>
      <c r="C14" s="2">
        <v>63.896999999999899</v>
      </c>
      <c r="D14" s="2">
        <v>32.052999999999997</v>
      </c>
      <c r="E14">
        <f t="shared" si="0"/>
        <v>31.843999999999902</v>
      </c>
      <c r="F14">
        <f t="shared" si="1"/>
        <v>9.3069105691056895E-3</v>
      </c>
      <c r="G14">
        <f t="shared" si="2"/>
        <v>18.613821138211378</v>
      </c>
    </row>
    <row r="15" spans="1:7" x14ac:dyDescent="0.35">
      <c r="A15" s="3" t="s">
        <v>69</v>
      </c>
      <c r="B15" s="3" t="s">
        <v>70</v>
      </c>
      <c r="C15" s="3">
        <v>62.683</v>
      </c>
      <c r="D15" s="3">
        <v>37.834000000000003</v>
      </c>
      <c r="E15">
        <f t="shared" si="0"/>
        <v>24.848999999999997</v>
      </c>
      <c r="F15">
        <f t="shared" si="1"/>
        <v>1.098548199767712E-2</v>
      </c>
      <c r="G15">
        <f t="shared" si="2"/>
        <v>21.970963995354239</v>
      </c>
    </row>
    <row r="16" spans="1:7" x14ac:dyDescent="0.35">
      <c r="A16" s="2" t="s">
        <v>43</v>
      </c>
      <c r="B16" s="2" t="s">
        <v>44</v>
      </c>
      <c r="C16" s="2">
        <v>59.92</v>
      </c>
      <c r="D16" s="2">
        <v>25.759</v>
      </c>
      <c r="E16">
        <f t="shared" si="0"/>
        <v>34.161000000000001</v>
      </c>
      <c r="F16">
        <f t="shared" si="1"/>
        <v>7.4793844367015104E-3</v>
      </c>
      <c r="G16">
        <f t="shared" si="2"/>
        <v>14.95876887340302</v>
      </c>
    </row>
    <row r="17" spans="1:7" x14ac:dyDescent="0.35">
      <c r="A17" s="3" t="s">
        <v>57</v>
      </c>
      <c r="B17" s="3" t="s">
        <v>58</v>
      </c>
      <c r="C17" s="3">
        <v>50.78</v>
      </c>
      <c r="D17" s="3">
        <v>39.091000000000001</v>
      </c>
      <c r="E17">
        <f t="shared" si="0"/>
        <v>11.689</v>
      </c>
      <c r="F17">
        <f t="shared" si="1"/>
        <v>1.1350464576074332E-2</v>
      </c>
      <c r="G17">
        <f t="shared" si="2"/>
        <v>22.700929152148664</v>
      </c>
    </row>
    <row r="18" spans="1:7" x14ac:dyDescent="0.35">
      <c r="A18" s="2" t="s">
        <v>60</v>
      </c>
      <c r="B18" s="2" t="s">
        <v>61</v>
      </c>
      <c r="C18" s="2">
        <v>44.548000000000002</v>
      </c>
      <c r="D18" s="2">
        <v>6.3620000000000001</v>
      </c>
      <c r="E18">
        <f t="shared" si="0"/>
        <v>38.186</v>
      </c>
      <c r="F18">
        <f t="shared" si="1"/>
        <v>1.8472706155632985E-3</v>
      </c>
      <c r="G18">
        <f t="shared" si="2"/>
        <v>3.694541231126597</v>
      </c>
    </row>
    <row r="19" spans="1:7" x14ac:dyDescent="0.35">
      <c r="A19" s="3" t="s">
        <v>51</v>
      </c>
      <c r="B19" s="3" t="s">
        <v>52</v>
      </c>
      <c r="C19" s="3">
        <v>32.728000000000002</v>
      </c>
      <c r="D19" s="3">
        <v>1.798</v>
      </c>
      <c r="E19">
        <f t="shared" si="0"/>
        <v>30.93</v>
      </c>
      <c r="F19">
        <f t="shared" si="1"/>
        <v>5.2206736353077815E-4</v>
      </c>
      <c r="G19">
        <f t="shared" si="2"/>
        <v>1.0441347270615564</v>
      </c>
    </row>
    <row r="20" spans="1:7" x14ac:dyDescent="0.35">
      <c r="A20" s="2" t="s">
        <v>63</v>
      </c>
      <c r="B20" s="2" t="s">
        <v>64</v>
      </c>
      <c r="C20" s="2">
        <v>29.388000000000002</v>
      </c>
      <c r="D20" s="2">
        <v>6.9370000000000003</v>
      </c>
      <c r="E20">
        <f t="shared" si="0"/>
        <v>22.451000000000001</v>
      </c>
      <c r="F20">
        <f t="shared" si="1"/>
        <v>2.014227642276423E-3</v>
      </c>
      <c r="G20">
        <f t="shared" si="2"/>
        <v>4.0284552845528463</v>
      </c>
    </row>
    <row r="21" spans="1:7" x14ac:dyDescent="0.35">
      <c r="A21" s="3" t="s">
        <v>10</v>
      </c>
      <c r="B21" s="3" t="s">
        <v>83</v>
      </c>
      <c r="C21" s="3">
        <v>29.241</v>
      </c>
      <c r="D21" s="3">
        <v>38.978000000000002</v>
      </c>
      <c r="E21">
        <f t="shared" si="0"/>
        <v>-9.7370000000000019</v>
      </c>
      <c r="F21">
        <f t="shared" si="1"/>
        <v>1.1317653890824623E-2</v>
      </c>
      <c r="G21">
        <f t="shared" si="2"/>
        <v>22.635307781649246</v>
      </c>
    </row>
    <row r="22" spans="1:7" x14ac:dyDescent="0.35">
      <c r="A22" s="2" t="s">
        <v>72</v>
      </c>
      <c r="B22" s="2" t="s">
        <v>73</v>
      </c>
      <c r="C22" s="2">
        <v>13.324</v>
      </c>
      <c r="D22" s="2">
        <v>120.04</v>
      </c>
      <c r="E22">
        <f t="shared" si="0"/>
        <v>-106.71600000000001</v>
      </c>
      <c r="F22">
        <f t="shared" si="1"/>
        <v>3.4854819976771201E-2</v>
      </c>
      <c r="G22">
        <f t="shared" si="2"/>
        <v>69.709639953542407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K37" sqref="K37"/>
    </sheetView>
  </sheetViews>
  <sheetFormatPr defaultRowHeight="14.5" x14ac:dyDescent="0.35"/>
  <cols>
    <col min="3" max="3" width="19.453125" customWidth="1"/>
    <col min="4" max="5" width="16.26953125" customWidth="1"/>
  </cols>
  <sheetData>
    <row r="1" spans="1:7" ht="15" thickBot="1" x14ac:dyDescent="0.4">
      <c r="A1" s="5" t="s">
        <v>0</v>
      </c>
      <c r="B1" s="1" t="s">
        <v>1</v>
      </c>
      <c r="C1" s="1" t="s">
        <v>81</v>
      </c>
      <c r="D1" s="10" t="s">
        <v>91</v>
      </c>
      <c r="E1" s="10" t="s">
        <v>82</v>
      </c>
      <c r="F1" s="4" t="s">
        <v>87</v>
      </c>
      <c r="G1" s="10" t="s">
        <v>75</v>
      </c>
    </row>
    <row r="2" spans="1:7" x14ac:dyDescent="0.35">
      <c r="A2" s="6" t="s">
        <v>16</v>
      </c>
      <c r="B2" s="2" t="s">
        <v>17</v>
      </c>
      <c r="C2" s="2">
        <v>237.22900000000001</v>
      </c>
      <c r="D2" s="8" t="s">
        <v>88</v>
      </c>
      <c r="E2" s="8">
        <v>17.934999999999999</v>
      </c>
      <c r="F2" s="8" t="s">
        <v>90</v>
      </c>
      <c r="G2" s="8">
        <f>E2/C2</f>
        <v>7.5602055397948814E-2</v>
      </c>
    </row>
    <row r="3" spans="1:7" x14ac:dyDescent="0.35">
      <c r="A3" s="7" t="s">
        <v>54</v>
      </c>
      <c r="B3" s="3" t="s">
        <v>55</v>
      </c>
      <c r="C3" s="3">
        <v>208.481999999999</v>
      </c>
      <c r="D3" s="8" t="s">
        <v>88</v>
      </c>
      <c r="E3" s="3">
        <v>43.25</v>
      </c>
      <c r="F3" s="2" t="s">
        <v>89</v>
      </c>
      <c r="G3" s="2">
        <f>E3/C3</f>
        <v>0.20745196227971818</v>
      </c>
    </row>
    <row r="4" spans="1:7" x14ac:dyDescent="0.35">
      <c r="A4" s="6" t="s">
        <v>37</v>
      </c>
      <c r="B4" s="2" t="s">
        <v>38</v>
      </c>
      <c r="C4" s="2">
        <v>175.19900000000001</v>
      </c>
      <c r="D4" s="8" t="s">
        <v>88</v>
      </c>
      <c r="E4" s="2">
        <v>61.927</v>
      </c>
      <c r="F4" s="2" t="s">
        <v>89</v>
      </c>
      <c r="G4" s="2">
        <f>E4/C4</f>
        <v>0.35346662937573842</v>
      </c>
    </row>
    <row r="5" spans="1:7" x14ac:dyDescent="0.35">
      <c r="A5" s="7" t="s">
        <v>80</v>
      </c>
      <c r="B5" s="3" t="s">
        <v>79</v>
      </c>
      <c r="C5" s="3">
        <v>174.52549999999999</v>
      </c>
      <c r="D5" s="8" t="s">
        <v>88</v>
      </c>
      <c r="E5" s="3">
        <v>68.094999999999999</v>
      </c>
      <c r="F5" s="2" t="s">
        <v>89</v>
      </c>
      <c r="G5" s="2">
        <f>E5/C5</f>
        <v>0.39017220979169231</v>
      </c>
    </row>
    <row r="6" spans="1:7" x14ac:dyDescent="0.35">
      <c r="A6" s="6" t="s">
        <v>48</v>
      </c>
      <c r="B6" s="2" t="s">
        <v>49</v>
      </c>
      <c r="C6" s="2">
        <v>150.23500000000001</v>
      </c>
      <c r="D6" s="8" t="s">
        <v>88</v>
      </c>
      <c r="E6" s="2">
        <v>46.420999999999999</v>
      </c>
      <c r="F6" s="2" t="s">
        <v>89</v>
      </c>
      <c r="G6" s="2">
        <f>E6/C6</f>
        <v>0.30898925017472623</v>
      </c>
    </row>
    <row r="7" spans="1:7" x14ac:dyDescent="0.35">
      <c r="A7" s="7" t="s">
        <v>25</v>
      </c>
      <c r="B7" s="3" t="s">
        <v>26</v>
      </c>
      <c r="C7" s="3">
        <v>149.012</v>
      </c>
      <c r="D7" s="8" t="s">
        <v>88</v>
      </c>
      <c r="E7" s="3">
        <v>3.6040000000000001</v>
      </c>
      <c r="F7" s="2" t="s">
        <v>90</v>
      </c>
      <c r="G7" s="2">
        <f>E7/C7</f>
        <v>2.4185971599602719E-2</v>
      </c>
    </row>
    <row r="8" spans="1:7" x14ac:dyDescent="0.35">
      <c r="A8" s="6" t="s">
        <v>13</v>
      </c>
      <c r="B8" s="2" t="s">
        <v>14</v>
      </c>
      <c r="C8" s="2">
        <v>144.200999999999</v>
      </c>
      <c r="D8" s="8" t="s">
        <v>88</v>
      </c>
      <c r="E8" s="2">
        <v>36.798000000000002</v>
      </c>
      <c r="F8" s="2" t="s">
        <v>89</v>
      </c>
      <c r="G8" s="2">
        <f>E8/C8</f>
        <v>0.25518547028106781</v>
      </c>
    </row>
    <row r="9" spans="1:7" x14ac:dyDescent="0.35">
      <c r="A9" s="7" t="s">
        <v>22</v>
      </c>
      <c r="B9" s="3" t="s">
        <v>23</v>
      </c>
      <c r="C9" s="3">
        <v>122.617</v>
      </c>
      <c r="D9" s="8" t="s">
        <v>88</v>
      </c>
      <c r="E9" s="3">
        <v>6.0060000000000002</v>
      </c>
      <c r="F9" s="2" t="s">
        <v>90</v>
      </c>
      <c r="G9" s="2">
        <f>E9/C9</f>
        <v>4.8981788822104605E-2</v>
      </c>
    </row>
    <row r="10" spans="1:7" x14ac:dyDescent="0.35">
      <c r="A10" s="6" t="s">
        <v>28</v>
      </c>
      <c r="B10" s="2" t="s">
        <v>29</v>
      </c>
      <c r="C10" s="2">
        <v>121.712999999999</v>
      </c>
      <c r="D10" s="8" t="s">
        <v>88</v>
      </c>
      <c r="E10" s="2">
        <v>4.258</v>
      </c>
      <c r="F10" s="2" t="s">
        <v>90</v>
      </c>
      <c r="G10" s="2">
        <f>E10/C10</f>
        <v>3.4983937623754527E-2</v>
      </c>
    </row>
    <row r="11" spans="1:7" x14ac:dyDescent="0.35">
      <c r="A11" s="7" t="s">
        <v>40</v>
      </c>
      <c r="B11" s="3" t="s">
        <v>41</v>
      </c>
      <c r="C11" s="3">
        <v>119.650999999999</v>
      </c>
      <c r="D11" s="8" t="s">
        <v>88</v>
      </c>
      <c r="E11" s="3">
        <v>3.3109999999999999</v>
      </c>
      <c r="F11" s="2" t="s">
        <v>90</v>
      </c>
      <c r="G11" s="2">
        <f>E11/C11</f>
        <v>2.7672146492716546E-2</v>
      </c>
    </row>
    <row r="12" spans="1:7" x14ac:dyDescent="0.35">
      <c r="A12" s="6" t="s">
        <v>34</v>
      </c>
      <c r="B12" s="2" t="s">
        <v>35</v>
      </c>
      <c r="C12" s="2">
        <v>98.570999999999898</v>
      </c>
      <c r="D12" s="8" t="s">
        <v>88</v>
      </c>
      <c r="E12" s="2">
        <v>4.3460000000000001</v>
      </c>
      <c r="F12" s="2" t="s">
        <v>90</v>
      </c>
      <c r="G12" s="2">
        <f>E12/C12</f>
        <v>4.4090046768319326E-2</v>
      </c>
    </row>
    <row r="13" spans="1:7" x14ac:dyDescent="0.35">
      <c r="A13" s="7" t="s">
        <v>66</v>
      </c>
      <c r="B13" s="3" t="s">
        <v>67</v>
      </c>
      <c r="C13" s="3">
        <v>86.009</v>
      </c>
      <c r="D13" s="8" t="s">
        <v>88</v>
      </c>
      <c r="E13" s="3">
        <v>15.510999999999999</v>
      </c>
      <c r="F13" s="2" t="s">
        <v>90</v>
      </c>
      <c r="G13" s="2">
        <f>E13/C13</f>
        <v>0.18034159215896009</v>
      </c>
    </row>
    <row r="14" spans="1:7" x14ac:dyDescent="0.35">
      <c r="A14" s="6" t="s">
        <v>31</v>
      </c>
      <c r="B14" s="2" t="s">
        <v>32</v>
      </c>
      <c r="C14" s="2">
        <v>63.896999999999899</v>
      </c>
      <c r="D14" s="2" t="s">
        <v>89</v>
      </c>
      <c r="E14" s="2">
        <v>32.052999999999997</v>
      </c>
      <c r="F14" s="2" t="s">
        <v>89</v>
      </c>
      <c r="G14" s="2">
        <f>E14/C14</f>
        <v>0.50163544454356301</v>
      </c>
    </row>
    <row r="15" spans="1:7" x14ac:dyDescent="0.35">
      <c r="A15" s="7" t="s">
        <v>69</v>
      </c>
      <c r="B15" s="3" t="s">
        <v>70</v>
      </c>
      <c r="C15" s="3">
        <v>62.683</v>
      </c>
      <c r="D15" s="2" t="s">
        <v>89</v>
      </c>
      <c r="E15" s="3">
        <v>37.834000000000003</v>
      </c>
      <c r="F15" s="2" t="s">
        <v>89</v>
      </c>
      <c r="G15" s="2">
        <f>E15/C15</f>
        <v>0.60357672734234169</v>
      </c>
    </row>
    <row r="16" spans="1:7" x14ac:dyDescent="0.35">
      <c r="A16" s="6" t="s">
        <v>43</v>
      </c>
      <c r="B16" s="2" t="s">
        <v>44</v>
      </c>
      <c r="C16" s="2">
        <v>59.92</v>
      </c>
      <c r="D16" s="2" t="s">
        <v>89</v>
      </c>
      <c r="E16" s="2">
        <v>25.759</v>
      </c>
      <c r="F16" s="2" t="s">
        <v>89</v>
      </c>
      <c r="G16" s="2">
        <f>E16/C16</f>
        <v>0.42988985313751671</v>
      </c>
    </row>
    <row r="17" spans="1:7" x14ac:dyDescent="0.35">
      <c r="A17" s="7" t="s">
        <v>57</v>
      </c>
      <c r="B17" s="3" t="s">
        <v>58</v>
      </c>
      <c r="C17" s="3">
        <v>50.78</v>
      </c>
      <c r="D17" s="2" t="s">
        <v>89</v>
      </c>
      <c r="E17" s="3">
        <v>39.091000000000001</v>
      </c>
      <c r="F17" s="2" t="s">
        <v>89</v>
      </c>
      <c r="G17" s="2">
        <f>E17/C17</f>
        <v>0.76981094919259552</v>
      </c>
    </row>
    <row r="18" spans="1:7" x14ac:dyDescent="0.35">
      <c r="A18" s="6" t="s">
        <v>60</v>
      </c>
      <c r="B18" s="2" t="s">
        <v>61</v>
      </c>
      <c r="C18" s="2">
        <v>44.548000000000002</v>
      </c>
      <c r="D18" s="2" t="s">
        <v>89</v>
      </c>
      <c r="E18" s="2">
        <v>6.3620000000000001</v>
      </c>
      <c r="F18" s="2" t="s">
        <v>90</v>
      </c>
      <c r="G18" s="2">
        <f>E18/C18</f>
        <v>0.14281224746341026</v>
      </c>
    </row>
    <row r="19" spans="1:7" x14ac:dyDescent="0.35">
      <c r="A19" s="7" t="s">
        <v>51</v>
      </c>
      <c r="B19" s="3" t="s">
        <v>52</v>
      </c>
      <c r="C19" s="3">
        <v>32.728000000000002</v>
      </c>
      <c r="D19" s="2" t="s">
        <v>89</v>
      </c>
      <c r="E19" s="3">
        <v>1.798</v>
      </c>
      <c r="F19" s="2" t="s">
        <v>90</v>
      </c>
      <c r="G19" s="2">
        <f>E19/C19</f>
        <v>5.493766805182107E-2</v>
      </c>
    </row>
    <row r="20" spans="1:7" x14ac:dyDescent="0.35">
      <c r="A20" s="6" t="s">
        <v>63</v>
      </c>
      <c r="B20" s="2" t="s">
        <v>64</v>
      </c>
      <c r="C20" s="2">
        <v>29.388000000000002</v>
      </c>
      <c r="D20" s="2" t="s">
        <v>89</v>
      </c>
      <c r="E20" s="2">
        <v>6.9370000000000003</v>
      </c>
      <c r="F20" s="2" t="s">
        <v>90</v>
      </c>
      <c r="G20" s="2">
        <f>E20/C20</f>
        <v>0.23604872737171634</v>
      </c>
    </row>
    <row r="21" spans="1:7" x14ac:dyDescent="0.35">
      <c r="A21" s="7" t="s">
        <v>10</v>
      </c>
      <c r="B21" s="3" t="s">
        <v>83</v>
      </c>
      <c r="C21" s="3">
        <v>29.241</v>
      </c>
      <c r="D21" s="2" t="s">
        <v>89</v>
      </c>
      <c r="E21" s="3">
        <v>38.978000000000002</v>
      </c>
      <c r="F21" s="2" t="s">
        <v>89</v>
      </c>
      <c r="G21" s="2">
        <f>E21/C21</f>
        <v>1.3329913477651243</v>
      </c>
    </row>
    <row r="22" spans="1:7" x14ac:dyDescent="0.35">
      <c r="A22" s="6" t="s">
        <v>72</v>
      </c>
      <c r="B22" s="2" t="s">
        <v>73</v>
      </c>
      <c r="C22" s="2">
        <v>13.324</v>
      </c>
      <c r="D22" s="9" t="s">
        <v>90</v>
      </c>
      <c r="E22" s="9">
        <v>120.04</v>
      </c>
      <c r="F22" s="9" t="s">
        <v>88</v>
      </c>
      <c r="G22" s="9">
        <f>E22/C22</f>
        <v>9.0093065145601923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M8" sqref="M8"/>
    </sheetView>
  </sheetViews>
  <sheetFormatPr defaultRowHeight="14.5" x14ac:dyDescent="0.35"/>
  <cols>
    <col min="1" max="1" width="16.6328125" bestFit="1" customWidth="1"/>
    <col min="2" max="2" width="27.1796875" bestFit="1" customWidth="1"/>
  </cols>
  <sheetData>
    <row r="3" spans="1:2" x14ac:dyDescent="0.35">
      <c r="A3" s="12" t="s">
        <v>87</v>
      </c>
      <c r="B3" t="s">
        <v>92</v>
      </c>
    </row>
    <row r="4" spans="1:2" x14ac:dyDescent="0.35">
      <c r="A4" s="15" t="s">
        <v>90</v>
      </c>
      <c r="B4" s="14">
        <v>104.14659999999978</v>
      </c>
    </row>
    <row r="5" spans="1:2" x14ac:dyDescent="0.35">
      <c r="A5" s="15" t="s">
        <v>89</v>
      </c>
      <c r="B5" s="14">
        <v>111.91634999999978</v>
      </c>
    </row>
    <row r="6" spans="1:2" x14ac:dyDescent="0.35">
      <c r="A6" s="15" t="s">
        <v>88</v>
      </c>
      <c r="B6" s="14">
        <v>13.324</v>
      </c>
    </row>
    <row r="7" spans="1:2" x14ac:dyDescent="0.35">
      <c r="A7" s="15" t="s">
        <v>93</v>
      </c>
      <c r="B7" s="13">
        <v>103.52159523809507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K36" sqref="K36"/>
    </sheetView>
  </sheetViews>
  <sheetFormatPr defaultRowHeight="14.5" x14ac:dyDescent="0.35"/>
  <sheetData>
    <row r="1" spans="1:3" ht="15" thickBot="1" x14ac:dyDescent="0.4">
      <c r="A1" s="1" t="s">
        <v>81</v>
      </c>
      <c r="B1" s="1" t="s">
        <v>82</v>
      </c>
      <c r="C1" s="1" t="s">
        <v>87</v>
      </c>
    </row>
    <row r="2" spans="1:3" x14ac:dyDescent="0.35">
      <c r="A2" s="2">
        <v>237.22900000000001</v>
      </c>
      <c r="B2" s="2">
        <v>17.934999999999999</v>
      </c>
      <c r="C2" s="2" t="s">
        <v>90</v>
      </c>
    </row>
    <row r="3" spans="1:3" x14ac:dyDescent="0.35">
      <c r="A3" s="3">
        <v>208.481999999999</v>
      </c>
      <c r="B3" s="3">
        <v>43.25</v>
      </c>
      <c r="C3" s="2" t="s">
        <v>89</v>
      </c>
    </row>
    <row r="4" spans="1:3" x14ac:dyDescent="0.35">
      <c r="A4" s="2">
        <v>175.19900000000001</v>
      </c>
      <c r="B4" s="2">
        <v>61.927</v>
      </c>
      <c r="C4" s="2" t="s">
        <v>89</v>
      </c>
    </row>
    <row r="5" spans="1:3" x14ac:dyDescent="0.35">
      <c r="A5" s="3">
        <v>174.52549999999999</v>
      </c>
      <c r="B5" s="3">
        <v>68.094999999999999</v>
      </c>
      <c r="C5" s="2" t="s">
        <v>89</v>
      </c>
    </row>
    <row r="6" spans="1:3" x14ac:dyDescent="0.35">
      <c r="A6" s="2">
        <v>150.23500000000001</v>
      </c>
      <c r="B6" s="2">
        <v>46.420999999999999</v>
      </c>
      <c r="C6" s="2" t="s">
        <v>89</v>
      </c>
    </row>
    <row r="7" spans="1:3" x14ac:dyDescent="0.35">
      <c r="A7" s="3">
        <v>149.012</v>
      </c>
      <c r="B7" s="3">
        <v>3.6040000000000001</v>
      </c>
      <c r="C7" s="2" t="s">
        <v>90</v>
      </c>
    </row>
    <row r="8" spans="1:3" x14ac:dyDescent="0.35">
      <c r="A8" s="2">
        <v>144.200999999999</v>
      </c>
      <c r="B8" s="2">
        <v>36.798000000000002</v>
      </c>
      <c r="C8" s="2" t="s">
        <v>89</v>
      </c>
    </row>
    <row r="9" spans="1:3" x14ac:dyDescent="0.35">
      <c r="A9" s="3">
        <v>122.617</v>
      </c>
      <c r="B9" s="3">
        <v>6.0060000000000002</v>
      </c>
      <c r="C9" s="2" t="s">
        <v>90</v>
      </c>
    </row>
    <row r="10" spans="1:3" x14ac:dyDescent="0.35">
      <c r="A10" s="2">
        <v>121.712999999999</v>
      </c>
      <c r="B10" s="2">
        <v>4.258</v>
      </c>
      <c r="C10" s="2" t="s">
        <v>90</v>
      </c>
    </row>
    <row r="11" spans="1:3" x14ac:dyDescent="0.35">
      <c r="A11" s="3">
        <v>119.650999999999</v>
      </c>
      <c r="B11" s="3">
        <v>3.3109999999999999</v>
      </c>
      <c r="C11" s="2" t="s">
        <v>90</v>
      </c>
    </row>
    <row r="12" spans="1:3" x14ac:dyDescent="0.35">
      <c r="A12" s="2">
        <v>98.570999999999898</v>
      </c>
      <c r="B12" s="2">
        <v>4.3460000000000001</v>
      </c>
      <c r="C12" s="2" t="s">
        <v>90</v>
      </c>
    </row>
    <row r="13" spans="1:3" x14ac:dyDescent="0.35">
      <c r="A13" s="3">
        <v>86.009</v>
      </c>
      <c r="B13" s="3">
        <v>15.510999999999999</v>
      </c>
      <c r="C13" s="2" t="s">
        <v>90</v>
      </c>
    </row>
    <row r="14" spans="1:3" x14ac:dyDescent="0.35">
      <c r="A14" s="2">
        <v>63.896999999999899</v>
      </c>
      <c r="B14" s="2">
        <v>32.052999999999997</v>
      </c>
      <c r="C14" s="2" t="s">
        <v>89</v>
      </c>
    </row>
    <row r="15" spans="1:3" x14ac:dyDescent="0.35">
      <c r="A15" s="3">
        <v>62.683</v>
      </c>
      <c r="B15" s="3">
        <v>37.834000000000003</v>
      </c>
      <c r="C15" s="2" t="s">
        <v>89</v>
      </c>
    </row>
    <row r="16" spans="1:3" x14ac:dyDescent="0.35">
      <c r="A16" s="2">
        <v>59.92</v>
      </c>
      <c r="B16" s="2">
        <v>25.759</v>
      </c>
      <c r="C16" s="2" t="s">
        <v>89</v>
      </c>
    </row>
    <row r="17" spans="1:3" x14ac:dyDescent="0.35">
      <c r="A17" s="3">
        <v>50.78</v>
      </c>
      <c r="B17" s="3">
        <v>39.091000000000001</v>
      </c>
      <c r="C17" s="2" t="s">
        <v>89</v>
      </c>
    </row>
    <row r="18" spans="1:3" x14ac:dyDescent="0.35">
      <c r="A18" s="2">
        <v>44.548000000000002</v>
      </c>
      <c r="B18" s="2">
        <v>6.3620000000000001</v>
      </c>
      <c r="C18" s="2" t="s">
        <v>90</v>
      </c>
    </row>
    <row r="19" spans="1:3" x14ac:dyDescent="0.35">
      <c r="A19" s="3">
        <v>32.728000000000002</v>
      </c>
      <c r="B19" s="3">
        <v>1.798</v>
      </c>
      <c r="C19" s="2" t="s">
        <v>90</v>
      </c>
    </row>
    <row r="20" spans="1:3" x14ac:dyDescent="0.35">
      <c r="A20" s="2">
        <v>29.388000000000002</v>
      </c>
      <c r="B20" s="2">
        <v>6.9370000000000003</v>
      </c>
      <c r="C20" s="2" t="s">
        <v>90</v>
      </c>
    </row>
    <row r="21" spans="1:3" x14ac:dyDescent="0.35">
      <c r="A21" s="3">
        <v>29.241</v>
      </c>
      <c r="B21" s="3">
        <v>38.978000000000002</v>
      </c>
      <c r="C21" s="2" t="s">
        <v>89</v>
      </c>
    </row>
    <row r="22" spans="1:3" x14ac:dyDescent="0.35">
      <c r="A22" s="2">
        <v>13.324</v>
      </c>
      <c r="B22" s="2">
        <v>120.04</v>
      </c>
      <c r="C22" s="2" t="s">
        <v>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7"/>
  <sheetViews>
    <sheetView workbookViewId="0">
      <selection activeCell="F37" sqref="F37"/>
    </sheetView>
  </sheetViews>
  <sheetFormatPr defaultRowHeight="14.5" x14ac:dyDescent="0.35"/>
  <cols>
    <col min="1" max="1" width="16.6328125" bestFit="1" customWidth="1"/>
    <col min="2" max="2" width="8" bestFit="1" customWidth="1"/>
    <col min="3" max="3" width="27.1796875" bestFit="1" customWidth="1"/>
  </cols>
  <sheetData>
    <row r="2" spans="1:3" x14ac:dyDescent="0.35">
      <c r="A2" s="12" t="s">
        <v>87</v>
      </c>
      <c r="B2" s="12" t="s">
        <v>0</v>
      </c>
      <c r="C2" t="s">
        <v>92</v>
      </c>
    </row>
    <row r="3" spans="1:3" x14ac:dyDescent="0.35">
      <c r="A3" t="s">
        <v>88</v>
      </c>
      <c r="B3" t="s">
        <v>72</v>
      </c>
      <c r="C3" s="13">
        <v>13.324</v>
      </c>
    </row>
    <row r="4" spans="1:3" x14ac:dyDescent="0.35">
      <c r="A4" t="s">
        <v>94</v>
      </c>
      <c r="C4" s="13">
        <v>13.324</v>
      </c>
    </row>
    <row r="5" spans="1:3" x14ac:dyDescent="0.35">
      <c r="A5" t="s">
        <v>89</v>
      </c>
      <c r="B5" t="s">
        <v>54</v>
      </c>
      <c r="C5" s="13">
        <v>208.481999999999</v>
      </c>
    </row>
    <row r="6" spans="1:3" x14ac:dyDescent="0.35">
      <c r="B6" t="s">
        <v>37</v>
      </c>
      <c r="C6" s="13">
        <v>175.19900000000001</v>
      </c>
    </row>
    <row r="7" spans="1:3" x14ac:dyDescent="0.35">
      <c r="B7" t="s">
        <v>80</v>
      </c>
      <c r="C7" s="13">
        <v>174.52549999999999</v>
      </c>
    </row>
    <row r="8" spans="1:3" x14ac:dyDescent="0.35">
      <c r="B8" t="s">
        <v>48</v>
      </c>
      <c r="C8" s="13">
        <v>150.23500000000001</v>
      </c>
    </row>
    <row r="9" spans="1:3" x14ac:dyDescent="0.35">
      <c r="B9" t="s">
        <v>13</v>
      </c>
      <c r="C9" s="13">
        <v>144.200999999999</v>
      </c>
    </row>
    <row r="10" spans="1:3" x14ac:dyDescent="0.35">
      <c r="B10" t="s">
        <v>31</v>
      </c>
      <c r="C10" s="13">
        <v>63.896999999999899</v>
      </c>
    </row>
    <row r="11" spans="1:3" x14ac:dyDescent="0.35">
      <c r="B11" t="s">
        <v>69</v>
      </c>
      <c r="C11" s="13">
        <v>62.683</v>
      </c>
    </row>
    <row r="12" spans="1:3" x14ac:dyDescent="0.35">
      <c r="B12" t="s">
        <v>43</v>
      </c>
      <c r="C12" s="13">
        <v>59.92</v>
      </c>
    </row>
    <row r="13" spans="1:3" x14ac:dyDescent="0.35">
      <c r="B13" t="s">
        <v>57</v>
      </c>
      <c r="C13" s="13">
        <v>50.78</v>
      </c>
    </row>
    <row r="14" spans="1:3" x14ac:dyDescent="0.35">
      <c r="B14" t="s">
        <v>10</v>
      </c>
      <c r="C14" s="13">
        <v>29.241</v>
      </c>
    </row>
    <row r="15" spans="1:3" x14ac:dyDescent="0.35">
      <c r="A15" t="s">
        <v>96</v>
      </c>
      <c r="C15" s="13">
        <v>111.91634999999978</v>
      </c>
    </row>
    <row r="16" spans="1:3" x14ac:dyDescent="0.35">
      <c r="A16" t="s">
        <v>90</v>
      </c>
      <c r="B16" t="s">
        <v>16</v>
      </c>
      <c r="C16" s="13">
        <v>237.22900000000001</v>
      </c>
    </row>
    <row r="17" spans="1:3" x14ac:dyDescent="0.35">
      <c r="B17" t="s">
        <v>25</v>
      </c>
      <c r="C17" s="13">
        <v>149.012</v>
      </c>
    </row>
    <row r="18" spans="1:3" x14ac:dyDescent="0.35">
      <c r="B18" t="s">
        <v>22</v>
      </c>
      <c r="C18" s="13">
        <v>122.617</v>
      </c>
    </row>
    <row r="19" spans="1:3" x14ac:dyDescent="0.35">
      <c r="B19" t="s">
        <v>28</v>
      </c>
      <c r="C19" s="13">
        <v>121.712999999999</v>
      </c>
    </row>
    <row r="20" spans="1:3" x14ac:dyDescent="0.35">
      <c r="B20" t="s">
        <v>40</v>
      </c>
      <c r="C20" s="13">
        <v>119.650999999999</v>
      </c>
    </row>
    <row r="21" spans="1:3" x14ac:dyDescent="0.35">
      <c r="B21" t="s">
        <v>34</v>
      </c>
      <c r="C21" s="13">
        <v>98.570999999999898</v>
      </c>
    </row>
    <row r="22" spans="1:3" x14ac:dyDescent="0.35">
      <c r="B22" t="s">
        <v>66</v>
      </c>
      <c r="C22" s="13">
        <v>86.009</v>
      </c>
    </row>
    <row r="23" spans="1:3" x14ac:dyDescent="0.35">
      <c r="B23" t="s">
        <v>60</v>
      </c>
      <c r="C23" s="13">
        <v>44.548000000000002</v>
      </c>
    </row>
    <row r="24" spans="1:3" x14ac:dyDescent="0.35">
      <c r="B24" t="s">
        <v>51</v>
      </c>
      <c r="C24" s="13">
        <v>32.728000000000002</v>
      </c>
    </row>
    <row r="25" spans="1:3" x14ac:dyDescent="0.35">
      <c r="B25" t="s">
        <v>63</v>
      </c>
      <c r="C25" s="13">
        <v>29.388000000000002</v>
      </c>
    </row>
    <row r="26" spans="1:3" x14ac:dyDescent="0.35">
      <c r="A26" t="s">
        <v>95</v>
      </c>
      <c r="C26" s="13">
        <v>104.14659999999978</v>
      </c>
    </row>
    <row r="27" spans="1:3" x14ac:dyDescent="0.35">
      <c r="A27" t="s">
        <v>93</v>
      </c>
      <c r="C27" s="13">
        <v>103.52159523809505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sqref="A1:D23"/>
    </sheetView>
  </sheetViews>
  <sheetFormatPr defaultRowHeight="14.5" x14ac:dyDescent="0.35"/>
  <cols>
    <col min="1" max="1" width="11.08984375" customWidth="1"/>
    <col min="2" max="2" width="18" customWidth="1"/>
    <col min="4" max="4" width="19.36328125" customWidth="1"/>
    <col min="5" max="5" width="18.54296875" customWidth="1"/>
  </cols>
  <sheetData>
    <row r="1" spans="1:6" ht="15" thickBot="1" x14ac:dyDescent="0.4">
      <c r="A1" t="s">
        <v>77</v>
      </c>
      <c r="B1" t="s">
        <v>78</v>
      </c>
      <c r="C1" t="s">
        <v>100</v>
      </c>
      <c r="D1" s="1" t="s">
        <v>101</v>
      </c>
      <c r="E1" t="s">
        <v>75</v>
      </c>
      <c r="F1" t="s">
        <v>76</v>
      </c>
    </row>
    <row r="2" spans="1:6" x14ac:dyDescent="0.35">
      <c r="A2" t="s">
        <v>10</v>
      </c>
      <c r="B2" t="s">
        <v>83</v>
      </c>
      <c r="C2">
        <v>40.914999999999999</v>
      </c>
      <c r="D2" s="2">
        <v>38.978000000000002</v>
      </c>
    </row>
    <row r="3" spans="1:6" x14ac:dyDescent="0.35">
      <c r="A3" t="s">
        <v>13</v>
      </c>
      <c r="B3" t="s">
        <v>14</v>
      </c>
      <c r="C3">
        <v>34.052500000000002</v>
      </c>
      <c r="D3" s="3">
        <v>36.798000000000002</v>
      </c>
    </row>
    <row r="4" spans="1:6" x14ac:dyDescent="0.35">
      <c r="A4" t="s">
        <v>16</v>
      </c>
      <c r="B4" t="s">
        <v>17</v>
      </c>
      <c r="C4">
        <v>39.857500000000002</v>
      </c>
      <c r="D4" s="3">
        <v>17.934999999999999</v>
      </c>
    </row>
    <row r="5" spans="1:6" x14ac:dyDescent="0.35">
      <c r="A5" t="s">
        <v>19</v>
      </c>
      <c r="B5" t="s">
        <v>20</v>
      </c>
      <c r="C5">
        <v>36.277500000000003</v>
      </c>
      <c r="D5" s="2">
        <v>68.094999999999999</v>
      </c>
    </row>
    <row r="6" spans="1:6" x14ac:dyDescent="0.35">
      <c r="A6" t="s">
        <v>25</v>
      </c>
      <c r="B6" t="s">
        <v>23</v>
      </c>
      <c r="C6">
        <v>24.9175</v>
      </c>
      <c r="D6" s="3">
        <v>6.0060000000000002</v>
      </c>
    </row>
    <row r="7" spans="1:6" x14ac:dyDescent="0.35">
      <c r="A7" t="s">
        <v>98</v>
      </c>
      <c r="B7" t="s">
        <v>26</v>
      </c>
      <c r="C7">
        <v>12.98</v>
      </c>
      <c r="D7" s="2">
        <v>3.6040000000000001</v>
      </c>
    </row>
    <row r="8" spans="1:6" x14ac:dyDescent="0.35">
      <c r="A8" t="s">
        <v>28</v>
      </c>
      <c r="B8" t="s">
        <v>29</v>
      </c>
      <c r="C8">
        <v>18.489999999999998</v>
      </c>
      <c r="D8" s="2">
        <v>4.258</v>
      </c>
    </row>
    <row r="9" spans="1:6" x14ac:dyDescent="0.35">
      <c r="A9" t="s">
        <v>31</v>
      </c>
      <c r="B9" t="s">
        <v>32</v>
      </c>
      <c r="C9">
        <v>18.5825</v>
      </c>
      <c r="D9" s="3">
        <v>32.052999999999997</v>
      </c>
    </row>
    <row r="10" spans="1:6" x14ac:dyDescent="0.35">
      <c r="A10" t="s">
        <v>34</v>
      </c>
      <c r="B10" t="s">
        <v>35</v>
      </c>
      <c r="C10">
        <v>37.542499999999997</v>
      </c>
      <c r="D10" s="2">
        <v>4.3460000000000001</v>
      </c>
    </row>
    <row r="11" spans="1:6" x14ac:dyDescent="0.35">
      <c r="A11" t="s">
        <v>37</v>
      </c>
      <c r="B11" t="s">
        <v>38</v>
      </c>
      <c r="C11">
        <v>27.227499999999999</v>
      </c>
      <c r="D11" s="3">
        <v>61.927</v>
      </c>
    </row>
    <row r="12" spans="1:6" x14ac:dyDescent="0.35">
      <c r="A12" t="s">
        <v>40</v>
      </c>
      <c r="B12" t="s">
        <v>41</v>
      </c>
      <c r="C12">
        <v>26.012499999999999</v>
      </c>
      <c r="D12" s="3">
        <v>3.3109999999999999</v>
      </c>
    </row>
    <row r="13" spans="1:6" x14ac:dyDescent="0.35">
      <c r="A13" t="s">
        <v>43</v>
      </c>
      <c r="B13" t="s">
        <v>44</v>
      </c>
      <c r="C13">
        <v>28.537500000000001</v>
      </c>
      <c r="D13" s="2">
        <v>25.759</v>
      </c>
    </row>
    <row r="14" spans="1:6" x14ac:dyDescent="0.35">
      <c r="A14" t="s">
        <v>46</v>
      </c>
      <c r="B14" t="s">
        <v>47</v>
      </c>
      <c r="C14">
        <v>20.602499999999999</v>
      </c>
      <c r="D14" s="3">
        <v>68.094999999999999</v>
      </c>
    </row>
    <row r="15" spans="1:6" x14ac:dyDescent="0.35">
      <c r="A15" t="s">
        <v>48</v>
      </c>
      <c r="B15" t="s">
        <v>49</v>
      </c>
      <c r="C15">
        <v>30.8825</v>
      </c>
      <c r="D15" s="2">
        <v>46.420999999999999</v>
      </c>
    </row>
    <row r="16" spans="1:6" x14ac:dyDescent="0.35">
      <c r="A16" t="s">
        <v>51</v>
      </c>
      <c r="B16" t="s">
        <v>52</v>
      </c>
      <c r="C16">
        <v>40.462499999999999</v>
      </c>
      <c r="D16" s="2">
        <v>1.798</v>
      </c>
    </row>
    <row r="17" spans="1:4" x14ac:dyDescent="0.35">
      <c r="A17" t="s">
        <v>54</v>
      </c>
      <c r="B17" t="s">
        <v>55</v>
      </c>
      <c r="C17">
        <v>12.987500000000001</v>
      </c>
      <c r="D17" s="3">
        <v>43.25</v>
      </c>
    </row>
    <row r="18" spans="1:4" x14ac:dyDescent="0.35">
      <c r="A18" t="s">
        <v>57</v>
      </c>
      <c r="B18" t="s">
        <v>58</v>
      </c>
      <c r="C18">
        <v>31.842500000000001</v>
      </c>
      <c r="D18" s="2">
        <v>39.091000000000001</v>
      </c>
    </row>
    <row r="19" spans="1:4" x14ac:dyDescent="0.35">
      <c r="A19" t="s">
        <v>60</v>
      </c>
      <c r="B19" t="s">
        <v>61</v>
      </c>
      <c r="C19">
        <v>25.695</v>
      </c>
      <c r="D19" s="3">
        <v>6.3620000000000001</v>
      </c>
    </row>
    <row r="20" spans="1:4" x14ac:dyDescent="0.35">
      <c r="A20" t="s">
        <v>63</v>
      </c>
      <c r="B20" t="s">
        <v>64</v>
      </c>
      <c r="C20">
        <v>14.484999999999999</v>
      </c>
      <c r="D20" s="3">
        <v>6.9370000000000003</v>
      </c>
    </row>
    <row r="21" spans="1:4" x14ac:dyDescent="0.35">
      <c r="A21" t="s">
        <v>66</v>
      </c>
      <c r="B21" t="s">
        <v>67</v>
      </c>
      <c r="C21">
        <v>28.08</v>
      </c>
      <c r="D21" s="2">
        <v>15.510999999999999</v>
      </c>
    </row>
    <row r="22" spans="1:4" x14ac:dyDescent="0.35">
      <c r="A22" t="s">
        <v>69</v>
      </c>
      <c r="B22" t="s">
        <v>70</v>
      </c>
      <c r="C22">
        <v>41.95</v>
      </c>
      <c r="D22" s="3">
        <v>37.834000000000003</v>
      </c>
    </row>
    <row r="23" spans="1:4" x14ac:dyDescent="0.35">
      <c r="A23" t="s">
        <v>72</v>
      </c>
      <c r="B23" t="s">
        <v>73</v>
      </c>
      <c r="C23">
        <v>24.702500000000001</v>
      </c>
      <c r="D23" s="2">
        <v>120.04</v>
      </c>
    </row>
    <row r="33" spans="2:2" x14ac:dyDescent="0.35">
      <c r="B33" t="s">
        <v>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C22" sqref="C22"/>
    </sheetView>
  </sheetViews>
  <sheetFormatPr defaultRowHeight="14.5" x14ac:dyDescent="0.35"/>
  <cols>
    <col min="1" max="1" width="12.36328125" bestFit="1" customWidth="1"/>
    <col min="2" max="2" width="19.7265625" bestFit="1" customWidth="1"/>
  </cols>
  <sheetData>
    <row r="3" spans="1:2" x14ac:dyDescent="0.35">
      <c r="A3" s="12" t="s">
        <v>97</v>
      </c>
      <c r="B3" t="s">
        <v>104</v>
      </c>
    </row>
    <row r="4" spans="1:2" x14ac:dyDescent="0.35">
      <c r="A4" s="15" t="s">
        <v>90</v>
      </c>
      <c r="B4" s="14">
        <v>26.852249999999998</v>
      </c>
    </row>
    <row r="5" spans="1:2" x14ac:dyDescent="0.35">
      <c r="A5" s="15" t="s">
        <v>89</v>
      </c>
      <c r="B5" s="14">
        <v>29.54175</v>
      </c>
    </row>
    <row r="6" spans="1:2" x14ac:dyDescent="0.35">
      <c r="A6" s="15" t="s">
        <v>88</v>
      </c>
      <c r="B6" s="14">
        <v>24.702500000000001</v>
      </c>
    </row>
    <row r="7" spans="1:2" x14ac:dyDescent="0.35">
      <c r="A7" s="15" t="s">
        <v>93</v>
      </c>
      <c r="B7" s="13">
        <v>28.030595238095234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sites_within_grid</vt:lpstr>
      <vt:lpstr>data averaged</vt:lpstr>
      <vt:lpstr>plotting data</vt:lpstr>
      <vt:lpstr>fishing intensity</vt:lpstr>
      <vt:lpstr>average_biom</vt:lpstr>
      <vt:lpstr>scatter_biomass</vt:lpstr>
      <vt:lpstr>biomass_by_intensity</vt:lpstr>
      <vt:lpstr>coral</vt:lpstr>
      <vt:lpstr>Sheet12</vt:lpstr>
      <vt:lpstr>coral_averaged</vt:lpstr>
      <vt:lpstr>coral_by_intensity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Mara Fischer</cp:lastModifiedBy>
  <dcterms:created xsi:type="dcterms:W3CDTF">2023-01-23T15:30:11Z</dcterms:created>
  <dcterms:modified xsi:type="dcterms:W3CDTF">2023-01-26T18:17:49Z</dcterms:modified>
</cp:coreProperties>
</file>