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sm\Desktop\MA_thesis\02_modeling_and_optimization\PWA\"/>
    </mc:Choice>
  </mc:AlternateContent>
  <bookViews>
    <workbookView xWindow="0" yWindow="0" windowWidth="19200" windowHeight="8220" activeTab="1"/>
  </bookViews>
  <sheets>
    <sheet name="Paolo output" sheetId="2" r:id="rId1"/>
    <sheet name="maxime_coef_100kw" sheetId="3" r:id="rId2"/>
    <sheet name="Roxanne output" sheetId="1" r:id="rId3"/>
  </sheets>
  <definedNames>
    <definedName name="P_in">maxime_coef_100kw!#REF!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3" l="1"/>
  <c r="C4" i="3" l="1"/>
  <c r="D4" i="3"/>
  <c r="E4" i="3"/>
  <c r="F4" i="3"/>
  <c r="G4" i="3"/>
  <c r="H4" i="3"/>
  <c r="I4" i="3"/>
  <c r="B4" i="3"/>
  <c r="B11" i="3"/>
  <c r="C11" i="3"/>
  <c r="D11" i="3"/>
  <c r="E11" i="3"/>
  <c r="F11" i="3"/>
  <c r="G11" i="3"/>
  <c r="H11" i="3"/>
  <c r="C18" i="3"/>
  <c r="D18" i="3"/>
  <c r="E18" i="3"/>
  <c r="F18" i="3"/>
  <c r="G18" i="3"/>
  <c r="B18" i="3"/>
  <c r="F25" i="3"/>
  <c r="B25" i="3"/>
  <c r="E25" i="3"/>
  <c r="D25" i="3"/>
  <c r="C25" i="3"/>
  <c r="F4" i="1"/>
  <c r="F34" i="3"/>
  <c r="G34" i="3"/>
  <c r="H34" i="3"/>
  <c r="I34" i="3"/>
  <c r="G33" i="3"/>
  <c r="H33" i="3"/>
  <c r="I33" i="3"/>
  <c r="F3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B53" i="3"/>
  <c r="C46" i="3"/>
  <c r="B46" i="3"/>
  <c r="C39" i="3"/>
  <c r="D39" i="3"/>
  <c r="B39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F5" i="1"/>
  <c r="E4" i="1"/>
  <c r="C5" i="1"/>
  <c r="C4" i="1"/>
  <c r="B32" i="3"/>
  <c r="C32" i="3"/>
  <c r="D32" i="3"/>
  <c r="E32" i="3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F10" i="1"/>
  <c r="E6" i="1"/>
  <c r="F6" i="1"/>
  <c r="E7" i="1"/>
  <c r="F7" i="1"/>
  <c r="E8" i="1"/>
  <c r="F8" i="1"/>
  <c r="E9" i="1"/>
  <c r="F9" i="1"/>
  <c r="E10" i="1"/>
  <c r="E5" i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<sst xmlns="http://schemas.openxmlformats.org/spreadsheetml/2006/main" count="68" uniqueCount="28">
  <si>
    <t>P_in</t>
  </si>
  <si>
    <t>P_out</t>
  </si>
  <si>
    <t>eff</t>
  </si>
  <si>
    <t>Code adapated by Roxanne</t>
  </si>
  <si>
    <t>From Paolo's models</t>
  </si>
  <si>
    <t>N_bp=4</t>
  </si>
  <si>
    <t>x_bp_val</t>
  </si>
  <si>
    <t>y_bp_val</t>
  </si>
  <si>
    <t>mm_ELY</t>
  </si>
  <si>
    <t>qq_ELY</t>
  </si>
  <si>
    <t>P_out (N_bp=4)</t>
  </si>
  <si>
    <t>N_bp=3</t>
  </si>
  <si>
    <t>FOR ELY 100kW</t>
  </si>
  <si>
    <t>P_in_norm</t>
  </si>
  <si>
    <t>N_bp=2</t>
  </si>
  <si>
    <t>N_bp=1</t>
  </si>
  <si>
    <t>-</t>
  </si>
  <si>
    <t>In</t>
  </si>
  <si>
    <t>out</t>
  </si>
  <si>
    <t>eta</t>
  </si>
  <si>
    <t>etaH</t>
  </si>
  <si>
    <t>eff (=etaH_aux)</t>
  </si>
  <si>
    <t>N_bp=5</t>
  </si>
  <si>
    <t>eta_bp</t>
  </si>
  <si>
    <t>N_bp=6</t>
  </si>
  <si>
    <t>N_bp=7</t>
  </si>
  <si>
    <t>N_bp=8</t>
  </si>
  <si>
    <t>100kW Electrolyser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</si>
</sst>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i/>
      <sz val="10"/>
      <color theme="1"/>
      <name val="Segoe UI"/>
      <family val="2"/>
    </font>
    <font>
      <i/>
      <sz val="10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0" xfId="0" applyFont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3" fillId="0" borderId="0" xfId="0" applyFont="1" applyFill="1" applyBorder="1"/>
    <xf numFmtId="0" fontId="1" fillId="0" borderId="2" xfId="0" applyFont="1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0" xfId="0" applyFont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ELY</a:t>
            </a:r>
            <a:r>
              <a:rPr lang="de-CH" baseline="0"/>
              <a:t> [100kW] Efficiency 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eta_high_fidelity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maxime_coef_100kw!$L$5:$L$54</c:f>
              <c:numCache>
                <c:formatCode>General</c:formatCode>
                <c:ptCount val="50"/>
                <c:pt idx="0">
                  <c:v>6.9264722869396098E-2</c:v>
                </c:pt>
                <c:pt idx="1">
                  <c:v>8.7371421927830595E-2</c:v>
                </c:pt>
                <c:pt idx="2">
                  <c:v>0.10574441302785602</c:v>
                </c:pt>
                <c:pt idx="3">
                  <c:v>0.12433552931717701</c:v>
                </c:pt>
                <c:pt idx="4">
                  <c:v>0.14311460592229999</c:v>
                </c:pt>
                <c:pt idx="5">
                  <c:v>0.16206092302253999</c:v>
                </c:pt>
                <c:pt idx="6">
                  <c:v>0.18115934949446899</c:v>
                </c:pt>
                <c:pt idx="7">
                  <c:v>0.200398341372372</c:v>
                </c:pt>
                <c:pt idx="8">
                  <c:v>0.21976879696372098</c:v>
                </c:pt>
                <c:pt idx="9">
                  <c:v>0.23926335357595099</c:v>
                </c:pt>
                <c:pt idx="10">
                  <c:v>0.25887593122078001</c:v>
                </c:pt>
                <c:pt idx="11">
                  <c:v>0.27860142343038097</c:v>
                </c:pt>
                <c:pt idx="12">
                  <c:v>0.298435480223816</c:v>
                </c:pt>
                <c:pt idx="13">
                  <c:v>0.31837435122322399</c:v>
                </c:pt>
                <c:pt idx="14">
                  <c:v>0.33841476940494497</c:v>
                </c:pt>
                <c:pt idx="15">
                  <c:v>0.35855386311393</c:v>
                </c:pt>
                <c:pt idx="16">
                  <c:v>0.37878908823499402</c:v>
                </c:pt>
                <c:pt idx="17">
                  <c:v>0.39911817505575797</c:v>
                </c:pt>
                <c:pt idx="18">
                  <c:v>0.41953908604436202</c:v>
                </c:pt>
                <c:pt idx="19">
                  <c:v>0.44004998187406807</c:v>
                </c:pt>
                <c:pt idx="20">
                  <c:v>0.46064919377353497</c:v>
                </c:pt>
                <c:pt idx="21">
                  <c:v>0.48133520079504299</c:v>
                </c:pt>
                <c:pt idx="22">
                  <c:v>0.50210661095311704</c:v>
                </c:pt>
                <c:pt idx="23">
                  <c:v>0.52296214544294695</c:v>
                </c:pt>
                <c:pt idx="24">
                  <c:v>0.54390062533430805</c:v>
                </c:pt>
                <c:pt idx="25">
                  <c:v>0.56492096027365502</c:v>
                </c:pt>
                <c:pt idx="26">
                  <c:v>0.586022138829145</c:v>
                </c:pt>
                <c:pt idx="27">
                  <c:v>0.60720322019026496</c:v>
                </c:pt>
                <c:pt idx="28">
                  <c:v>0.62846332699246699</c:v>
                </c:pt>
                <c:pt idx="29">
                  <c:v>0.649801639082352</c:v>
                </c:pt>
                <c:pt idx="30">
                  <c:v>0.671217388074139</c:v>
                </c:pt>
                <c:pt idx="31">
                  <c:v>0.69270985257568596</c:v>
                </c:pt>
                <c:pt idx="32">
                  <c:v>0.71427835398415696</c:v>
                </c:pt>
                <c:pt idx="33">
                  <c:v>0.73592225276879508</c:v>
                </c:pt>
                <c:pt idx="34">
                  <c:v>0.75764094517221392</c:v>
                </c:pt>
                <c:pt idx="35">
                  <c:v>0.77943386027290595</c:v>
                </c:pt>
                <c:pt idx="36">
                  <c:v>0.80130045736081301</c:v>
                </c:pt>
                <c:pt idx="37">
                  <c:v>0.82324022358532289</c:v>
                </c:pt>
                <c:pt idx="38">
                  <c:v>0.8452526718412301</c:v>
                </c:pt>
                <c:pt idx="39">
                  <c:v>0.86733733886327902</c:v>
                </c:pt>
                <c:pt idx="40">
                  <c:v>0.88949378350419606</c:v>
                </c:pt>
                <c:pt idx="41">
                  <c:v>0.91172158517460899</c:v>
                </c:pt>
                <c:pt idx="42">
                  <c:v>0.93402034242628107</c:v>
                </c:pt>
                <c:pt idx="43">
                  <c:v>0.95638967166254085</c:v>
                </c:pt>
                <c:pt idx="44">
                  <c:v>0.978829205961955</c:v>
                </c:pt>
                <c:pt idx="45">
                  <c:v>1.0013385940030801</c:v>
                </c:pt>
                <c:pt idx="46">
                  <c:v>1.02391749907962</c:v>
                </c:pt>
                <c:pt idx="47">
                  <c:v>1.0465655981967501</c:v>
                </c:pt>
                <c:pt idx="48">
                  <c:v>1.0692825812403199</c:v>
                </c:pt>
                <c:pt idx="49">
                  <c:v>1.09206815021177</c:v>
                </c:pt>
              </c:numCache>
            </c:numRef>
          </c:xVal>
          <c:yVal>
            <c:numRef>
              <c:f>maxime_coef_100kw!$N$4:$N$53</c:f>
              <c:numCache>
                <c:formatCode>General</c:formatCode>
                <c:ptCount val="50"/>
                <c:pt idx="0">
                  <c:v>0.40214767320572919</c:v>
                </c:pt>
                <c:pt idx="1">
                  <c:v>0.45282729932501475</c:v>
                </c:pt>
                <c:pt idx="2">
                  <c:v>0.48346693878655927</c:v>
                </c:pt>
                <c:pt idx="3">
                  <c:v>0.50354906434029745</c:v>
                </c:pt>
                <c:pt idx="4">
                  <c:v>0.51743192484187639</c:v>
                </c:pt>
                <c:pt idx="5">
                  <c:v>0.52738905325427865</c:v>
                </c:pt>
                <c:pt idx="6">
                  <c:v>0.53471805028499086</c:v>
                </c:pt>
                <c:pt idx="7">
                  <c:v>0.54021091036674584</c:v>
                </c:pt>
                <c:pt idx="8">
                  <c:v>0.54437687180588445</c:v>
                </c:pt>
                <c:pt idx="9">
                  <c:v>0.54755729366599581</c:v>
                </c:pt>
                <c:pt idx="10">
                  <c:v>0.54998894072703663</c:v>
                </c:pt>
                <c:pt idx="11">
                  <c:v>0.55184077369450923</c:v>
                </c:pt>
                <c:pt idx="12">
                  <c:v>0.55323631075899504</c:v>
                </c:pt>
                <c:pt idx="13">
                  <c:v>0.55426773872113877</c:v>
                </c:pt>
                <c:pt idx="14">
                  <c:v>0.55500510780740031</c:v>
                </c:pt>
                <c:pt idx="15">
                  <c:v>0.55550249148431741</c:v>
                </c:pt>
                <c:pt idx="16">
                  <c:v>0.55580221429385479</c:v>
                </c:pt>
                <c:pt idx="17">
                  <c:v>0.55593781634450257</c:v>
                </c:pt>
                <c:pt idx="18">
                  <c:v>0.55593617181917721</c:v>
                </c:pt>
                <c:pt idx="19">
                  <c:v>0.55581902886323575</c:v>
                </c:pt>
                <c:pt idx="20">
                  <c:v>0.55560414613787845</c:v>
                </c:pt>
                <c:pt idx="21">
                  <c:v>0.55530614337158124</c:v>
                </c:pt>
                <c:pt idx="22">
                  <c:v>0.55493714593904664</c:v>
                </c:pt>
                <c:pt idx="23">
                  <c:v>0.55450727899237851</c:v>
                </c:pt>
                <c:pt idx="24">
                  <c:v>0.554025050271858</c:v>
                </c:pt>
                <c:pt idx="25">
                  <c:v>0.55349764956427105</c:v>
                </c:pt>
                <c:pt idx="26">
                  <c:v>0.55293118506387018</c:v>
                </c:pt>
                <c:pt idx="27">
                  <c:v>0.55233087148355342</c:v>
                </c:pt>
                <c:pt idx="28">
                  <c:v>0.55170118092243747</c:v>
                </c:pt>
                <c:pt idx="29">
                  <c:v>0.55104596473372436</c:v>
                </c:pt>
                <c:pt idx="30">
                  <c:v>0.55036855262764017</c:v>
                </c:pt>
                <c:pt idx="31">
                  <c:v>0.54967183376762141</c:v>
                </c:pt>
                <c:pt idx="32">
                  <c:v>0.5489583235216634</c:v>
                </c:pt>
                <c:pt idx="33">
                  <c:v>0.5482302187095891</c:v>
                </c:pt>
                <c:pt idx="34">
                  <c:v>0.54748944356630524</c:v>
                </c:pt>
                <c:pt idx="35">
                  <c:v>0.54673768816826873</c:v>
                </c:pt>
                <c:pt idx="36">
                  <c:v>0.54597644070738072</c:v>
                </c:pt>
                <c:pt idx="37">
                  <c:v>0.54520701471569233</c:v>
                </c:pt>
                <c:pt idx="38">
                  <c:v>0.54443057212576218</c:v>
                </c:pt>
                <c:pt idx="39">
                  <c:v>0.54364814288012231</c:v>
                </c:pt>
                <c:pt idx="40">
                  <c:v>0.54286064166823955</c:v>
                </c:pt>
                <c:pt idx="41">
                  <c:v>0.54206888226218408</c:v>
                </c:pt>
                <c:pt idx="42">
                  <c:v>0.54127358983675578</c:v>
                </c:pt>
                <c:pt idx="43">
                  <c:v>0.54047541159131252</c:v>
                </c:pt>
                <c:pt idx="44">
                  <c:v>0.53967492593531585</c:v>
                </c:pt>
                <c:pt idx="45">
                  <c:v>0.53887265045489108</c:v>
                </c:pt>
                <c:pt idx="46">
                  <c:v>0.53806904884138607</c:v>
                </c:pt>
                <c:pt idx="47">
                  <c:v>0.53726453693311738</c:v>
                </c:pt>
                <c:pt idx="48">
                  <c:v>0.5364594879972332</c:v>
                </c:pt>
                <c:pt idx="49">
                  <c:v>0.53565423735845463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7-47D1-BF51-26DD9AB2D5E6}"/>
            </c:ext>
          </c:extLst>
        </c:ser>
        <c:ser>
          <c:idx val="1"/>
          <c:order val="1"/>
          <c:tx>
            <c:v>N_bp=4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maxime_coef_100kw!$B$33:$E$33</c:f>
              <c:numCache>
                <c:formatCode>General</c:formatCode>
                <c:ptCount val="4"/>
                <c:pt idx="0">
                  <c:v>6.9264722869396098E-2</c:v>
                </c:pt>
                <c:pt idx="1">
                  <c:v>0.37878908823499402</c:v>
                </c:pt>
                <c:pt idx="2">
                  <c:v>0.73592225276879497</c:v>
                </c:pt>
                <c:pt idx="3">
                  <c:v>1.09206815021177</c:v>
                </c:pt>
              </c:numCache>
            </c:numRef>
          </c:xVal>
          <c:yVal>
            <c:numRef>
              <c:f>maxime_coef_100kw!$B$32:$E$32</c:f>
              <c:numCache>
                <c:formatCode>General</c:formatCode>
                <c:ptCount val="4"/>
                <c:pt idx="0">
                  <c:v>0.40214767320572925</c:v>
                </c:pt>
                <c:pt idx="1">
                  <c:v>0.55580221429385479</c:v>
                </c:pt>
                <c:pt idx="2">
                  <c:v>0.5482302187095891</c:v>
                </c:pt>
                <c:pt idx="3">
                  <c:v>0.53565423735845463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F7-47D1-BF51-26DD9AB2D5E6}"/>
            </c:ext>
          </c:extLst>
        </c:ser>
        <c:ser>
          <c:idx val="3"/>
          <c:order val="3"/>
          <c:tx>
            <c:v>N_bp=2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maxime_coef_100kw!$B$47:$C$47</c:f>
              <c:numCache>
                <c:formatCode>General</c:formatCode>
                <c:ptCount val="2"/>
                <c:pt idx="0">
                  <c:v>6.9264722869396098E-2</c:v>
                </c:pt>
                <c:pt idx="1">
                  <c:v>1.09206815021177</c:v>
                </c:pt>
              </c:numCache>
            </c:numRef>
          </c:xVal>
          <c:yVal>
            <c:numRef>
              <c:f>maxime_coef_100kw!$B$46:$C$46</c:f>
              <c:numCache>
                <c:formatCode>General</c:formatCode>
                <c:ptCount val="2"/>
                <c:pt idx="0">
                  <c:v>0.40214767320572925</c:v>
                </c:pt>
                <c:pt idx="1">
                  <c:v>0.53565423735845463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F7-47D1-BF51-26DD9AB2D5E6}"/>
            </c:ext>
          </c:extLst>
        </c:ser>
        <c:ser>
          <c:idx val="6"/>
          <c:order val="6"/>
          <c:tx>
            <c:v>N_bp=8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maxime_coef_100kw!$B$5:$I$5</c:f>
              <c:numCache>
                <c:formatCode>General</c:formatCode>
                <c:ptCount val="8"/>
                <c:pt idx="0">
                  <c:v>6.9264722869396098E-2</c:v>
                </c:pt>
                <c:pt idx="1">
                  <c:v>0.200398341372372</c:v>
                </c:pt>
                <c:pt idx="2">
                  <c:v>0.33841476940494503</c:v>
                </c:pt>
                <c:pt idx="3">
                  <c:v>0.48133520079504299</c:v>
                </c:pt>
                <c:pt idx="4">
                  <c:v>0.62846332699246699</c:v>
                </c:pt>
                <c:pt idx="5">
                  <c:v>0.77943386027290595</c:v>
                </c:pt>
                <c:pt idx="6">
                  <c:v>0.93402034242628096</c:v>
                </c:pt>
                <c:pt idx="7">
                  <c:v>1.09206815021177</c:v>
                </c:pt>
              </c:numCache>
            </c:numRef>
          </c:xVal>
          <c:yVal>
            <c:numRef>
              <c:f>maxime_coef_100kw!$B$4:$I$4</c:f>
              <c:numCache>
                <c:formatCode>General</c:formatCode>
                <c:ptCount val="8"/>
                <c:pt idx="0">
                  <c:v>0.40214767320572925</c:v>
                </c:pt>
                <c:pt idx="1">
                  <c:v>0.54021091036674584</c:v>
                </c:pt>
                <c:pt idx="2">
                  <c:v>0.5550051078074002</c:v>
                </c:pt>
                <c:pt idx="3">
                  <c:v>0.55530614337158124</c:v>
                </c:pt>
                <c:pt idx="4">
                  <c:v>0.55170118092243736</c:v>
                </c:pt>
                <c:pt idx="5">
                  <c:v>0.54673768816826873</c:v>
                </c:pt>
                <c:pt idx="6">
                  <c:v>0.54127358983675578</c:v>
                </c:pt>
                <c:pt idx="7">
                  <c:v>0.53565423735845463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F7-47D1-BF51-26DD9AB2D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24576"/>
        <c:axId val="5879242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N_bp=3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maxime_coef_100kw!$B$40:$D$40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6.9264722869396098E-2</c:v>
                      </c:pt>
                      <c:pt idx="1">
                        <c:v>0.56492096027365502</c:v>
                      </c:pt>
                      <c:pt idx="2">
                        <c:v>1.09206815021177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maxime_coef_100kw!$B$39:$D$39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0.40214767320572925</c:v>
                      </c:pt>
                      <c:pt idx="1">
                        <c:v>0.55349764956427105</c:v>
                      </c:pt>
                      <c:pt idx="2">
                        <c:v>0.53565423735845463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8F7-47D1-BF51-26DD9AB2D5E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N_bp=1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maxime_coef_100kw!$B$54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1.09206815021176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maxime_coef_100kw!$B$53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0.53565423735845952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F7-47D1-BF51-26DD9AB2D5E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N_bp=5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maxime_coef_100kw!$B$26:$F$26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6.9264722869396E-2</c:v>
                      </c:pt>
                      <c:pt idx="1">
                        <c:v>0.298435480223816</c:v>
                      </c:pt>
                      <c:pt idx="2">
                        <c:v>0.56492096027365502</c:v>
                      </c:pt>
                      <c:pt idx="3">
                        <c:v>0.82324022358532301</c:v>
                      </c:pt>
                      <c:pt idx="4">
                        <c:v>1.09206815021177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maxime_coef_100kw!$B$25:$F$25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0.40214767320572981</c:v>
                      </c:pt>
                      <c:pt idx="1">
                        <c:v>0.55323631075899504</c:v>
                      </c:pt>
                      <c:pt idx="2">
                        <c:v>0.55349764956427105</c:v>
                      </c:pt>
                      <c:pt idx="3">
                        <c:v>0.54520701471569233</c:v>
                      </c:pt>
                      <c:pt idx="4">
                        <c:v>0.53565423735845463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F7-47D1-BF51-26DD9AB2D5E6}"/>
                  </c:ext>
                </c:extLst>
              </c15:ser>
            </c15:filteredScatterSeries>
          </c:ext>
        </c:extLst>
      </c:scatterChart>
      <c:valAx>
        <c:axId val="5879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924248"/>
        <c:crosses val="autoZero"/>
        <c:crossBetween val="midCat"/>
      </c:valAx>
      <c:valAx>
        <c:axId val="58792424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92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'Roxanne output'!$C$2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'Roxanne output'!$A$3:$A$53</c:f>
              <c:numCache>
                <c:formatCode>General</c:formatCode>
                <c:ptCount val="51"/>
                <c:pt idx="0">
                  <c:v>0</c:v>
                </c:pt>
                <c:pt idx="1">
                  <c:v>17.6394845395331</c:v>
                </c:pt>
                <c:pt idx="2">
                  <c:v>24.8529211693149</c:v>
                </c:pt>
                <c:pt idx="3">
                  <c:v>32.173869459204603</c:v>
                </c:pt>
                <c:pt idx="4">
                  <c:v>39.583608695134203</c:v>
                </c:pt>
                <c:pt idx="5">
                  <c:v>47.0704147948952</c:v>
                </c:pt>
                <c:pt idx="6">
                  <c:v>54.626234617253601</c:v>
                </c:pt>
                <c:pt idx="7">
                  <c:v>62.245187154603002</c:v>
                </c:pt>
                <c:pt idx="8">
                  <c:v>69.922785610148495</c:v>
                </c:pt>
                <c:pt idx="9">
                  <c:v>77.655492421864594</c:v>
                </c:pt>
                <c:pt idx="10">
                  <c:v>85.440445923920095</c:v>
                </c:pt>
                <c:pt idx="11">
                  <c:v>93.275282999364094</c:v>
                </c:pt>
                <c:pt idx="12">
                  <c:v>101.158018910116</c:v>
                </c:pt>
                <c:pt idx="13">
                  <c:v>109.086962942692</c:v>
                </c:pt>
                <c:pt idx="14">
                  <c:v>117.060657432206</c:v>
                </c:pt>
                <c:pt idx="15">
                  <c:v>125.07783257988</c:v>
                </c:pt>
                <c:pt idx="16">
                  <c:v>133.13737225563</c:v>
                </c:pt>
                <c:pt idx="17">
                  <c:v>141.23828763499401</c:v>
                </c:pt>
                <c:pt idx="18">
                  <c:v>149.379696546292</c:v>
                </c:pt>
                <c:pt idx="19">
                  <c:v>157.56080706002001</c:v>
                </c:pt>
                <c:pt idx="20">
                  <c:v>165.780904283583</c:v>
                </c:pt>
                <c:pt idx="21">
                  <c:v>174.03933961462201</c:v>
                </c:pt>
                <c:pt idx="22">
                  <c:v>182.33552190581199</c:v>
                </c:pt>
                <c:pt idx="23">
                  <c:v>190.668910133971</c:v>
                </c:pt>
                <c:pt idx="24">
                  <c:v>199.0390072662</c:v>
                </c:pt>
                <c:pt idx="25">
                  <c:v>207.44535508818001</c:v>
                </c:pt>
                <c:pt idx="26">
                  <c:v>215.88752981298899</c:v>
                </c:pt>
                <c:pt idx="27">
                  <c:v>224.36513832847399</c:v>
                </c:pt>
                <c:pt idx="28">
                  <c:v>232.877814971135</c:v>
                </c:pt>
                <c:pt idx="29">
                  <c:v>241.425218737249</c:v>
                </c:pt>
                <c:pt idx="30">
                  <c:v>250.00703085957301</c:v>
                </c:pt>
                <c:pt idx="31">
                  <c:v>258.62295269159301</c:v>
                </c:pt>
                <c:pt idx="32">
                  <c:v>267.27270385200802</c:v>
                </c:pt>
                <c:pt idx="33">
                  <c:v>275.95602059062401</c:v>
                </c:pt>
                <c:pt idx="34">
                  <c:v>284.67265434356398</c:v>
                </c:pt>
                <c:pt idx="35">
                  <c:v>293.42237045116099</c:v>
                </c:pt>
                <c:pt idx="36">
                  <c:v>302.20494701622499</c:v>
                </c:pt>
                <c:pt idx="37">
                  <c:v>311.02017388400401</c:v>
                </c:pt>
                <c:pt idx="38">
                  <c:v>319.867851728029</c:v>
                </c:pt>
                <c:pt idx="39">
                  <c:v>328.74779122843501</c:v>
                </c:pt>
                <c:pt idx="40">
                  <c:v>337.65981233137501</c:v>
                </c:pt>
                <c:pt idx="41">
                  <c:v>346.60374357972898</c:v>
                </c:pt>
                <c:pt idx="42">
                  <c:v>355.57942150675001</c:v>
                </c:pt>
                <c:pt idx="43">
                  <c:v>364.58669008540102</c:v>
                </c:pt>
                <c:pt idx="44">
                  <c:v>373.62540022714097</c:v>
                </c:pt>
                <c:pt idx="45">
                  <c:v>382.69540932471699</c:v>
                </c:pt>
                <c:pt idx="46">
                  <c:v>391.79658083424101</c:v>
                </c:pt>
                <c:pt idx="47">
                  <c:v>400.928783892421</c:v>
                </c:pt>
                <c:pt idx="48">
                  <c:v>410.09189296531298</c:v>
                </c:pt>
                <c:pt idx="49">
                  <c:v>419.28578752542001</c:v>
                </c:pt>
                <c:pt idx="50">
                  <c:v>428.510351754341</c:v>
                </c:pt>
              </c:numCache>
            </c:numRef>
          </c:xVal>
          <c:yVal>
            <c:numRef>
              <c:f>'Roxanne output'!$C$3:$C$53</c:f>
              <c:numCache>
                <c:formatCode>General</c:formatCode>
                <c:ptCount val="51"/>
                <c:pt idx="0">
                  <c:v>0</c:v>
                </c:pt>
                <c:pt idx="1">
                  <c:v>0.74639160707864938</c:v>
                </c:pt>
                <c:pt idx="2">
                  <c:v>0.75245327809426699</c:v>
                </c:pt>
                <c:pt idx="3">
                  <c:v>0.75106217810604281</c:v>
                </c:pt>
                <c:pt idx="4">
                  <c:v>0.747612634534219</c:v>
                </c:pt>
                <c:pt idx="5">
                  <c:v>0.74360813168481299</c:v>
                </c:pt>
                <c:pt idx="6">
                  <c:v>0.73954248746482942</c:v>
                </c:pt>
                <c:pt idx="7">
                  <c:v>0.73558827184065723</c:v>
                </c:pt>
                <c:pt idx="8">
                  <c:v>0.73180222979033616</c:v>
                </c:pt>
                <c:pt idx="9">
                  <c:v>0.72819634477590511</c:v>
                </c:pt>
                <c:pt idx="10">
                  <c:v>0.72476501883878219</c:v>
                </c:pt>
                <c:pt idx="11">
                  <c:v>0.72149617262631416</c:v>
                </c:pt>
                <c:pt idx="12">
                  <c:v>0.71837593856089554</c:v>
                </c:pt>
                <c:pt idx="13">
                  <c:v>0.71539064366003668</c:v>
                </c:pt>
                <c:pt idx="14">
                  <c:v>0.71252759969873047</c:v>
                </c:pt>
                <c:pt idx="15">
                  <c:v>0.70977535873750408</c:v>
                </c:pt>
                <c:pt idx="16">
                  <c:v>0.70712373087479197</c:v>
                </c:pt>
                <c:pt idx="17">
                  <c:v>0.70456370162000814</c:v>
                </c:pt>
                <c:pt idx="18">
                  <c:v>0.70208731311448991</c:v>
                </c:pt>
                <c:pt idx="19">
                  <c:v>0.69968753889680668</c:v>
                </c:pt>
                <c:pt idx="20">
                  <c:v>0.69735816532532646</c:v>
                </c:pt>
                <c:pt idx="21">
                  <c:v>0.69509368476707512</c:v>
                </c:pt>
                <c:pt idx="22">
                  <c:v>0.6928892018449091</c:v>
                </c:pt>
                <c:pt idx="23">
                  <c:v>0.69074035228767416</c:v>
                </c:pt>
                <c:pt idx="24">
                  <c:v>0.68864323320471632</c:v>
                </c:pt>
                <c:pt idx="25">
                  <c:v>0.68659434338404501</c:v>
                </c:pt>
                <c:pt idx="26">
                  <c:v>0.6845905322278687</c:v>
                </c:pt>
                <c:pt idx="27">
                  <c:v>0.68262895605600793</c:v>
                </c:pt>
                <c:pt idx="28">
                  <c:v>0.68070704066040655</c:v>
                </c:pt>
                <c:pt idx="29">
                  <c:v>0.67882244915014978</c:v>
                </c:pt>
                <c:pt idx="30">
                  <c:v>0.67697305427121879</c:v>
                </c:pt>
                <c:pt idx="31">
                  <c:v>0.67515691451330351</c:v>
                </c:pt>
                <c:pt idx="32">
                  <c:v>0.67337225342649909</c:v>
                </c:pt>
                <c:pt idx="33">
                  <c:v>0.6716174416639239</c:v>
                </c:pt>
                <c:pt idx="34">
                  <c:v>0.66989098134485237</c:v>
                </c:pt>
                <c:pt idx="35">
                  <c:v>0.66819149239833708</c:v>
                </c:pt>
                <c:pt idx="36">
                  <c:v>0.66651770060173687</c:v>
                </c:pt>
                <c:pt idx="37">
                  <c:v>0.66486842707389482</c:v>
                </c:pt>
                <c:pt idx="38">
                  <c:v>0.66324257902022854</c:v>
                </c:pt>
                <c:pt idx="39">
                  <c:v>0.66163914155847048</c:v>
                </c:pt>
                <c:pt idx="40">
                  <c:v>0.66005717047971513</c:v>
                </c:pt>
                <c:pt idx="41">
                  <c:v>0.65849578582139234</c:v>
                </c:pt>
                <c:pt idx="42">
                  <c:v>0.65695416614686053</c:v>
                </c:pt>
                <c:pt idx="43">
                  <c:v>0.65543154344171606</c:v>
                </c:pt>
                <c:pt idx="44">
                  <c:v>0.65392719854975156</c:v>
                </c:pt>
                <c:pt idx="45">
                  <c:v>0.65244045708228626</c:v>
                </c:pt>
                <c:pt idx="46">
                  <c:v>0.65097068574382544</c:v>
                </c:pt>
                <c:pt idx="47">
                  <c:v>0.64951728902471484</c:v>
                </c:pt>
                <c:pt idx="48">
                  <c:v>0.64807970621811095</c:v>
                </c:pt>
                <c:pt idx="49">
                  <c:v>0.64665740872416511</c:v>
                </c:pt>
                <c:pt idx="50">
                  <c:v>0.64524989760912344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B2-4F74-B49C-EE2F1A0D6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91312"/>
        <c:axId val="528992624"/>
      </c:scatterChart>
      <c:valAx>
        <c:axId val="5289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992624"/>
        <c:crosses val="autoZero"/>
        <c:crossBetween val="midCat"/>
      </c:valAx>
      <c:valAx>
        <c:axId val="528992624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9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456331</xdr:colOff>
      <xdr:row>10</xdr:row>
      <xdr:rowOff>18676</xdr:rowOff>
    </xdr:from>
    <xdr:to>
      <xdr:col>8</xdr:col>
      <xdr:colOff>317500</xdr:colOff>
      <xdr:row>29</xdr:row>
      <xdr:rowOff>138954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452672</xdr:colOff>
      <xdr:row>1</xdr:row>
      <xdr:rowOff>6287</xdr:rowOff>
    </xdr:from>
    <xdr:to>
      <xdr:col>14</xdr:col>
      <xdr:colOff>147621</xdr:colOff>
      <xdr:row>14</xdr:row>
      <xdr:rowOff>105875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92" workbookViewId="0">
      <selection activeCell="N9" sqref="N9"/>
    </sheetView>
  </sheetViews>
  <sheetFormatPr baseColWidth="10" defaultColWidth="8.7265625" defaultRowHeight="16" x14ac:dyDescent="0.45"/>
  <cols>
    <col min="5" max="5" width="13.90625" bestFit="1" customWidth="1"/>
    <col min="8" max="8" width="13.90625" bestFit="1" customWidth="1"/>
  </cols>
  <sheetData>
    <row r="1" spans="1:9" x14ac:dyDescent="0.45">
      <c r="A1" s="27" t="s">
        <v>4</v>
      </c>
      <c r="B1" s="27"/>
      <c r="C1" s="27"/>
    </row>
    <row r="2" spans="1:9" x14ac:dyDescent="0.45">
      <c r="A2" s="1" t="s">
        <v>0</v>
      </c>
      <c r="B2" s="1" t="s">
        <v>1</v>
      </c>
      <c r="C2" s="1" t="s">
        <v>2</v>
      </c>
      <c r="F2" s="1"/>
      <c r="G2" s="1" t="s">
        <v>17</v>
      </c>
      <c r="H2" t="s">
        <v>18</v>
      </c>
      <c r="I2" t="s">
        <v>19</v>
      </c>
    </row>
    <row r="3" spans="1:9" x14ac:dyDescent="0.45">
      <c r="A3">
        <v>6.9264722869396103</v>
      </c>
      <c r="B3">
        <v>3.2914908033752699</v>
      </c>
      <c r="C3">
        <f>+B3/A3</f>
        <v>0.47520450050477009</v>
      </c>
      <c r="G3">
        <v>1.7316180717349E-2</v>
      </c>
      <c r="H3">
        <v>6.9636617842918297E-3</v>
      </c>
      <c r="I3">
        <f>H3/G3</f>
        <v>0.40214767320573003</v>
      </c>
    </row>
    <row r="4" spans="1:9" x14ac:dyDescent="0.45">
      <c r="A4">
        <v>8.7371421927830593</v>
      </c>
      <c r="B4">
        <v>4.6751655010173403</v>
      </c>
      <c r="C4">
        <f t="shared" ref="C4:C52" si="0">+B4/A4</f>
        <v>0.53509092536905944</v>
      </c>
      <c r="G4">
        <v>2.1842855481957701E-2</v>
      </c>
      <c r="H4">
        <v>9.8910412574414793E-3</v>
      </c>
      <c r="I4">
        <f t="shared" ref="I4:I52" si="1">H4/G4</f>
        <v>0.45282729932501387</v>
      </c>
    </row>
    <row r="5" spans="1:9" x14ac:dyDescent="0.45">
      <c r="A5">
        <v>10.574441302785601</v>
      </c>
      <c r="B5">
        <v>6.0411441185324399</v>
      </c>
      <c r="C5">
        <f t="shared" si="0"/>
        <v>0.57129676599945145</v>
      </c>
      <c r="G5">
        <v>2.6436103256964001E-2</v>
      </c>
      <c r="H5">
        <v>1.2780981915089799E-2</v>
      </c>
      <c r="I5">
        <f t="shared" si="1"/>
        <v>0.48346693878656022</v>
      </c>
    </row>
    <row r="6" spans="1:9" x14ac:dyDescent="0.45">
      <c r="A6">
        <v>12.433552931717701</v>
      </c>
      <c r="B6">
        <v>7.39830149523522</v>
      </c>
      <c r="C6">
        <f t="shared" si="0"/>
        <v>0.59502714436211768</v>
      </c>
      <c r="G6">
        <v>3.1083882329294401E-2</v>
      </c>
      <c r="H6">
        <v>1.5652259862980002E-2</v>
      </c>
      <c r="I6">
        <f t="shared" si="1"/>
        <v>0.50354906434029423</v>
      </c>
    </row>
    <row r="7" spans="1:9" x14ac:dyDescent="0.45">
      <c r="A7">
        <v>14.31146059223</v>
      </c>
      <c r="B7">
        <v>8.7504858008153104</v>
      </c>
      <c r="C7">
        <f t="shared" si="0"/>
        <v>0.61143205785481725</v>
      </c>
      <c r="G7">
        <v>3.5778651480574998E-2</v>
      </c>
      <c r="H7">
        <v>1.8513016503840601E-2</v>
      </c>
      <c r="I7">
        <f t="shared" si="1"/>
        <v>0.51743192484187717</v>
      </c>
    </row>
    <row r="8" spans="1:9" x14ac:dyDescent="0.45">
      <c r="A8">
        <v>16.206092302254</v>
      </c>
      <c r="B8">
        <v>10.0996053574203</v>
      </c>
      <c r="C8">
        <f t="shared" si="0"/>
        <v>0.62319806459547389</v>
      </c>
      <c r="G8">
        <v>4.0515230755635102E-2</v>
      </c>
      <c r="H8">
        <v>2.1367289190593001E-2</v>
      </c>
      <c r="I8">
        <f t="shared" si="1"/>
        <v>0.52738905325427798</v>
      </c>
    </row>
    <row r="9" spans="1:9" x14ac:dyDescent="0.45">
      <c r="A9">
        <v>18.115934949446899</v>
      </c>
      <c r="B9">
        <v>11.4467074123632</v>
      </c>
      <c r="C9">
        <f t="shared" si="0"/>
        <v>0.63185849608676592</v>
      </c>
      <c r="G9">
        <v>4.5289837373617303E-2</v>
      </c>
      <c r="H9">
        <v>2.4217293538144901E-2</v>
      </c>
      <c r="I9">
        <f t="shared" si="1"/>
        <v>0.53471805028498964</v>
      </c>
    </row>
    <row r="10" spans="1:9" x14ac:dyDescent="0.45">
      <c r="A10">
        <v>20.0398341372372</v>
      </c>
      <c r="B10">
        <v>12.7924126056646</v>
      </c>
      <c r="C10">
        <f t="shared" si="0"/>
        <v>0.63834922575004061</v>
      </c>
      <c r="G10">
        <v>5.0099585343093E-2</v>
      </c>
      <c r="H10">
        <v>2.7064342607188801E-2</v>
      </c>
      <c r="I10">
        <f t="shared" si="1"/>
        <v>0.54021091036674695</v>
      </c>
    </row>
    <row r="11" spans="1:9" x14ac:dyDescent="0.45">
      <c r="A11">
        <v>21.976879696372098</v>
      </c>
      <c r="B11">
        <v>14.1371114333437</v>
      </c>
      <c r="C11">
        <f t="shared" si="0"/>
        <v>0.64327200351728853</v>
      </c>
      <c r="G11">
        <v>5.4942199240930301E-2</v>
      </c>
      <c r="H11">
        <v>2.9909262552913301E-2</v>
      </c>
      <c r="I11">
        <f t="shared" si="1"/>
        <v>0.5443768718058849</v>
      </c>
    </row>
    <row r="12" spans="1:9" x14ac:dyDescent="0.45">
      <c r="A12">
        <v>23.9263353575951</v>
      </c>
      <c r="B12">
        <v>15.481061599911</v>
      </c>
      <c r="C12">
        <f t="shared" si="0"/>
        <v>0.6470302020153178</v>
      </c>
      <c r="G12">
        <v>5.9815838393987797E-2</v>
      </c>
      <c r="H12">
        <v>3.2752598589374397E-2</v>
      </c>
      <c r="I12">
        <f t="shared" si="1"/>
        <v>0.54755729366599371</v>
      </c>
    </row>
    <row r="13" spans="1:9" x14ac:dyDescent="0.45">
      <c r="A13">
        <v>25.887593122078002</v>
      </c>
      <c r="B13">
        <v>16.8244399211694</v>
      </c>
      <c r="C13">
        <f t="shared" si="0"/>
        <v>0.64990359829245103</v>
      </c>
      <c r="G13">
        <v>6.4718982805194905E-2</v>
      </c>
      <c r="H13">
        <v>3.5594724797960602E-2</v>
      </c>
      <c r="I13">
        <f t="shared" si="1"/>
        <v>0.54998894072703908</v>
      </c>
    </row>
    <row r="14" spans="1:9" x14ac:dyDescent="0.45">
      <c r="A14">
        <v>27.860142343038099</v>
      </c>
      <c r="B14">
        <v>18.1673716943789</v>
      </c>
      <c r="C14">
        <f t="shared" si="0"/>
        <v>0.65209184758234728</v>
      </c>
      <c r="G14">
        <v>6.9650355857595297E-2</v>
      </c>
      <c r="H14">
        <v>3.8435906264553302E-2</v>
      </c>
      <c r="I14">
        <f t="shared" si="1"/>
        <v>0.55184077369450957</v>
      </c>
    </row>
    <row r="15" spans="1:9" x14ac:dyDescent="0.45">
      <c r="A15">
        <v>29.843548022381601</v>
      </c>
      <c r="B15">
        <v>19.509948158622699</v>
      </c>
      <c r="C15">
        <f t="shared" si="0"/>
        <v>0.6537409072135435</v>
      </c>
      <c r="G15">
        <v>7.4608870055953999E-2</v>
      </c>
      <c r="H15">
        <v>4.1276336019653199E-2</v>
      </c>
      <c r="I15">
        <f t="shared" si="1"/>
        <v>0.55323631075899438</v>
      </c>
    </row>
    <row r="16" spans="1:9" x14ac:dyDescent="0.45">
      <c r="A16">
        <v>31.8374351223224</v>
      </c>
      <c r="B16">
        <v>20.852237314831299</v>
      </c>
      <c r="C16">
        <f t="shared" si="0"/>
        <v>0.65495971125547814</v>
      </c>
      <c r="G16">
        <v>7.9593587805806096E-2</v>
      </c>
      <c r="H16">
        <v>4.4116157929826399E-2</v>
      </c>
      <c r="I16">
        <f t="shared" si="1"/>
        <v>0.55426773872113688</v>
      </c>
    </row>
    <row r="17" spans="1:9" x14ac:dyDescent="0.45">
      <c r="A17">
        <v>33.841476940494495</v>
      </c>
      <c r="B17">
        <v>22.194290872373401</v>
      </c>
      <c r="C17">
        <f t="shared" si="0"/>
        <v>0.65583103572574442</v>
      </c>
      <c r="G17">
        <v>8.4603692351236201E-2</v>
      </c>
      <c r="H17">
        <v>4.6955481394302098E-2</v>
      </c>
      <c r="I17">
        <f t="shared" si="1"/>
        <v>0.55500510780740175</v>
      </c>
    </row>
    <row r="18" spans="1:9" x14ac:dyDescent="0.45">
      <c r="A18">
        <v>35.855386311392998</v>
      </c>
      <c r="B18">
        <v>23.536148847066801</v>
      </c>
      <c r="C18">
        <f t="shared" si="0"/>
        <v>0.65641877743730304</v>
      </c>
      <c r="G18">
        <v>8.9638465778482598E-2</v>
      </c>
      <c r="H18">
        <v>4.9794391072778797E-2</v>
      </c>
      <c r="I18">
        <f t="shared" si="1"/>
        <v>0.5555024914843173</v>
      </c>
    </row>
    <row r="19" spans="1:9" x14ac:dyDescent="0.45">
      <c r="A19">
        <v>37.878908823499401</v>
      </c>
      <c r="B19">
        <v>24.8778426866457</v>
      </c>
      <c r="C19">
        <f t="shared" si="0"/>
        <v>0.65677294989057156</v>
      </c>
      <c r="G19">
        <v>9.4697272058748394E-2</v>
      </c>
      <c r="H19">
        <v>5.2632953497840002E-2</v>
      </c>
      <c r="I19">
        <f t="shared" si="1"/>
        <v>0.55580221429385546</v>
      </c>
    </row>
    <row r="20" spans="1:9" x14ac:dyDescent="0.45">
      <c r="A20">
        <v>39.911817505575797</v>
      </c>
      <c r="B20">
        <v>26.219397445510999</v>
      </c>
      <c r="C20">
        <f t="shared" si="0"/>
        <v>0.65693318631375464</v>
      </c>
      <c r="G20">
        <v>9.9779543763939493E-2</v>
      </c>
      <c r="H20">
        <v>5.5471221675975298E-2</v>
      </c>
      <c r="I20">
        <f t="shared" si="1"/>
        <v>0.55593781634450301</v>
      </c>
    </row>
    <row r="21" spans="1:9" x14ac:dyDescent="0.45">
      <c r="A21">
        <v>41.953908604436201</v>
      </c>
      <c r="B21">
        <v>27.5608333296049</v>
      </c>
      <c r="C21">
        <f t="shared" si="0"/>
        <v>0.65693124303299411</v>
      </c>
      <c r="G21">
        <v>0.10488477151109001</v>
      </c>
      <c r="H21">
        <v>5.8309238356004697E-2</v>
      </c>
      <c r="I21">
        <f t="shared" si="1"/>
        <v>0.55593617181917931</v>
      </c>
    </row>
    <row r="22" spans="1:9" x14ac:dyDescent="0.45">
      <c r="A22">
        <v>44.004998187406805</v>
      </c>
      <c r="B22">
        <v>28.902166814293199</v>
      </c>
      <c r="C22">
        <f t="shared" si="0"/>
        <v>0.65679281910672405</v>
      </c>
      <c r="G22">
        <v>0.110012495468517</v>
      </c>
      <c r="H22">
        <v>6.1147038394132297E-2</v>
      </c>
      <c r="I22">
        <f t="shared" si="1"/>
        <v>0.5558190288632362</v>
      </c>
    </row>
    <row r="23" spans="1:9" x14ac:dyDescent="0.45">
      <c r="A23">
        <v>46.064919377353498</v>
      </c>
      <c r="B23">
        <v>30.243411466788899</v>
      </c>
      <c r="C23">
        <f t="shared" si="0"/>
        <v>0.6565388993529252</v>
      </c>
      <c r="G23">
        <v>0.11516229844338401</v>
      </c>
      <c r="H23">
        <v>6.3984650493911693E-2</v>
      </c>
      <c r="I23">
        <f t="shared" si="1"/>
        <v>0.55560414613787668</v>
      </c>
    </row>
    <row r="24" spans="1:9" x14ac:dyDescent="0.45">
      <c r="A24">
        <v>48.133520079504301</v>
      </c>
      <c r="B24">
        <v>31.584578560323202</v>
      </c>
      <c r="C24">
        <f t="shared" si="0"/>
        <v>0.65618675941741911</v>
      </c>
      <c r="G24">
        <v>0.120333800198761</v>
      </c>
      <c r="H24">
        <v>6.6822098505620306E-2</v>
      </c>
      <c r="I24">
        <f t="shared" si="1"/>
        <v>0.55530614337158057</v>
      </c>
    </row>
    <row r="25" spans="1:9" x14ac:dyDescent="0.45">
      <c r="A25">
        <v>50.2106610953117</v>
      </c>
      <c r="B25">
        <v>32.925677539061603</v>
      </c>
      <c r="C25">
        <f t="shared" si="0"/>
        <v>0.65575072745130536</v>
      </c>
      <c r="G25">
        <v>0.12552665273827901</v>
      </c>
      <c r="H25">
        <v>6.9659402409862403E-2</v>
      </c>
      <c r="I25">
        <f t="shared" si="1"/>
        <v>0.55493714593904697</v>
      </c>
    </row>
    <row r="26" spans="1:9" x14ac:dyDescent="0.45">
      <c r="A26">
        <v>52.296214544294699</v>
      </c>
      <c r="B26">
        <v>34.266716374413299</v>
      </c>
      <c r="C26">
        <f t="shared" si="0"/>
        <v>0.65524276800932724</v>
      </c>
      <c r="G26">
        <v>0.13074053636073699</v>
      </c>
      <c r="H26">
        <v>7.2496579071396297E-2</v>
      </c>
      <c r="I26">
        <f t="shared" si="1"/>
        <v>0.55450727899237784</v>
      </c>
    </row>
    <row r="27" spans="1:9" x14ac:dyDescent="0.45">
      <c r="A27">
        <v>54.3900625334308</v>
      </c>
      <c r="B27">
        <v>35.607701841209703</v>
      </c>
      <c r="C27">
        <f t="shared" si="0"/>
        <v>0.65467293440457919</v>
      </c>
      <c r="G27">
        <v>0.13597515633357701</v>
      </c>
      <c r="H27">
        <v>7.53336428234338E-2</v>
      </c>
      <c r="I27">
        <f t="shared" si="1"/>
        <v>0.55402505027185833</v>
      </c>
    </row>
    <row r="28" spans="1:9" x14ac:dyDescent="0.45">
      <c r="A28">
        <v>56.492096027365498</v>
      </c>
      <c r="B28">
        <v>36.948639734008502</v>
      </c>
      <c r="C28">
        <f t="shared" si="0"/>
        <v>0.65404972256844751</v>
      </c>
      <c r="G28">
        <v>0.141230240068414</v>
      </c>
      <c r="H28">
        <v>7.8170605925264799E-2</v>
      </c>
      <c r="I28">
        <f t="shared" si="1"/>
        <v>0.55349764956427039</v>
      </c>
    </row>
    <row r="29" spans="1:9" x14ac:dyDescent="0.45">
      <c r="A29">
        <v>58.602213882914498</v>
      </c>
      <c r="B29">
        <v>38.289535038132101</v>
      </c>
      <c r="C29">
        <f t="shared" si="0"/>
        <v>0.65338035035047426</v>
      </c>
      <c r="G29">
        <v>0.146505534707286</v>
      </c>
      <c r="H29">
        <v>8.1007478924115806E-2</v>
      </c>
      <c r="I29">
        <f t="shared" si="1"/>
        <v>0.55293118506387151</v>
      </c>
    </row>
    <row r="30" spans="1:9" x14ac:dyDescent="0.45">
      <c r="A30">
        <v>60.720322019026497</v>
      </c>
      <c r="B30">
        <v>39.630392066115697</v>
      </c>
      <c r="C30">
        <f t="shared" si="0"/>
        <v>0.65267097980306588</v>
      </c>
      <c r="G30">
        <v>0.15180080504756599</v>
      </c>
      <c r="H30">
        <v>8.3844270943827306E-2</v>
      </c>
      <c r="I30">
        <f t="shared" si="1"/>
        <v>0.55233087148355464</v>
      </c>
    </row>
    <row r="31" spans="1:9" x14ac:dyDescent="0.45">
      <c r="A31">
        <v>62.846332699246695</v>
      </c>
      <c r="B31">
        <v>40.971214567457601</v>
      </c>
      <c r="C31">
        <f t="shared" si="0"/>
        <v>0.65192689545668114</v>
      </c>
      <c r="G31">
        <v>0.157115831748117</v>
      </c>
      <c r="H31">
        <v>8.6680989917047105E-2</v>
      </c>
      <c r="I31">
        <f t="shared" si="1"/>
        <v>0.55170118092243725</v>
      </c>
    </row>
    <row r="32" spans="1:9" x14ac:dyDescent="0.45">
      <c r="A32">
        <v>64.980163908235198</v>
      </c>
      <c r="B32">
        <v>42.312005817570999</v>
      </c>
      <c r="C32">
        <f t="shared" si="0"/>
        <v>0.65115264832701703</v>
      </c>
      <c r="G32">
        <v>0.162450409770588</v>
      </c>
      <c r="H32">
        <v>8.9517642773422404E-2</v>
      </c>
      <c r="I32">
        <f t="shared" si="1"/>
        <v>0.55104596473372369</v>
      </c>
    </row>
    <row r="33" spans="1:9" x14ac:dyDescent="0.45">
      <c r="A33">
        <v>67.121738807413905</v>
      </c>
      <c r="B33">
        <v>43.652768690393998</v>
      </c>
      <c r="C33">
        <f t="shared" si="0"/>
        <v>0.65035217302166115</v>
      </c>
      <c r="G33">
        <v>0.167804347018535</v>
      </c>
      <c r="H33">
        <v>9.2354235593217204E-2</v>
      </c>
      <c r="I33">
        <f t="shared" si="1"/>
        <v>0.55036855262763917</v>
      </c>
    </row>
    <row r="34" spans="1:9" x14ac:dyDescent="0.45">
      <c r="A34">
        <v>69.270985257568597</v>
      </c>
      <c r="B34">
        <v>44.993505718055097</v>
      </c>
      <c r="C34">
        <f t="shared" si="0"/>
        <v>0.64952888356873884</v>
      </c>
      <c r="G34">
        <v>0.17317746314392199</v>
      </c>
      <c r="H34">
        <v>9.5190773733543899E-2</v>
      </c>
      <c r="I34">
        <f t="shared" si="1"/>
        <v>0.5496718337676193</v>
      </c>
    </row>
    <row r="35" spans="1:9" x14ac:dyDescent="0.45">
      <c r="A35">
        <v>71.427835398415695</v>
      </c>
      <c r="B35">
        <v>46.3342191402079</v>
      </c>
      <c r="C35">
        <f t="shared" si="0"/>
        <v>0.64868575229476455</v>
      </c>
      <c r="G35">
        <v>0.17856958849603899</v>
      </c>
      <c r="H35">
        <v>9.8027261932738904E-2</v>
      </c>
      <c r="I35">
        <f t="shared" si="1"/>
        <v>0.54895832352166352</v>
      </c>
    </row>
    <row r="36" spans="1:9" x14ac:dyDescent="0.45">
      <c r="A36">
        <v>73.592225276879503</v>
      </c>
      <c r="B36">
        <v>47.674910945063601</v>
      </c>
      <c r="C36">
        <f t="shared" si="0"/>
        <v>0.64782537510849869</v>
      </c>
      <c r="G36">
        <v>0.18398056319219899</v>
      </c>
      <c r="H36">
        <v>0.100863704397173</v>
      </c>
      <c r="I36">
        <f t="shared" si="1"/>
        <v>0.5482302187095911</v>
      </c>
    </row>
    <row r="37" spans="1:9" x14ac:dyDescent="0.45">
      <c r="A37">
        <v>75.764094517221395</v>
      </c>
      <c r="B37">
        <v>49.015582903704598</v>
      </c>
      <c r="C37">
        <f t="shared" si="0"/>
        <v>0.64695002581418326</v>
      </c>
      <c r="G37">
        <v>0.18941023629305301</v>
      </c>
      <c r="H37">
        <v>0.103700104873846</v>
      </c>
      <c r="I37">
        <f t="shared" si="1"/>
        <v>0.54748944356630524</v>
      </c>
    </row>
    <row r="38" spans="1:9" x14ac:dyDescent="0.45">
      <c r="A38">
        <v>77.9433860272906</v>
      </c>
      <c r="B38">
        <v>50.356236598930998</v>
      </c>
      <c r="C38">
        <f t="shared" si="0"/>
        <v>0.64606170151883813</v>
      </c>
      <c r="G38">
        <v>0.19485846506822599</v>
      </c>
      <c r="H38">
        <v>0.10653646671142</v>
      </c>
      <c r="I38">
        <f t="shared" si="1"/>
        <v>0.54673768816827273</v>
      </c>
    </row>
    <row r="39" spans="1:9" x14ac:dyDescent="0.45">
      <c r="A39">
        <v>80.1300457360813</v>
      </c>
      <c r="B39">
        <v>51.6968734496268</v>
      </c>
      <c r="C39">
        <f t="shared" si="0"/>
        <v>0.64516216076922206</v>
      </c>
      <c r="G39">
        <v>0.200325114340203</v>
      </c>
      <c r="H39">
        <v>0.10937279291176299</v>
      </c>
      <c r="I39">
        <f t="shared" si="1"/>
        <v>0.54597644070738016</v>
      </c>
    </row>
    <row r="40" spans="1:9" x14ac:dyDescent="0.45">
      <c r="A40">
        <v>82.324022358532289</v>
      </c>
      <c r="B40">
        <v>53.037494731439502</v>
      </c>
      <c r="C40">
        <f t="shared" si="0"/>
        <v>0.64425295572237729</v>
      </c>
      <c r="G40">
        <v>0.205810055896331</v>
      </c>
      <c r="H40">
        <v>0.11220908617370801</v>
      </c>
      <c r="I40">
        <f t="shared" si="1"/>
        <v>0.54520701471569044</v>
      </c>
    </row>
    <row r="41" spans="1:9" x14ac:dyDescent="0.45">
      <c r="A41">
        <v>84.52526718412301</v>
      </c>
      <c r="B41">
        <v>54.378101594406203</v>
      </c>
      <c r="C41">
        <f t="shared" si="0"/>
        <v>0.64333545939527581</v>
      </c>
      <c r="G41">
        <v>0.211313167960307</v>
      </c>
      <c r="H41">
        <v>0.11504534893033699</v>
      </c>
      <c r="I41">
        <f t="shared" si="1"/>
        <v>0.54443057212576118</v>
      </c>
    </row>
    <row r="42" spans="1:9" x14ac:dyDescent="0.45">
      <c r="A42">
        <v>86.733733886327897</v>
      </c>
      <c r="B42">
        <v>55.718695078039801</v>
      </c>
      <c r="C42">
        <f t="shared" si="0"/>
        <v>0.64241088883667796</v>
      </c>
      <c r="G42">
        <v>0.21683433471582</v>
      </c>
      <c r="H42">
        <v>0.117881583380902</v>
      </c>
      <c r="I42">
        <f t="shared" si="1"/>
        <v>0.54364814288012053</v>
      </c>
    </row>
    <row r="43" spans="1:9" x14ac:dyDescent="0.45">
      <c r="A43">
        <v>88.949378350419607</v>
      </c>
      <c r="B43">
        <v>57.059276124292602</v>
      </c>
      <c r="C43">
        <f t="shared" si="0"/>
        <v>0.64148032490463636</v>
      </c>
      <c r="G43">
        <v>0.22237344587604899</v>
      </c>
      <c r="H43">
        <v>0.12071779151825</v>
      </c>
      <c r="I43">
        <f t="shared" si="1"/>
        <v>0.54286064166824188</v>
      </c>
    </row>
    <row r="44" spans="1:9" x14ac:dyDescent="0.45">
      <c r="A44">
        <v>91.1721585174609</v>
      </c>
      <c r="B44">
        <v>58.399845588737399</v>
      </c>
      <c r="C44">
        <f t="shared" si="0"/>
        <v>0.64054472920648153</v>
      </c>
      <c r="G44">
        <v>0.227930396293652</v>
      </c>
      <c r="H44">
        <v>0.123553975152477</v>
      </c>
      <c r="I44">
        <f t="shared" si="1"/>
        <v>0.54206888226218586</v>
      </c>
    </row>
    <row r="45" spans="1:9" x14ac:dyDescent="0.45">
      <c r="A45">
        <v>93.402034242628105</v>
      </c>
      <c r="B45">
        <v>59.740404250245199</v>
      </c>
      <c r="C45">
        <f t="shared" si="0"/>
        <v>0.6396049586571001</v>
      </c>
      <c r="G45">
        <v>0.23350508560656999</v>
      </c>
      <c r="H45">
        <v>0.12639013593140699</v>
      </c>
      <c r="I45">
        <f t="shared" si="1"/>
        <v>0.54127358983675533</v>
      </c>
    </row>
    <row r="46" spans="1:9" x14ac:dyDescent="0.45">
      <c r="A46">
        <v>95.638967166254091</v>
      </c>
      <c r="B46">
        <v>61.080952819391001</v>
      </c>
      <c r="C46">
        <f t="shared" si="0"/>
        <v>0.63866177803040125</v>
      </c>
      <c r="G46">
        <v>0.23909741791563499</v>
      </c>
      <c r="H46">
        <v>0.129226275358373</v>
      </c>
      <c r="I46">
        <f t="shared" si="1"/>
        <v>0.54047541159131296</v>
      </c>
    </row>
    <row r="47" spans="1:9" x14ac:dyDescent="0.45">
      <c r="A47">
        <v>97.882920596195504</v>
      </c>
      <c r="B47">
        <v>62.421491945777802</v>
      </c>
      <c r="C47">
        <f t="shared" si="0"/>
        <v>0.63771587081356451</v>
      </c>
      <c r="G47">
        <v>0.244707301490489</v>
      </c>
      <c r="H47">
        <v>0.13206239480771001</v>
      </c>
      <c r="I47">
        <f t="shared" si="1"/>
        <v>0.53967492593531319</v>
      </c>
    </row>
    <row r="48" spans="1:9" x14ac:dyDescent="0.45">
      <c r="A48">
        <v>100.13385940030801</v>
      </c>
      <c r="B48">
        <v>63.762022224438098</v>
      </c>
      <c r="C48">
        <f t="shared" si="0"/>
        <v>0.63676784862086289</v>
      </c>
      <c r="G48">
        <v>0.25033464850076997</v>
      </c>
      <c r="H48">
        <v>0.13489849553830299</v>
      </c>
      <c r="I48">
        <f t="shared" si="1"/>
        <v>0.5388726504548893</v>
      </c>
    </row>
    <row r="49" spans="1:9" x14ac:dyDescent="0.45">
      <c r="A49">
        <v>102.39174990796201</v>
      </c>
      <c r="B49">
        <v>65.102544201445298</v>
      </c>
      <c r="C49">
        <f t="shared" si="0"/>
        <v>0.63581825938090453</v>
      </c>
      <c r="G49">
        <v>0.25597937476990601</v>
      </c>
      <c r="H49">
        <v>0.137734578705455</v>
      </c>
      <c r="I49">
        <f t="shared" si="1"/>
        <v>0.53806904884138207</v>
      </c>
    </row>
    <row r="50" spans="1:9" x14ac:dyDescent="0.45">
      <c r="A50">
        <v>104.65655981967501</v>
      </c>
      <c r="B50">
        <v>66.443058378847198</v>
      </c>
      <c r="C50">
        <f t="shared" si="0"/>
        <v>0.63486759447596686</v>
      </c>
      <c r="G50">
        <v>0.26164139954918803</v>
      </c>
      <c r="H50">
        <v>0.14057064537132699</v>
      </c>
      <c r="I50">
        <f t="shared" si="1"/>
        <v>0.53726453693311638</v>
      </c>
    </row>
    <row r="51" spans="1:9" x14ac:dyDescent="0.45">
      <c r="A51">
        <v>106.928258124032</v>
      </c>
      <c r="B51">
        <v>67.783565219014704</v>
      </c>
      <c r="C51">
        <f t="shared" si="0"/>
        <v>0.63391629498339719</v>
      </c>
      <c r="G51">
        <v>0.26732064531007899</v>
      </c>
      <c r="H51">
        <v>0.14340669651413501</v>
      </c>
      <c r="I51">
        <f t="shared" si="1"/>
        <v>0.53645948799723342</v>
      </c>
    </row>
    <row r="52" spans="1:9" x14ac:dyDescent="0.45">
      <c r="A52">
        <v>109.20681502117699</v>
      </c>
      <c r="B52">
        <v>69.124065148484604</v>
      </c>
      <c r="C52">
        <f t="shared" si="0"/>
        <v>0.63296475714524147</v>
      </c>
      <c r="G52">
        <v>0.27301703755294199</v>
      </c>
      <c r="H52">
        <v>0.14624273303628599</v>
      </c>
      <c r="I52">
        <f t="shared" si="1"/>
        <v>0.53565423735845563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102" workbookViewId="0">
      <selection activeCell="Q4" sqref="Q4"/>
    </sheetView>
  </sheetViews>
  <sheetFormatPr baseColWidth="10" defaultRowHeight="16" x14ac:dyDescent="0.45"/>
  <cols>
    <col min="1" max="1" width="17.453125" bestFit="1" customWidth="1"/>
    <col min="9" max="9" width="13.90625" bestFit="1" customWidth="1"/>
  </cols>
  <sheetData>
    <row r="1" spans="1:17" ht="17.5" x14ac:dyDescent="0.45">
      <c r="A1" s="16" t="s">
        <v>12</v>
      </c>
      <c r="B1" t="s">
        <v>27</v>
      </c>
    </row>
    <row r="2" spans="1:17" ht="18" thickBot="1" x14ac:dyDescent="0.5">
      <c r="A2" s="16"/>
    </row>
    <row r="3" spans="1:17" ht="17" thickBot="1" x14ac:dyDescent="0.5">
      <c r="A3" s="28" t="s">
        <v>26</v>
      </c>
      <c r="B3" s="29"/>
      <c r="C3" s="29"/>
      <c r="D3" s="29"/>
      <c r="E3" s="29"/>
      <c r="F3" s="29"/>
      <c r="G3" s="29"/>
      <c r="H3" s="29"/>
      <c r="I3" s="30"/>
      <c r="N3" s="1" t="s">
        <v>21</v>
      </c>
      <c r="O3" s="20" t="s">
        <v>20</v>
      </c>
    </row>
    <row r="4" spans="1:17" x14ac:dyDescent="0.45">
      <c r="A4" s="21" t="s">
        <v>23</v>
      </c>
      <c r="B4" s="12">
        <f>B6/B5</f>
        <v>0.40214767320572925</v>
      </c>
      <c r="C4" s="4">
        <f t="shared" ref="C4:I4" si="0">C6/C5</f>
        <v>0.54021091036674584</v>
      </c>
      <c r="D4" s="4">
        <f t="shared" si="0"/>
        <v>0.5550051078074002</v>
      </c>
      <c r="E4" s="4">
        <f t="shared" si="0"/>
        <v>0.55530614337158124</v>
      </c>
      <c r="F4" s="4">
        <f t="shared" si="0"/>
        <v>0.55170118092243736</v>
      </c>
      <c r="G4" s="4">
        <f t="shared" si="0"/>
        <v>0.54673768816826873</v>
      </c>
      <c r="H4" s="4">
        <f t="shared" si="0"/>
        <v>0.54127358983675578</v>
      </c>
      <c r="I4" s="5">
        <f t="shared" si="0"/>
        <v>0.53565423735845463</v>
      </c>
      <c r="K4" s="1" t="s">
        <v>0</v>
      </c>
      <c r="L4" s="1" t="s">
        <v>13</v>
      </c>
      <c r="M4" s="1" t="s">
        <v>10</v>
      </c>
      <c r="N4">
        <f t="shared" ref="N4:N35" si="1">M5/K5*100</f>
        <v>0.40214767320572919</v>
      </c>
      <c r="O4">
        <v>0.62927417888400605</v>
      </c>
      <c r="Q4">
        <f>MAX(N4:N54)</f>
        <v>0.55593781634450257</v>
      </c>
    </row>
    <row r="5" spans="1:17" x14ac:dyDescent="0.45">
      <c r="A5" s="3" t="s">
        <v>6</v>
      </c>
      <c r="B5" s="24">
        <v>6.9264722869396098E-2</v>
      </c>
      <c r="C5" s="26">
        <v>0.200398341372372</v>
      </c>
      <c r="D5" s="26">
        <v>0.33841476940494503</v>
      </c>
      <c r="E5" s="26">
        <v>0.48133520079504299</v>
      </c>
      <c r="F5" s="26">
        <v>0.62846332699246699</v>
      </c>
      <c r="G5" s="26">
        <v>0.77943386027290595</v>
      </c>
      <c r="H5" s="26">
        <v>0.93402034242628096</v>
      </c>
      <c r="I5" s="25">
        <v>1.09206815021177</v>
      </c>
      <c r="K5">
        <v>6.9264722869396103</v>
      </c>
      <c r="L5">
        <f>K5/100</f>
        <v>6.9264722869396098E-2</v>
      </c>
      <c r="M5">
        <v>2.7854647137167302E-2</v>
      </c>
      <c r="N5">
        <f t="shared" si="1"/>
        <v>0.45282729932501475</v>
      </c>
      <c r="O5">
        <v>0.63433161866255405</v>
      </c>
    </row>
    <row r="6" spans="1:17" x14ac:dyDescent="0.45">
      <c r="A6" s="3" t="s">
        <v>7</v>
      </c>
      <c r="B6" s="13">
        <v>2.7854647137167302E-2</v>
      </c>
      <c r="C6" s="10">
        <v>0.108257370428755</v>
      </c>
      <c r="D6" s="10">
        <v>0.187821925577208</v>
      </c>
      <c r="E6" s="10">
        <v>0.267288394022481</v>
      </c>
      <c r="F6" s="10">
        <v>0.34672395966818798</v>
      </c>
      <c r="G6" s="10">
        <v>0.42614586684567801</v>
      </c>
      <c r="H6" s="10">
        <v>0.50556054372562897</v>
      </c>
      <c r="I6" s="11">
        <v>0.58497093214514395</v>
      </c>
      <c r="K6">
        <v>8.7371421927830593</v>
      </c>
      <c r="L6">
        <f t="shared" ref="L6:L54" si="2">K6/100</f>
        <v>8.7371421927830595E-2</v>
      </c>
      <c r="M6">
        <v>3.9564165029765903E-2</v>
      </c>
      <c r="N6">
        <f t="shared" si="1"/>
        <v>0.48346693878655927</v>
      </c>
      <c r="O6">
        <v>0.63315746245776705</v>
      </c>
    </row>
    <row r="7" spans="1:17" x14ac:dyDescent="0.45">
      <c r="A7" s="3" t="s">
        <v>8</v>
      </c>
      <c r="B7" s="14">
        <v>0.61313585493534695</v>
      </c>
      <c r="C7" s="4">
        <v>0.57648612040354696</v>
      </c>
      <c r="D7" s="4">
        <v>0.55601895175064897</v>
      </c>
      <c r="E7" s="4">
        <v>0.53990741062736403</v>
      </c>
      <c r="F7" s="4">
        <v>0.52607555561824704</v>
      </c>
      <c r="G7" s="4">
        <v>0.51372329438972797</v>
      </c>
      <c r="H7" s="4">
        <v>0.50244536467912304</v>
      </c>
      <c r="I7" s="5"/>
      <c r="K7">
        <v>10.574441302785601</v>
      </c>
      <c r="L7">
        <f t="shared" si="2"/>
        <v>0.10574441302785602</v>
      </c>
      <c r="M7">
        <v>5.11239276603591E-2</v>
      </c>
      <c r="N7">
        <f t="shared" si="1"/>
        <v>0.50354906434029745</v>
      </c>
      <c r="O7">
        <v>0.63027840977229799</v>
      </c>
    </row>
    <row r="8" spans="1:17" ht="16.5" thickBot="1" x14ac:dyDescent="0.5">
      <c r="A8" s="6" t="s">
        <v>9</v>
      </c>
      <c r="B8" s="15">
        <v>-1.4614037936219799E-2</v>
      </c>
      <c r="C8" s="7">
        <v>-7.26949192430912E-3</v>
      </c>
      <c r="D8" s="7">
        <v>-3.4309976426655198E-4</v>
      </c>
      <c r="E8" s="7">
        <v>7.4119521174272904E-3</v>
      </c>
      <c r="F8" s="7">
        <v>1.6104765734934301E-2</v>
      </c>
      <c r="G8" s="7">
        <v>2.57325363873783E-2</v>
      </c>
      <c r="H8" s="7">
        <v>3.6266352157537499E-2</v>
      </c>
      <c r="I8" s="8"/>
      <c r="K8">
        <v>12.433552931717701</v>
      </c>
      <c r="L8">
        <f t="shared" si="2"/>
        <v>0.12433552931717701</v>
      </c>
      <c r="M8">
        <v>6.2609039451920104E-2</v>
      </c>
      <c r="N8">
        <f t="shared" si="1"/>
        <v>0.51743192484187639</v>
      </c>
      <c r="O8">
        <v>0.62695096374513004</v>
      </c>
    </row>
    <row r="9" spans="1:17" ht="18" thickBot="1" x14ac:dyDescent="0.5">
      <c r="A9" s="16"/>
      <c r="K9">
        <v>14.31146059223</v>
      </c>
      <c r="L9">
        <f t="shared" si="2"/>
        <v>0.14311460592229999</v>
      </c>
      <c r="M9">
        <v>7.4052066015362294E-2</v>
      </c>
      <c r="N9">
        <f t="shared" si="1"/>
        <v>0.52738905325427865</v>
      </c>
      <c r="O9">
        <v>0.62358515379555701</v>
      </c>
    </row>
    <row r="10" spans="1:17" ht="17" thickBot="1" x14ac:dyDescent="0.5">
      <c r="A10" s="28" t="s">
        <v>25</v>
      </c>
      <c r="B10" s="29"/>
      <c r="C10" s="29"/>
      <c r="D10" s="29"/>
      <c r="E10" s="29"/>
      <c r="F10" s="29"/>
      <c r="G10" s="29"/>
      <c r="H10" s="30"/>
      <c r="K10">
        <v>16.206092302254</v>
      </c>
      <c r="L10">
        <f t="shared" si="2"/>
        <v>0.16206092302253999</v>
      </c>
      <c r="M10">
        <v>8.5469156762371906E-2</v>
      </c>
      <c r="N10">
        <f t="shared" si="1"/>
        <v>0.53471805028499086</v>
      </c>
      <c r="O10">
        <v>0.620322602944825</v>
      </c>
    </row>
    <row r="11" spans="1:17" x14ac:dyDescent="0.45">
      <c r="A11" s="21" t="s">
        <v>23</v>
      </c>
      <c r="B11" s="12">
        <f>B13/B12</f>
        <v>0.40214767320572925</v>
      </c>
      <c r="C11" s="4">
        <f t="shared" ref="C11:H11" si="3">C13/C12</f>
        <v>0.54437687180588445</v>
      </c>
      <c r="D11" s="4">
        <f t="shared" si="3"/>
        <v>0.55580221429385479</v>
      </c>
      <c r="E11" s="4">
        <f t="shared" si="3"/>
        <v>0.55349764956427105</v>
      </c>
      <c r="F11" s="4">
        <f t="shared" si="3"/>
        <v>0.5482302187095891</v>
      </c>
      <c r="G11" s="4">
        <f t="shared" si="3"/>
        <v>0.54206888226218408</v>
      </c>
      <c r="H11" s="5">
        <f t="shared" si="3"/>
        <v>0.53565423735845463</v>
      </c>
      <c r="K11">
        <v>18.115934949446899</v>
      </c>
      <c r="L11">
        <f t="shared" si="2"/>
        <v>0.18115934949446899</v>
      </c>
      <c r="M11">
        <v>9.6869174152579701E-2</v>
      </c>
      <c r="N11">
        <f t="shared" si="1"/>
        <v>0.54021091036674584</v>
      </c>
      <c r="O11">
        <v>0.61720863254301805</v>
      </c>
    </row>
    <row r="12" spans="1:17" x14ac:dyDescent="0.45">
      <c r="A12" s="22" t="s">
        <v>6</v>
      </c>
      <c r="B12" s="24">
        <v>6.9264722869396098E-2</v>
      </c>
      <c r="C12" s="26">
        <v>0.21976879696372101</v>
      </c>
      <c r="D12" s="26">
        <v>0.37878908823499402</v>
      </c>
      <c r="E12" s="26">
        <v>0.56492096027365502</v>
      </c>
      <c r="F12" s="26">
        <v>0.73592225276879497</v>
      </c>
      <c r="G12" s="26">
        <v>0.91172158517460899</v>
      </c>
      <c r="H12" s="25">
        <v>1.09206815021177</v>
      </c>
      <c r="K12">
        <v>20.0398341372372</v>
      </c>
      <c r="L12">
        <f t="shared" si="2"/>
        <v>0.200398341372372</v>
      </c>
      <c r="M12">
        <v>0.108257370428755</v>
      </c>
      <c r="N12">
        <f t="shared" si="1"/>
        <v>0.54437687180588445</v>
      </c>
      <c r="O12">
        <v>0.61425162591078397</v>
      </c>
    </row>
    <row r="13" spans="1:17" x14ac:dyDescent="0.45">
      <c r="A13" s="9" t="s">
        <v>7</v>
      </c>
      <c r="B13" s="13">
        <v>2.7854647137167302E-2</v>
      </c>
      <c r="C13" s="10">
        <v>0.119637050211653</v>
      </c>
      <c r="D13" s="10">
        <v>0.21053181399136001</v>
      </c>
      <c r="E13" s="10">
        <v>0.31268242370105898</v>
      </c>
      <c r="F13" s="10">
        <v>0.40345481758869001</v>
      </c>
      <c r="G13" s="10">
        <v>0.494215900609907</v>
      </c>
      <c r="H13" s="11">
        <v>0.58497093214514395</v>
      </c>
      <c r="K13">
        <v>21.976879696372098</v>
      </c>
      <c r="L13">
        <f t="shared" si="2"/>
        <v>0.21976879696372098</v>
      </c>
      <c r="M13">
        <v>0.119637050211653</v>
      </c>
      <c r="N13">
        <f t="shared" si="1"/>
        <v>0.54755729366599581</v>
      </c>
      <c r="O13">
        <v>0.61144564467510598</v>
      </c>
    </row>
    <row r="14" spans="1:17" x14ac:dyDescent="0.45">
      <c r="A14" s="3" t="s">
        <v>8</v>
      </c>
      <c r="B14" s="14">
        <v>0.60983334588645899</v>
      </c>
      <c r="C14" s="4">
        <v>0.57159223551320004</v>
      </c>
      <c r="D14" s="4">
        <v>0.54880772750451801</v>
      </c>
      <c r="E14" s="4">
        <v>0.53082870055038101</v>
      </c>
      <c r="F14" s="4">
        <v>0.51627660798907204</v>
      </c>
      <c r="G14" s="4">
        <v>0.50322572828895995</v>
      </c>
      <c r="H14" s="5"/>
      <c r="K14">
        <v>23.9263353575951</v>
      </c>
      <c r="L14">
        <f t="shared" si="2"/>
        <v>0.23926335357595099</v>
      </c>
      <c r="M14">
        <v>0.13101039435749801</v>
      </c>
      <c r="N14">
        <f t="shared" si="1"/>
        <v>0.54998894072703663</v>
      </c>
      <c r="O14">
        <v>0.60877961425383398</v>
      </c>
    </row>
    <row r="15" spans="1:17" ht="16.5" thickBot="1" x14ac:dyDescent="0.5">
      <c r="A15" s="6" t="s">
        <v>9</v>
      </c>
      <c r="B15" s="15">
        <v>-1.4385290562174901E-2</v>
      </c>
      <c r="C15" s="7">
        <v>-5.9810877408866502E-3</v>
      </c>
      <c r="D15" s="7">
        <v>2.6494352736046701E-3</v>
      </c>
      <c r="E15" s="7">
        <v>1.2806164445321601E-2</v>
      </c>
      <c r="F15" s="7">
        <v>2.35153731855401E-2</v>
      </c>
      <c r="G15" s="7">
        <v>3.5414141913649201E-2</v>
      </c>
      <c r="H15" s="8"/>
      <c r="K15">
        <v>25.887593122078002</v>
      </c>
      <c r="L15">
        <f t="shared" si="2"/>
        <v>0.25887593122078001</v>
      </c>
      <c r="M15">
        <v>0.14237889919184199</v>
      </c>
      <c r="N15">
        <f t="shared" si="1"/>
        <v>0.55184077369450923</v>
      </c>
      <c r="O15">
        <v>0.60624117553669399</v>
      </c>
    </row>
    <row r="16" spans="1:17" ht="18" thickBot="1" x14ac:dyDescent="0.5">
      <c r="A16" s="16"/>
      <c r="K16">
        <v>27.860142343038099</v>
      </c>
      <c r="L16">
        <f t="shared" si="2"/>
        <v>0.27860142343038097</v>
      </c>
      <c r="M16">
        <v>0.15374362505821301</v>
      </c>
      <c r="N16">
        <f t="shared" si="1"/>
        <v>0.55323631075899504</v>
      </c>
      <c r="O16">
        <v>0.60381828994345799</v>
      </c>
    </row>
    <row r="17" spans="1:15" ht="17" thickBot="1" x14ac:dyDescent="0.5">
      <c r="A17" s="28" t="s">
        <v>24</v>
      </c>
      <c r="B17" s="29"/>
      <c r="C17" s="29"/>
      <c r="D17" s="29"/>
      <c r="E17" s="29"/>
      <c r="F17" s="29"/>
      <c r="G17" s="30"/>
      <c r="K17">
        <v>29.843548022381601</v>
      </c>
      <c r="L17">
        <f t="shared" si="2"/>
        <v>0.298435480223816</v>
      </c>
      <c r="M17">
        <v>0.16510534407861299</v>
      </c>
      <c r="N17">
        <f t="shared" si="1"/>
        <v>0.55426773872113877</v>
      </c>
      <c r="O17">
        <v>0.60149986180978798</v>
      </c>
    </row>
    <row r="18" spans="1:15" x14ac:dyDescent="0.45">
      <c r="A18" s="21" t="s">
        <v>23</v>
      </c>
      <c r="B18" s="12">
        <f>B20/B19</f>
        <v>0.40214767320572925</v>
      </c>
      <c r="C18" s="4">
        <f t="shared" ref="C18:G18" si="4">C20/C19</f>
        <v>0.54998894072703663</v>
      </c>
      <c r="D18" s="4">
        <f t="shared" si="4"/>
        <v>0.55560414613787834</v>
      </c>
      <c r="E18" s="4">
        <f t="shared" si="4"/>
        <v>0.55104596473372436</v>
      </c>
      <c r="F18" s="4">
        <f t="shared" si="4"/>
        <v>0.54364814288012231</v>
      </c>
      <c r="G18" s="5">
        <f t="shared" si="4"/>
        <v>0.53565423735845463</v>
      </c>
      <c r="K18">
        <v>31.8374351223224</v>
      </c>
      <c r="L18">
        <f t="shared" si="2"/>
        <v>0.31837435122322399</v>
      </c>
      <c r="M18">
        <v>0.17646463171930599</v>
      </c>
      <c r="N18">
        <f t="shared" si="1"/>
        <v>0.55500510780740031</v>
      </c>
      <c r="O18">
        <v>0.59927592414936504</v>
      </c>
    </row>
    <row r="19" spans="1:15" x14ac:dyDescent="0.45">
      <c r="A19" s="22" t="s">
        <v>6</v>
      </c>
      <c r="B19" s="24">
        <v>6.9264722869396098E-2</v>
      </c>
      <c r="C19" s="26">
        <v>0.25887593122078001</v>
      </c>
      <c r="D19" s="26">
        <v>0.46064919377353503</v>
      </c>
      <c r="E19" s="26">
        <v>0.649801639082352</v>
      </c>
      <c r="F19" s="26">
        <v>0.86733733886327902</v>
      </c>
      <c r="G19" s="25">
        <v>1.09206815021177</v>
      </c>
      <c r="K19">
        <v>33.841476940494495</v>
      </c>
      <c r="L19">
        <f t="shared" si="2"/>
        <v>0.33841476940494497</v>
      </c>
      <c r="M19">
        <v>0.187821925577208</v>
      </c>
      <c r="N19">
        <f t="shared" si="1"/>
        <v>0.55550249148431741</v>
      </c>
      <c r="O19">
        <v>0.59713763297978295</v>
      </c>
    </row>
    <row r="20" spans="1:15" x14ac:dyDescent="0.45">
      <c r="A20" s="9" t="s">
        <v>7</v>
      </c>
      <c r="B20" s="13">
        <v>2.7854647137167302E-2</v>
      </c>
      <c r="C20" s="10">
        <v>0.14237889919184199</v>
      </c>
      <c r="D20" s="10">
        <v>0.255938601975647</v>
      </c>
      <c r="E20" s="10">
        <v>0.35807057109369</v>
      </c>
      <c r="F20" s="10">
        <v>0.47152633352360901</v>
      </c>
      <c r="G20" s="11">
        <v>0.58497093214514395</v>
      </c>
      <c r="K20">
        <v>35.855386311392998</v>
      </c>
      <c r="L20">
        <f t="shared" si="2"/>
        <v>0.35855386311393</v>
      </c>
      <c r="M20">
        <v>0.19917756429111499</v>
      </c>
      <c r="N20">
        <f t="shared" si="1"/>
        <v>0.55580221429385479</v>
      </c>
      <c r="O20">
        <v>0.59507718296704704</v>
      </c>
    </row>
    <row r="21" spans="1:15" x14ac:dyDescent="0.45">
      <c r="A21" s="3" t="s">
        <v>8</v>
      </c>
      <c r="B21" s="14">
        <v>0.60399515962390304</v>
      </c>
      <c r="C21" s="4">
        <v>0.56280847792761002</v>
      </c>
      <c r="D21" s="4">
        <v>0.53994527509966195</v>
      </c>
      <c r="E21" s="4">
        <v>0.52155008370661304</v>
      </c>
      <c r="F21" s="4">
        <v>0.50480215837256703</v>
      </c>
      <c r="G21" s="5"/>
      <c r="K21">
        <v>37.878908823499401</v>
      </c>
      <c r="L21">
        <f t="shared" si="2"/>
        <v>0.37878908823499402</v>
      </c>
      <c r="M21">
        <v>0.21053181399136001</v>
      </c>
      <c r="N21">
        <f t="shared" si="1"/>
        <v>0.55593781634450257</v>
      </c>
      <c r="O21">
        <v>0.59308769661038796</v>
      </c>
    </row>
    <row r="22" spans="1:15" ht="16.5" thickBot="1" x14ac:dyDescent="0.5">
      <c r="A22" s="6" t="s">
        <v>9</v>
      </c>
      <c r="B22" s="15">
        <v>-1.3980910208638999E-2</v>
      </c>
      <c r="C22" s="7">
        <v>-3.31866963061728E-3</v>
      </c>
      <c r="D22" s="7">
        <v>7.2132463191580398E-3</v>
      </c>
      <c r="E22" s="7">
        <v>1.91664718375948E-2</v>
      </c>
      <c r="F22" s="7">
        <v>3.3692572828307399E-2</v>
      </c>
      <c r="G22" s="8"/>
      <c r="K22">
        <v>39.911817505575797</v>
      </c>
      <c r="L22">
        <f t="shared" si="2"/>
        <v>0.39911817505575797</v>
      </c>
      <c r="M22">
        <v>0.221884886703901</v>
      </c>
      <c r="N22">
        <f t="shared" si="1"/>
        <v>0.55593617181917721</v>
      </c>
      <c r="O22">
        <v>0.59116311076412298</v>
      </c>
    </row>
    <row r="23" spans="1:15" ht="16.5" thickBot="1" x14ac:dyDescent="0.5">
      <c r="A23" s="4"/>
      <c r="B23" s="4"/>
      <c r="C23" s="4"/>
      <c r="D23" s="4"/>
      <c r="E23" s="4"/>
      <c r="F23" s="4"/>
      <c r="K23">
        <v>41.953908604436201</v>
      </c>
      <c r="L23">
        <f t="shared" si="2"/>
        <v>0.41953908604436202</v>
      </c>
      <c r="M23">
        <v>0.23323695342401901</v>
      </c>
      <c r="N23">
        <f t="shared" si="1"/>
        <v>0.55581902886323575</v>
      </c>
      <c r="O23">
        <v>0.58929807073390195</v>
      </c>
    </row>
    <row r="24" spans="1:15" ht="17" thickBot="1" x14ac:dyDescent="0.5">
      <c r="A24" s="28" t="s">
        <v>22</v>
      </c>
      <c r="B24" s="29"/>
      <c r="C24" s="29"/>
      <c r="D24" s="29"/>
      <c r="E24" s="29"/>
      <c r="F24" s="30"/>
      <c r="K24">
        <v>44.004998187406805</v>
      </c>
      <c r="L24">
        <f t="shared" si="2"/>
        <v>0.44004998187406807</v>
      </c>
      <c r="M24">
        <v>0.24458815357652899</v>
      </c>
      <c r="N24">
        <f t="shared" si="1"/>
        <v>0.55560414613787845</v>
      </c>
      <c r="O24">
        <v>0.58748783570271501</v>
      </c>
    </row>
    <row r="25" spans="1:15" x14ac:dyDescent="0.45">
      <c r="A25" s="21" t="s">
        <v>23</v>
      </c>
      <c r="B25" s="12">
        <f>B27/B26</f>
        <v>0.40214767320572981</v>
      </c>
      <c r="C25" s="4">
        <f>C27/C26</f>
        <v>0.55323631075899504</v>
      </c>
      <c r="D25" s="4">
        <f>D27/D26</f>
        <v>0.55349764956427105</v>
      </c>
      <c r="E25" s="4">
        <f>E27/E26</f>
        <v>0.54520701471569233</v>
      </c>
      <c r="F25" s="5">
        <f>F27/F26</f>
        <v>0.53565423735845463</v>
      </c>
      <c r="K25">
        <v>46.064919377353498</v>
      </c>
      <c r="L25">
        <f t="shared" si="2"/>
        <v>0.46064919377353497</v>
      </c>
      <c r="M25">
        <v>0.255938601975647</v>
      </c>
      <c r="N25">
        <f t="shared" si="1"/>
        <v>0.55530614337158124</v>
      </c>
      <c r="O25">
        <v>0.58572819619613403</v>
      </c>
    </row>
    <row r="26" spans="1:15" x14ac:dyDescent="0.45">
      <c r="A26" s="22" t="s">
        <v>6</v>
      </c>
      <c r="B26" s="24">
        <v>6.9264722869396E-2</v>
      </c>
      <c r="C26" s="26">
        <v>0.298435480223816</v>
      </c>
      <c r="D26" s="26">
        <v>0.56492096027365502</v>
      </c>
      <c r="E26" s="26">
        <v>0.82324022358532301</v>
      </c>
      <c r="F26" s="25">
        <v>1.09206815021177</v>
      </c>
      <c r="K26">
        <v>48.133520079504301</v>
      </c>
      <c r="L26">
        <f t="shared" si="2"/>
        <v>0.48133520079504299</v>
      </c>
      <c r="M26">
        <v>0.267288394022481</v>
      </c>
      <c r="N26">
        <f t="shared" si="1"/>
        <v>0.55493714593904664</v>
      </c>
      <c r="O26">
        <v>0.58401540293649301</v>
      </c>
    </row>
    <row r="27" spans="1:15" x14ac:dyDescent="0.45">
      <c r="A27" s="9" t="s">
        <v>7</v>
      </c>
      <c r="B27" s="13">
        <v>2.7854647137167302E-2</v>
      </c>
      <c r="C27" s="10">
        <v>0.16510534407861299</v>
      </c>
      <c r="D27" s="10">
        <v>0.31268242370105898</v>
      </c>
      <c r="E27" s="10">
        <v>0.44883634469483302</v>
      </c>
      <c r="F27" s="11">
        <v>0.58497093214514395</v>
      </c>
      <c r="K27">
        <v>50.2106610953117</v>
      </c>
      <c r="L27">
        <f t="shared" si="2"/>
        <v>0.50210661095311704</v>
      </c>
      <c r="M27">
        <v>0.27863760963945</v>
      </c>
      <c r="N27">
        <f t="shared" si="1"/>
        <v>0.55450727899237851</v>
      </c>
      <c r="O27">
        <v>0.58234610590256097</v>
      </c>
    </row>
    <row r="28" spans="1:15" x14ac:dyDescent="0.45">
      <c r="A28" s="3" t="s">
        <v>8</v>
      </c>
      <c r="B28" s="14">
        <v>0.59890144155339498</v>
      </c>
      <c r="C28" s="4">
        <v>0.55379032131449102</v>
      </c>
      <c r="D28" s="4">
        <v>0.52707614309623196</v>
      </c>
      <c r="E28" s="4">
        <v>0.50640046649423798</v>
      </c>
      <c r="F28" s="5"/>
      <c r="K28">
        <v>52.296214544294699</v>
      </c>
      <c r="L28">
        <f t="shared" si="2"/>
        <v>0.52296214544294695</v>
      </c>
      <c r="M28">
        <v>0.28998631628558502</v>
      </c>
      <c r="N28">
        <f t="shared" si="1"/>
        <v>0.554025050271858</v>
      </c>
      <c r="O28">
        <v>0.58071730227651397</v>
      </c>
    </row>
    <row r="29" spans="1:15" ht="16.5" thickBot="1" x14ac:dyDescent="0.5">
      <c r="A29" s="6" t="s">
        <v>9</v>
      </c>
      <c r="B29" s="15">
        <v>-1.36280952381105E-2</v>
      </c>
      <c r="C29" s="7">
        <v>-1.65336406178662E-4</v>
      </c>
      <c r="D29" s="7">
        <v>1.4926062805801599E-2</v>
      </c>
      <c r="E29" s="7">
        <v>3.1947111434404998E-2</v>
      </c>
      <c r="F29" s="8"/>
      <c r="K29">
        <v>54.3900625334308</v>
      </c>
      <c r="L29">
        <f t="shared" si="2"/>
        <v>0.54390062533430805</v>
      </c>
      <c r="M29">
        <v>0.30133457129373498</v>
      </c>
      <c r="N29">
        <f t="shared" si="1"/>
        <v>0.55349764956427105</v>
      </c>
      <c r="O29">
        <v>0.57912629200870203</v>
      </c>
    </row>
    <row r="30" spans="1:15" ht="16.5" thickBot="1" x14ac:dyDescent="0.5">
      <c r="A30" s="4"/>
      <c r="B30" s="4"/>
      <c r="C30" s="4"/>
      <c r="D30" s="4"/>
      <c r="E30" s="4"/>
      <c r="F30" s="4"/>
      <c r="K30">
        <v>56.492096027365498</v>
      </c>
      <c r="L30">
        <f t="shared" si="2"/>
        <v>0.56492096027365502</v>
      </c>
      <c r="M30">
        <v>0.31268242370105898</v>
      </c>
      <c r="N30">
        <f t="shared" si="1"/>
        <v>0.55293118506387018</v>
      </c>
      <c r="O30">
        <v>0.57757063985516699</v>
      </c>
    </row>
    <row r="31" spans="1:15" ht="16.5" thickBot="1" x14ac:dyDescent="0.5">
      <c r="A31" s="31" t="s">
        <v>5</v>
      </c>
      <c r="B31" s="33"/>
      <c r="C31" s="33"/>
      <c r="D31" s="33"/>
      <c r="E31" s="32"/>
      <c r="K31">
        <v>58.602213882914498</v>
      </c>
      <c r="L31">
        <f t="shared" si="2"/>
        <v>0.586022138829145</v>
      </c>
      <c r="M31">
        <v>0.324029915696463</v>
      </c>
      <c r="N31">
        <f t="shared" si="1"/>
        <v>0.55233087148355342</v>
      </c>
      <c r="O31">
        <v>0.57604814289022199</v>
      </c>
    </row>
    <row r="32" spans="1:15" x14ac:dyDescent="0.45">
      <c r="A32" s="21" t="s">
        <v>23</v>
      </c>
      <c r="B32" s="12">
        <f>B34/B33</f>
        <v>0.40214767320572925</v>
      </c>
      <c r="C32" s="4">
        <f>C34/C33</f>
        <v>0.55580221429385479</v>
      </c>
      <c r="D32" s="4">
        <f>D34/D33</f>
        <v>0.5482302187095891</v>
      </c>
      <c r="E32" s="5">
        <f>E34/E33</f>
        <v>0.53565423735845463</v>
      </c>
      <c r="K32">
        <v>60.720322019026497</v>
      </c>
      <c r="L32">
        <f t="shared" si="2"/>
        <v>0.60720322019026496</v>
      </c>
      <c r="M32">
        <v>0.335377083775309</v>
      </c>
      <c r="N32">
        <f t="shared" si="1"/>
        <v>0.55170118092243747</v>
      </c>
      <c r="O32">
        <v>0.574556802641491</v>
      </c>
    </row>
    <row r="33" spans="1:15" x14ac:dyDescent="0.45">
      <c r="A33" s="22" t="s">
        <v>6</v>
      </c>
      <c r="B33" s="24">
        <v>6.9264722869396098E-2</v>
      </c>
      <c r="C33" s="26">
        <v>0.37878908823499402</v>
      </c>
      <c r="D33" s="26">
        <v>0.73592225276879497</v>
      </c>
      <c r="E33" s="25">
        <v>1.09206815021177</v>
      </c>
      <c r="F33">
        <f>B33*100</f>
        <v>6.9264722869396094</v>
      </c>
      <c r="G33">
        <f t="shared" ref="G33:I33" si="5">C33*100</f>
        <v>37.878908823499401</v>
      </c>
      <c r="H33">
        <f t="shared" si="5"/>
        <v>73.592225276879503</v>
      </c>
      <c r="I33">
        <f t="shared" si="5"/>
        <v>109.20681502117699</v>
      </c>
      <c r="K33">
        <v>62.846332699246695</v>
      </c>
      <c r="L33">
        <f t="shared" si="2"/>
        <v>0.62846332699246699</v>
      </c>
      <c r="M33">
        <v>0.34672395966818798</v>
      </c>
      <c r="N33">
        <f t="shared" si="1"/>
        <v>0.55104596473372436</v>
      </c>
      <c r="O33">
        <v>0.573094801126945</v>
      </c>
    </row>
    <row r="34" spans="1:15" x14ac:dyDescent="0.45">
      <c r="A34" s="9" t="s">
        <v>7</v>
      </c>
      <c r="B34" s="13">
        <v>2.7854647137167302E-2</v>
      </c>
      <c r="C34" s="10">
        <v>0.21053181399136001</v>
      </c>
      <c r="D34" s="10">
        <v>0.40345481758869001</v>
      </c>
      <c r="E34" s="11">
        <v>0.58497093214514395</v>
      </c>
      <c r="F34">
        <f>B34*100</f>
        <v>2.7854647137167303</v>
      </c>
      <c r="G34">
        <f t="shared" ref="G34" si="6">C34*100</f>
        <v>21.053181399136001</v>
      </c>
      <c r="H34">
        <f t="shared" ref="H34" si="7">D34*100</f>
        <v>40.345481758868999</v>
      </c>
      <c r="I34">
        <f t="shared" ref="I34" si="8">E34*100</f>
        <v>58.497093214514393</v>
      </c>
      <c r="K34">
        <v>64.980163908235198</v>
      </c>
      <c r="L34">
        <f t="shared" si="2"/>
        <v>0.649801639082352</v>
      </c>
      <c r="M34">
        <v>0.35807057109369</v>
      </c>
      <c r="N34">
        <f t="shared" si="1"/>
        <v>0.55036855262764017</v>
      </c>
      <c r="O34">
        <v>0.57166048018888405</v>
      </c>
    </row>
    <row r="35" spans="1:15" x14ac:dyDescent="0.45">
      <c r="A35" s="3" t="s">
        <v>8</v>
      </c>
      <c r="B35" s="14">
        <v>0.59018670998136702</v>
      </c>
      <c r="C35" s="4">
        <v>0.54019907070005801</v>
      </c>
      <c r="D35" s="4">
        <v>0.50966785202269105</v>
      </c>
      <c r="E35" s="5"/>
      <c r="K35">
        <v>67.121738807413905</v>
      </c>
      <c r="L35">
        <f t="shared" si="2"/>
        <v>0.671217388074139</v>
      </c>
      <c r="M35">
        <v>0.36941694237286898</v>
      </c>
      <c r="N35">
        <f t="shared" si="1"/>
        <v>0.54967183376762141</v>
      </c>
      <c r="O35">
        <v>0.57025232361838696</v>
      </c>
    </row>
    <row r="36" spans="1:15" ht="16.5" thickBot="1" x14ac:dyDescent="0.5">
      <c r="A36" s="6" t="s">
        <v>9</v>
      </c>
      <c r="B36" s="15">
        <v>-1.30244717708927E-2</v>
      </c>
      <c r="C36" s="7">
        <v>5.9103005354941302E-3</v>
      </c>
      <c r="D36" s="7">
        <v>2.8378903764318401E-2</v>
      </c>
      <c r="E36" s="8"/>
      <c r="K36">
        <v>69.270985257568597</v>
      </c>
      <c r="L36">
        <f t="shared" si="2"/>
        <v>0.69270985257568596</v>
      </c>
      <c r="M36">
        <v>0.38076309493417598</v>
      </c>
      <c r="N36">
        <f t="shared" ref="N36:N53" si="9">M37/K37*100</f>
        <v>0.5489583235216634</v>
      </c>
      <c r="O36">
        <v>0.56886894164671298</v>
      </c>
    </row>
    <row r="37" spans="1:15" ht="16.5" thickBot="1" x14ac:dyDescent="0.5">
      <c r="A37" s="4"/>
      <c r="B37" s="4"/>
      <c r="C37" s="4"/>
      <c r="D37" s="4"/>
      <c r="K37">
        <v>71.427835398415695</v>
      </c>
      <c r="L37">
        <f t="shared" si="2"/>
        <v>0.71427835398415696</v>
      </c>
      <c r="M37">
        <v>0.39210904773095601</v>
      </c>
      <c r="N37">
        <f t="shared" si="9"/>
        <v>0.5482302187095891</v>
      </c>
      <c r="O37">
        <v>0.56750905744949498</v>
      </c>
    </row>
    <row r="38" spans="1:15" ht="16.5" thickBot="1" x14ac:dyDescent="0.5">
      <c r="A38" s="31" t="s">
        <v>11</v>
      </c>
      <c r="B38" s="33"/>
      <c r="C38" s="33"/>
      <c r="D38" s="32"/>
      <c r="K38">
        <v>73.592225276879503</v>
      </c>
      <c r="L38">
        <f t="shared" si="2"/>
        <v>0.73592225276879508</v>
      </c>
      <c r="M38">
        <v>0.40345481758869001</v>
      </c>
      <c r="N38">
        <f t="shared" si="9"/>
        <v>0.54748944356630524</v>
      </c>
      <c r="O38">
        <v>0.56617149536719202</v>
      </c>
    </row>
    <row r="39" spans="1:15" x14ac:dyDescent="0.45">
      <c r="A39" s="21" t="s">
        <v>23</v>
      </c>
      <c r="B39" s="12">
        <f>B41/B40</f>
        <v>0.40214767320572925</v>
      </c>
      <c r="C39" s="4">
        <f t="shared" ref="C39:D39" si="10">C41/C40</f>
        <v>0.55349764956427105</v>
      </c>
      <c r="D39" s="5">
        <f t="shared" si="10"/>
        <v>0.53565423735845463</v>
      </c>
      <c r="K39">
        <v>75.764094517221395</v>
      </c>
      <c r="L39">
        <f t="shared" si="2"/>
        <v>0.75764094517221392</v>
      </c>
      <c r="M39">
        <v>0.41480041949538499</v>
      </c>
      <c r="N39">
        <f t="shared" si="9"/>
        <v>0.54673768816826873</v>
      </c>
      <c r="O39">
        <v>0.56485517059311996</v>
      </c>
    </row>
    <row r="40" spans="1:15" x14ac:dyDescent="0.45">
      <c r="A40" s="22" t="s">
        <v>6</v>
      </c>
      <c r="B40" s="24">
        <v>6.9264722869396098E-2</v>
      </c>
      <c r="C40" s="26">
        <v>0.56492096027365502</v>
      </c>
      <c r="D40" s="25">
        <v>1.09206815021177</v>
      </c>
      <c r="K40">
        <v>77.9433860272906</v>
      </c>
      <c r="L40">
        <f t="shared" si="2"/>
        <v>0.77943386027290595</v>
      </c>
      <c r="M40">
        <v>0.42614586684567801</v>
      </c>
      <c r="N40">
        <f t="shared" si="9"/>
        <v>0.54597644070738072</v>
      </c>
      <c r="O40">
        <v>0.56355908012007505</v>
      </c>
    </row>
    <row r="41" spans="1:15" x14ac:dyDescent="0.45">
      <c r="A41" s="9" t="s">
        <v>7</v>
      </c>
      <c r="B41" s="13">
        <v>2.7854647137167302E-2</v>
      </c>
      <c r="C41" s="10">
        <v>0.31268242370105898</v>
      </c>
      <c r="D41" s="11">
        <v>0.58497093214514395</v>
      </c>
      <c r="K41">
        <v>80.1300457360813</v>
      </c>
      <c r="L41">
        <f t="shared" si="2"/>
        <v>0.80130045736081301</v>
      </c>
      <c r="M41">
        <v>0.43749117164705298</v>
      </c>
      <c r="N41">
        <f t="shared" si="9"/>
        <v>0.54520701471569233</v>
      </c>
      <c r="O41">
        <v>0.56228229476944902</v>
      </c>
    </row>
    <row r="42" spans="1:15" x14ac:dyDescent="0.45">
      <c r="A42" s="3" t="s">
        <v>8</v>
      </c>
      <c r="B42" s="14">
        <v>0.57464782054499897</v>
      </c>
      <c r="C42" s="4">
        <v>0.516532220300845</v>
      </c>
      <c r="D42" s="5"/>
      <c r="K42">
        <v>82.324022358532289</v>
      </c>
      <c r="L42">
        <f t="shared" si="2"/>
        <v>0.82324022358532289</v>
      </c>
      <c r="M42">
        <v>0.44883634469483302</v>
      </c>
      <c r="N42">
        <f t="shared" si="9"/>
        <v>0.54443057212576218</v>
      </c>
      <c r="O42">
        <v>0.56102395215412804</v>
      </c>
    </row>
    <row r="43" spans="1:15" ht="16.5" thickBot="1" x14ac:dyDescent="0.5">
      <c r="A43" s="6" t="s">
        <v>9</v>
      </c>
      <c r="B43" s="15">
        <v>-1.19481749003845E-2</v>
      </c>
      <c r="C43" s="7">
        <v>2.0882545796423201E-2</v>
      </c>
      <c r="D43" s="8"/>
      <c r="K43">
        <v>84.52526718412301</v>
      </c>
      <c r="L43">
        <f t="shared" si="2"/>
        <v>0.8452526718412301</v>
      </c>
      <c r="M43">
        <v>0.46018139572134997</v>
      </c>
      <c r="N43">
        <f t="shared" si="9"/>
        <v>0.54364814288012231</v>
      </c>
      <c r="O43">
        <v>0.55978325044919197</v>
      </c>
    </row>
    <row r="44" spans="1:15" ht="16.5" thickBot="1" x14ac:dyDescent="0.5">
      <c r="A44" s="4"/>
      <c r="B44" s="4"/>
      <c r="C44" s="4"/>
      <c r="D44" s="4"/>
      <c r="K44">
        <v>86.733733886327897</v>
      </c>
      <c r="L44">
        <f t="shared" si="2"/>
        <v>0.86733733886327902</v>
      </c>
      <c r="M44">
        <v>0.47152633352360901</v>
      </c>
      <c r="N44">
        <f t="shared" si="9"/>
        <v>0.54286064166823955</v>
      </c>
      <c r="O44">
        <v>0.55855944286342496</v>
      </c>
    </row>
    <row r="45" spans="1:15" ht="16.5" thickBot="1" x14ac:dyDescent="0.5">
      <c r="A45" s="31" t="s">
        <v>14</v>
      </c>
      <c r="B45" s="33"/>
      <c r="C45" s="32"/>
      <c r="K45">
        <v>88.949378350419607</v>
      </c>
      <c r="L45">
        <f t="shared" si="2"/>
        <v>0.88949378350419606</v>
      </c>
      <c r="M45">
        <v>0.48287116607299801</v>
      </c>
      <c r="N45">
        <f t="shared" si="9"/>
        <v>0.54206888226218408</v>
      </c>
      <c r="O45">
        <v>0.55735183272051403</v>
      </c>
    </row>
    <row r="46" spans="1:15" x14ac:dyDescent="0.45">
      <c r="A46" s="21" t="s">
        <v>23</v>
      </c>
      <c r="B46" s="12">
        <f>B48/B47</f>
        <v>0.40214767320572925</v>
      </c>
      <c r="C46" s="2">
        <f>C48/C47</f>
        <v>0.53565423735845463</v>
      </c>
      <c r="K46">
        <v>91.1721585174609</v>
      </c>
      <c r="L46">
        <f t="shared" si="2"/>
        <v>0.91172158517460899</v>
      </c>
      <c r="M46">
        <v>0.494215900609907</v>
      </c>
      <c r="N46">
        <f t="shared" si="9"/>
        <v>0.54127358983675578</v>
      </c>
      <c r="O46">
        <v>0.55615976907208597</v>
      </c>
    </row>
    <row r="47" spans="1:15" x14ac:dyDescent="0.45">
      <c r="A47" s="22" t="s">
        <v>6</v>
      </c>
      <c r="B47" s="24">
        <v>6.9264722869396098E-2</v>
      </c>
      <c r="C47" s="25">
        <v>1.09206815021177</v>
      </c>
      <c r="K47">
        <v>93.402034242628105</v>
      </c>
      <c r="L47">
        <f t="shared" si="2"/>
        <v>0.93402034242628107</v>
      </c>
      <c r="M47">
        <v>0.50556054372562897</v>
      </c>
      <c r="N47">
        <f t="shared" si="9"/>
        <v>0.54047541159131252</v>
      </c>
      <c r="O47">
        <v>0.554982642775941</v>
      </c>
    </row>
    <row r="48" spans="1:15" x14ac:dyDescent="0.45">
      <c r="A48" s="9" t="s">
        <v>7</v>
      </c>
      <c r="B48" s="13">
        <v>2.7854647137167302E-2</v>
      </c>
      <c r="C48" s="11">
        <v>0.58497093214514395</v>
      </c>
      <c r="K48">
        <v>95.638967166254091</v>
      </c>
      <c r="L48">
        <f t="shared" si="2"/>
        <v>0.95638967166254085</v>
      </c>
      <c r="M48">
        <v>0.516905101433492</v>
      </c>
      <c r="N48">
        <f t="shared" si="9"/>
        <v>0.53967492593531585</v>
      </c>
      <c r="O48">
        <v>0.55381988298218598</v>
      </c>
    </row>
    <row r="49" spans="1:15" x14ac:dyDescent="0.45">
      <c r="A49" s="3" t="s">
        <v>8</v>
      </c>
      <c r="B49" s="14">
        <v>0.54469536385459205</v>
      </c>
      <c r="C49" s="5"/>
      <c r="K49">
        <v>97.882920596195504</v>
      </c>
      <c r="L49">
        <f t="shared" si="2"/>
        <v>0.978829205961955</v>
      </c>
      <c r="M49">
        <v>0.52824957923084204</v>
      </c>
      <c r="N49">
        <f t="shared" si="9"/>
        <v>0.53887265045489108</v>
      </c>
      <c r="O49">
        <v>0.55267095397799304</v>
      </c>
    </row>
    <row r="50" spans="1:15" ht="16.5" thickBot="1" x14ac:dyDescent="0.5">
      <c r="A50" s="6" t="s">
        <v>9</v>
      </c>
      <c r="B50" s="15">
        <v>-9.8735262884658299E-3</v>
      </c>
      <c r="C50" s="8"/>
      <c r="K50">
        <v>100.13385940030801</v>
      </c>
      <c r="L50">
        <f t="shared" si="2"/>
        <v>1.0013385940030801</v>
      </c>
      <c r="M50">
        <v>0.53959398215321397</v>
      </c>
      <c r="N50">
        <f t="shared" si="9"/>
        <v>0.53806904884138607</v>
      </c>
      <c r="O50">
        <v>0.55153535234836004</v>
      </c>
    </row>
    <row r="51" spans="1:15" ht="16.5" thickBot="1" x14ac:dyDescent="0.5">
      <c r="A51" s="4"/>
      <c r="B51" s="4"/>
      <c r="K51">
        <v>102.39174990796201</v>
      </c>
      <c r="L51">
        <f t="shared" si="2"/>
        <v>1.02391749907962</v>
      </c>
      <c r="M51">
        <v>0.55093831482182198</v>
      </c>
      <c r="N51">
        <f t="shared" si="9"/>
        <v>0.53726453693311738</v>
      </c>
      <c r="O51">
        <v>0.55041260441604301</v>
      </c>
    </row>
    <row r="52" spans="1:15" ht="16.5" thickBot="1" x14ac:dyDescent="0.5">
      <c r="A52" s="31" t="s">
        <v>15</v>
      </c>
      <c r="B52" s="32"/>
      <c r="K52">
        <v>104.65655981967501</v>
      </c>
      <c r="L52">
        <f t="shared" si="2"/>
        <v>1.0465655981967501</v>
      </c>
      <c r="M52">
        <v>0.56228258148530796</v>
      </c>
      <c r="N52">
        <f t="shared" si="9"/>
        <v>0.5364594879972332</v>
      </c>
      <c r="O52">
        <v>0.54930226392863302</v>
      </c>
    </row>
    <row r="53" spans="1:15" x14ac:dyDescent="0.45">
      <c r="A53" s="21" t="s">
        <v>23</v>
      </c>
      <c r="B53" s="18">
        <f>B55/B54</f>
        <v>0.53565423735845952</v>
      </c>
      <c r="K53">
        <v>106.928258124032</v>
      </c>
      <c r="L53">
        <f t="shared" si="2"/>
        <v>1.0692825812403199</v>
      </c>
      <c r="M53">
        <v>0.57362678605654205</v>
      </c>
      <c r="N53">
        <f t="shared" si="9"/>
        <v>0.53565423735845463</v>
      </c>
      <c r="O53">
        <v>0.54820390996493695</v>
      </c>
    </row>
    <row r="54" spans="1:15" x14ac:dyDescent="0.45">
      <c r="A54" s="22" t="s">
        <v>6</v>
      </c>
      <c r="B54" s="23">
        <v>1.09206815021176</v>
      </c>
      <c r="K54">
        <v>109.20681502117699</v>
      </c>
      <c r="L54">
        <f t="shared" si="2"/>
        <v>1.09206815021177</v>
      </c>
      <c r="M54">
        <v>0.58497093214514395</v>
      </c>
    </row>
    <row r="55" spans="1:15" x14ac:dyDescent="0.45">
      <c r="A55" s="9" t="s">
        <v>7</v>
      </c>
      <c r="B55" s="17">
        <v>0.58497093214514395</v>
      </c>
    </row>
    <row r="56" spans="1:15" x14ac:dyDescent="0.45">
      <c r="A56" s="3" t="s">
        <v>8</v>
      </c>
      <c r="B56" s="18" t="s">
        <v>16</v>
      </c>
    </row>
    <row r="57" spans="1:15" ht="16.5" thickBot="1" x14ac:dyDescent="0.5">
      <c r="A57" s="6" t="s">
        <v>9</v>
      </c>
      <c r="B57" s="19" t="s">
        <v>16</v>
      </c>
    </row>
  </sheetData>
  <mergeCells count="8">
    <mergeCell ref="A17:G17"/>
    <mergeCell ref="A10:H10"/>
    <mergeCell ref="A3:I3"/>
    <mergeCell ref="A52:B52"/>
    <mergeCell ref="A45:C45"/>
    <mergeCell ref="A38:D38"/>
    <mergeCell ref="A31:E31"/>
    <mergeCell ref="A24:F2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101" workbookViewId="0">
      <selection activeCell="E4" sqref="E4"/>
    </sheetView>
  </sheetViews>
  <sheetFormatPr baseColWidth="10" defaultColWidth="8.7265625" defaultRowHeight="16" x14ac:dyDescent="0.45"/>
  <sheetData>
    <row r="1" spans="1:6" x14ac:dyDescent="0.45">
      <c r="A1" s="34" t="s">
        <v>3</v>
      </c>
      <c r="B1" s="34"/>
      <c r="C1" s="34"/>
    </row>
    <row r="2" spans="1:6" x14ac:dyDescent="0.45">
      <c r="A2" t="s">
        <v>0</v>
      </c>
      <c r="B2" t="s">
        <v>1</v>
      </c>
      <c r="C2" t="s">
        <v>2</v>
      </c>
    </row>
    <row r="3" spans="1:6" x14ac:dyDescent="0.45">
      <c r="A3">
        <v>0</v>
      </c>
      <c r="B3">
        <v>0</v>
      </c>
      <c r="C3">
        <v>0</v>
      </c>
    </row>
    <row r="4" spans="1:6" x14ac:dyDescent="0.45">
      <c r="A4">
        <v>17.6394845395331</v>
      </c>
      <c r="B4">
        <v>13.165963213501101</v>
      </c>
      <c r="C4">
        <f>+B4/A4</f>
        <v>0.74639160707864938</v>
      </c>
      <c r="E4">
        <f>A4/'Paolo output'!A3</f>
        <v>2.5466765488679841</v>
      </c>
      <c r="F4">
        <f>B4/'Paolo output'!B3</f>
        <v>4.0000000000000062</v>
      </c>
    </row>
    <row r="5" spans="1:6" x14ac:dyDescent="0.45">
      <c r="A5">
        <v>24.8529211693149</v>
      </c>
      <c r="B5">
        <v>18.7006620040694</v>
      </c>
      <c r="C5">
        <f>+B5/A5</f>
        <v>0.75245327809426699</v>
      </c>
      <c r="E5">
        <f>A5/'Paolo output'!A4</f>
        <v>2.844513757581236</v>
      </c>
      <c r="F5">
        <f>B5/'Paolo output'!B4</f>
        <v>4.000000000000008</v>
      </c>
    </row>
    <row r="6" spans="1:6" x14ac:dyDescent="0.45">
      <c r="A6">
        <v>32.173869459204603</v>
      </c>
      <c r="B6">
        <v>24.164576474129699</v>
      </c>
      <c r="C6">
        <f t="shared" ref="C6:C53" si="0">+B6/A6</f>
        <v>0.75106217810604281</v>
      </c>
      <c r="E6">
        <f>A6/'Paolo output'!A5</f>
        <v>3.0426070312319111</v>
      </c>
      <c r="F6">
        <f>B6/'Paolo output'!B5</f>
        <v>3.9999999999999898</v>
      </c>
    </row>
    <row r="7" spans="1:6" x14ac:dyDescent="0.45">
      <c r="A7">
        <v>39.583608695134203</v>
      </c>
      <c r="B7">
        <v>29.593205980940901</v>
      </c>
      <c r="C7">
        <f t="shared" si="0"/>
        <v>0.747612634534219</v>
      </c>
      <c r="E7">
        <f>A7/'Paolo output'!A6</f>
        <v>3.1836120304886748</v>
      </c>
      <c r="F7">
        <f>B7/'Paolo output'!B6</f>
        <v>4.0000000000000027</v>
      </c>
    </row>
    <row r="8" spans="1:6" x14ac:dyDescent="0.45">
      <c r="A8">
        <v>47.0704147948952</v>
      </c>
      <c r="B8">
        <v>35.001943203261199</v>
      </c>
      <c r="C8">
        <f t="shared" si="0"/>
        <v>0.74360813168481299</v>
      </c>
      <c r="E8">
        <f>A8/'Paolo output'!A7</f>
        <v>3.2890014608607272</v>
      </c>
      <c r="F8">
        <f>B8/'Paolo output'!B7</f>
        <v>3.9999999999999951</v>
      </c>
    </row>
    <row r="9" spans="1:6" x14ac:dyDescent="0.45">
      <c r="A9">
        <v>54.626234617253601</v>
      </c>
      <c r="B9">
        <v>40.3984214296811</v>
      </c>
      <c r="C9">
        <f t="shared" si="0"/>
        <v>0.73954248746482942</v>
      </c>
      <c r="E9">
        <f>A9/'Paolo output'!A8</f>
        <v>3.3707221703072734</v>
      </c>
      <c r="F9">
        <f>B9/'Paolo output'!B8</f>
        <v>3.9999999999999902</v>
      </c>
    </row>
    <row r="10" spans="1:6" x14ac:dyDescent="0.45">
      <c r="A10">
        <v>62.245187154603002</v>
      </c>
      <c r="B10">
        <v>45.786829649452699</v>
      </c>
      <c r="C10">
        <f t="shared" si="0"/>
        <v>0.73558827184065723</v>
      </c>
      <c r="E10">
        <f>A10/'Paolo output'!A9</f>
        <v>3.4359356736652127</v>
      </c>
      <c r="F10">
        <f>B10/'Paolo output'!B9</f>
        <v>3.9999999999999911</v>
      </c>
    </row>
    <row r="11" spans="1:6" x14ac:dyDescent="0.45">
      <c r="A11">
        <v>69.922785610148495</v>
      </c>
      <c r="B11">
        <v>51.1696504226583</v>
      </c>
      <c r="C11">
        <f t="shared" si="0"/>
        <v>0.73180222979033616</v>
      </c>
      <c r="E11">
        <f>A11/'Paolo output'!A10</f>
        <v>3.4891898371664083</v>
      </c>
      <c r="F11">
        <f>B11/'Paolo output'!B10</f>
        <v>3.999999999999992</v>
      </c>
    </row>
    <row r="12" spans="1:6" x14ac:dyDescent="0.45">
      <c r="A12">
        <v>77.655492421864594</v>
      </c>
      <c r="B12">
        <v>56.548445733374798</v>
      </c>
      <c r="C12">
        <f t="shared" si="0"/>
        <v>0.72819634477590511</v>
      </c>
      <c r="E12">
        <f>A12/'Paolo output'!A11</f>
        <v>3.5335085551150294</v>
      </c>
      <c r="F12">
        <f>B12/'Paolo output'!B11</f>
        <v>4</v>
      </c>
    </row>
    <row r="13" spans="1:6" x14ac:dyDescent="0.45">
      <c r="A13">
        <v>85.440445923920095</v>
      </c>
      <c r="B13">
        <v>61.924246399643899</v>
      </c>
      <c r="C13">
        <f t="shared" si="0"/>
        <v>0.72476501883878219</v>
      </c>
      <c r="E13">
        <f>A13/'Paolo output'!A12</f>
        <v>3.5709792012422894</v>
      </c>
      <c r="F13">
        <f>B13/'Paolo output'!B12</f>
        <v>3.9999999999999938</v>
      </c>
    </row>
    <row r="14" spans="1:6" x14ac:dyDescent="0.45">
      <c r="A14">
        <v>93.275282999364094</v>
      </c>
      <c r="B14">
        <v>67.297759684677501</v>
      </c>
      <c r="C14">
        <f t="shared" si="0"/>
        <v>0.72149617262631416</v>
      </c>
      <c r="E14">
        <f>A14/'Paolo output'!A13</f>
        <v>3.6030882654677967</v>
      </c>
      <c r="F14">
        <f>B14/'Paolo output'!B13</f>
        <v>3.9999999999999942</v>
      </c>
    </row>
    <row r="15" spans="1:6" x14ac:dyDescent="0.45">
      <c r="A15">
        <v>101.158018910116</v>
      </c>
      <c r="B15">
        <v>72.669486777515402</v>
      </c>
      <c r="C15">
        <f t="shared" si="0"/>
        <v>0.71837593856089554</v>
      </c>
      <c r="E15">
        <f>A15/'Paolo output'!A14</f>
        <v>3.6309225439185209</v>
      </c>
      <c r="F15">
        <f>B15/'Paolo output'!B14</f>
        <v>3.9999999999999889</v>
      </c>
    </row>
    <row r="16" spans="1:6" x14ac:dyDescent="0.45">
      <c r="A16">
        <v>109.086962942692</v>
      </c>
      <c r="B16">
        <v>78.039792634490993</v>
      </c>
      <c r="C16">
        <f t="shared" si="0"/>
        <v>0.71539064366003668</v>
      </c>
      <c r="E16">
        <f>A16/'Paolo output'!A15</f>
        <v>3.6552947009142698</v>
      </c>
      <c r="F16">
        <f>B16/'Paolo output'!B15</f>
        <v>4.0000000000000098</v>
      </c>
    </row>
    <row r="17" spans="1:6" x14ac:dyDescent="0.45">
      <c r="A17">
        <v>117.060657432206</v>
      </c>
      <c r="B17">
        <v>83.408949259325098</v>
      </c>
      <c r="C17">
        <f t="shared" si="0"/>
        <v>0.71252759969873047</v>
      </c>
      <c r="E17">
        <f>A17/'Paolo output'!A16</f>
        <v>3.6768243730202519</v>
      </c>
      <c r="F17">
        <f>B17/'Paolo output'!B16</f>
        <v>3.9999999999999951</v>
      </c>
    </row>
    <row r="18" spans="1:6" x14ac:dyDescent="0.45">
      <c r="A18">
        <v>125.07783257988</v>
      </c>
      <c r="B18">
        <v>88.777163489493802</v>
      </c>
      <c r="C18">
        <f t="shared" si="0"/>
        <v>0.70977535873750408</v>
      </c>
      <c r="E18">
        <f>A18/'Paolo output'!A17</f>
        <v>3.6959921341439048</v>
      </c>
      <c r="F18">
        <f>B18/'Paolo output'!B17</f>
        <v>4.0000000000000089</v>
      </c>
    </row>
    <row r="19" spans="1:6" x14ac:dyDescent="0.45">
      <c r="A19">
        <v>133.13737225563</v>
      </c>
      <c r="B19">
        <v>94.144595388267106</v>
      </c>
      <c r="C19">
        <f t="shared" si="0"/>
        <v>0.70712373087479197</v>
      </c>
      <c r="E19">
        <f>A19/'Paolo output'!A18</f>
        <v>3.7131763439772447</v>
      </c>
      <c r="F19">
        <f>B19/'Paolo output'!B18</f>
        <v>3.9999999999999956</v>
      </c>
    </row>
    <row r="20" spans="1:6" x14ac:dyDescent="0.45">
      <c r="A20">
        <v>141.23828763499401</v>
      </c>
      <c r="B20">
        <v>99.511370746582799</v>
      </c>
      <c r="C20">
        <f t="shared" si="0"/>
        <v>0.70456370162000814</v>
      </c>
      <c r="E20">
        <f>A20/'Paolo output'!A19</f>
        <v>3.7286788881144401</v>
      </c>
      <c r="F20">
        <f>B20/'Paolo output'!B19</f>
        <v>4</v>
      </c>
    </row>
    <row r="21" spans="1:6" x14ac:dyDescent="0.45">
      <c r="A21">
        <v>149.379696546292</v>
      </c>
      <c r="B21">
        <v>104.877589782044</v>
      </c>
      <c r="C21">
        <f t="shared" si="0"/>
        <v>0.70208731311448991</v>
      </c>
      <c r="E21">
        <f>A21/'Paolo output'!A20</f>
        <v>3.7427435251582621</v>
      </c>
      <c r="F21">
        <f>B21/'Paolo output'!B20</f>
        <v>4</v>
      </c>
    </row>
    <row r="22" spans="1:6" x14ac:dyDescent="0.45">
      <c r="A22">
        <v>157.56080706002001</v>
      </c>
      <c r="B22">
        <v>110.24333331842</v>
      </c>
      <c r="C22">
        <f t="shared" si="0"/>
        <v>0.69968753889680668</v>
      </c>
      <c r="E22">
        <f>A22/'Paolo output'!A21</f>
        <v>3.7555692020399634</v>
      </c>
      <c r="F22">
        <f>B22/'Paolo output'!B21</f>
        <v>4.0000000000000142</v>
      </c>
    </row>
    <row r="23" spans="1:6" x14ac:dyDescent="0.45">
      <c r="A23">
        <v>165.780904283583</v>
      </c>
      <c r="B23">
        <v>115.608667257173</v>
      </c>
      <c r="C23">
        <f t="shared" si="0"/>
        <v>0.69735816532532646</v>
      </c>
      <c r="E23">
        <f>A23/'Paolo output'!A22</f>
        <v>3.7673198752914754</v>
      </c>
      <c r="F23">
        <f>B23/'Paolo output'!B22</f>
        <v>4.0000000000000071</v>
      </c>
    </row>
    <row r="24" spans="1:6" x14ac:dyDescent="0.45">
      <c r="A24">
        <v>174.03933961462201</v>
      </c>
      <c r="B24">
        <v>120.97364586715599</v>
      </c>
      <c r="C24">
        <f t="shared" si="0"/>
        <v>0.69509368476707512</v>
      </c>
      <c r="E24">
        <f>A24/'Paolo output'!A23</f>
        <v>3.7781318618823736</v>
      </c>
      <c r="F24">
        <f>B24/'Paolo output'!B23</f>
        <v>4.0000000000000133</v>
      </c>
    </row>
    <row r="25" spans="1:6" x14ac:dyDescent="0.45">
      <c r="A25">
        <v>182.33552190581199</v>
      </c>
      <c r="B25">
        <v>126.33831424129301</v>
      </c>
      <c r="C25">
        <f t="shared" si="0"/>
        <v>0.6928892018449091</v>
      </c>
      <c r="E25">
        <f>A25/'Paolo output'!A24</f>
        <v>3.7881194145917481</v>
      </c>
      <c r="F25">
        <f>B25/'Paolo output'!B24</f>
        <v>4.0000000000000062</v>
      </c>
    </row>
    <row r="26" spans="1:6" x14ac:dyDescent="0.45">
      <c r="A26">
        <v>190.668910133971</v>
      </c>
      <c r="B26">
        <v>131.70271015624601</v>
      </c>
      <c r="C26">
        <f t="shared" si="0"/>
        <v>0.69074035228767416</v>
      </c>
      <c r="E26">
        <f>A26/'Paolo output'!A25</f>
        <v>3.7973790022807377</v>
      </c>
      <c r="F26">
        <f>B26/'Paolo output'!B25</f>
        <v>3.999999999999988</v>
      </c>
    </row>
    <row r="27" spans="1:6" x14ac:dyDescent="0.45">
      <c r="A27">
        <v>199.0390072662</v>
      </c>
      <c r="B27">
        <v>137.066865497653</v>
      </c>
      <c r="C27">
        <f t="shared" si="0"/>
        <v>0.68864323320471632</v>
      </c>
      <c r="E27">
        <f>A27/'Paolo output'!A26</f>
        <v>3.805992632556888</v>
      </c>
      <c r="F27">
        <f>B27/'Paolo output'!B26</f>
        <v>3.9999999999999942</v>
      </c>
    </row>
    <row r="28" spans="1:6" x14ac:dyDescent="0.45">
      <c r="A28">
        <v>207.44535508818001</v>
      </c>
      <c r="B28">
        <v>142.43080736483901</v>
      </c>
      <c r="C28">
        <f t="shared" si="0"/>
        <v>0.68659434338404501</v>
      </c>
      <c r="E28">
        <f>A28/'Paolo output'!A27</f>
        <v>3.8140304575063491</v>
      </c>
      <c r="F28">
        <f>B28/'Paolo output'!B27</f>
        <v>4.0000000000000053</v>
      </c>
    </row>
    <row r="29" spans="1:6" x14ac:dyDescent="0.45">
      <c r="A29">
        <v>215.88752981298899</v>
      </c>
      <c r="B29">
        <v>147.79455893603401</v>
      </c>
      <c r="C29">
        <f t="shared" si="0"/>
        <v>0.6845905322278687</v>
      </c>
      <c r="E29">
        <f>A29/'Paolo output'!A28</f>
        <v>3.8215528364961053</v>
      </c>
      <c r="F29">
        <f>B29/'Paolo output'!B28</f>
        <v>4</v>
      </c>
    </row>
    <row r="30" spans="1:6" x14ac:dyDescent="0.45">
      <c r="A30">
        <v>224.36513832847399</v>
      </c>
      <c r="B30">
        <v>153.15814015252801</v>
      </c>
      <c r="C30">
        <f t="shared" si="0"/>
        <v>0.68262895605600793</v>
      </c>
      <c r="E30">
        <f>A30/'Paolo output'!A29</f>
        <v>3.8286119834439862</v>
      </c>
      <c r="F30">
        <f>B30/'Paolo output'!B29</f>
        <v>3.9999999999999898</v>
      </c>
    </row>
    <row r="31" spans="1:6" x14ac:dyDescent="0.45">
      <c r="A31">
        <v>232.877814971135</v>
      </c>
      <c r="B31">
        <v>158.52156826446301</v>
      </c>
      <c r="C31">
        <f t="shared" si="0"/>
        <v>0.68070704066040655</v>
      </c>
      <c r="E31">
        <f>A31/'Paolo output'!A30</f>
        <v>3.8352532929282481</v>
      </c>
      <c r="F31">
        <f>B31/'Paolo output'!B30</f>
        <v>4.0000000000000053</v>
      </c>
    </row>
    <row r="32" spans="1:6" x14ac:dyDescent="0.45">
      <c r="A32">
        <v>241.425218737249</v>
      </c>
      <c r="B32">
        <v>163.88485826983</v>
      </c>
      <c r="C32">
        <f t="shared" si="0"/>
        <v>0.67882244915014978</v>
      </c>
      <c r="E32">
        <f>A32/'Paolo output'!A31</f>
        <v>3.8415164158042088</v>
      </c>
      <c r="F32">
        <f>B32/'Paolo output'!B31</f>
        <v>3.9999999999999902</v>
      </c>
    </row>
    <row r="33" spans="1:6" x14ac:dyDescent="0.45">
      <c r="A33">
        <v>250.00703085957301</v>
      </c>
      <c r="B33">
        <v>169.24802327028399</v>
      </c>
      <c r="C33">
        <f t="shared" si="0"/>
        <v>0.67697305427121879</v>
      </c>
      <c r="E33">
        <f>A33/'Paolo output'!A32</f>
        <v>3.8474361377824811</v>
      </c>
      <c r="F33">
        <f>B33/'Paolo output'!B32</f>
        <v>4</v>
      </c>
    </row>
    <row r="34" spans="1:6" x14ac:dyDescent="0.45">
      <c r="A34">
        <v>258.62295269159301</v>
      </c>
      <c r="B34">
        <v>174.61107476157599</v>
      </c>
      <c r="C34">
        <f t="shared" si="0"/>
        <v>0.67515691451330351</v>
      </c>
      <c r="E34">
        <f>A34/'Paolo output'!A33</f>
        <v>3.8530431017830979</v>
      </c>
      <c r="F34">
        <f>B34/'Paolo output'!B33</f>
        <v>4</v>
      </c>
    </row>
    <row r="35" spans="1:6" x14ac:dyDescent="0.45">
      <c r="A35">
        <v>267.27270385200802</v>
      </c>
      <c r="B35">
        <v>179.97402287221999</v>
      </c>
      <c r="C35">
        <f t="shared" si="0"/>
        <v>0.67337225342649909</v>
      </c>
      <c r="E35">
        <f>A35/'Paolo output'!A34</f>
        <v>3.8583644055041879</v>
      </c>
      <c r="F35">
        <f>B35/'Paolo output'!B34</f>
        <v>3.9999999999999911</v>
      </c>
    </row>
    <row r="36" spans="1:6" x14ac:dyDescent="0.45">
      <c r="A36">
        <v>275.95602059062401</v>
      </c>
      <c r="B36">
        <v>185.336876560832</v>
      </c>
      <c r="C36">
        <f t="shared" si="0"/>
        <v>0.6716174416639239</v>
      </c>
      <c r="E36">
        <f>A36/'Paolo output'!A35</f>
        <v>3.8634240986217097</v>
      </c>
      <c r="F36">
        <f>B36/'Paolo output'!B35</f>
        <v>4.0000000000000089</v>
      </c>
    </row>
    <row r="37" spans="1:6" x14ac:dyDescent="0.45">
      <c r="A37">
        <v>284.67265434356398</v>
      </c>
      <c r="B37">
        <v>190.69964378025401</v>
      </c>
      <c r="C37">
        <f t="shared" si="0"/>
        <v>0.66989098134485237</v>
      </c>
      <c r="E37">
        <f>A37/'Paolo output'!A36</f>
        <v>3.8682435987297112</v>
      </c>
      <c r="F37">
        <f>B37/'Paolo output'!B36</f>
        <v>3.9999999999999916</v>
      </c>
    </row>
    <row r="38" spans="1:6" x14ac:dyDescent="0.45">
      <c r="A38">
        <v>293.42237045116099</v>
      </c>
      <c r="B38">
        <v>196.06233161481899</v>
      </c>
      <c r="C38">
        <f t="shared" si="0"/>
        <v>0.66819149239833708</v>
      </c>
      <c r="E38">
        <f>A38/'Paolo output'!A37</f>
        <v>3.8728420410866948</v>
      </c>
      <c r="F38">
        <f>B38/'Paolo output'!B37</f>
        <v>4.0000000000000124</v>
      </c>
    </row>
    <row r="39" spans="1:6" x14ac:dyDescent="0.45">
      <c r="A39">
        <v>302.20494701622499</v>
      </c>
      <c r="B39">
        <v>201.42494639572399</v>
      </c>
      <c r="C39">
        <f t="shared" si="0"/>
        <v>0.66651770060173687</v>
      </c>
      <c r="E39">
        <f>A39/'Paolo output'!A38</f>
        <v>3.8772365741259032</v>
      </c>
      <c r="F39">
        <f>B39/'Paolo output'!B38</f>
        <v>4</v>
      </c>
    </row>
    <row r="40" spans="1:6" x14ac:dyDescent="0.45">
      <c r="A40">
        <v>311.02017388400401</v>
      </c>
      <c r="B40">
        <v>206.787493798507</v>
      </c>
      <c r="C40">
        <f t="shared" si="0"/>
        <v>0.66486842707389482</v>
      </c>
      <c r="E40">
        <f>A40/'Paolo output'!A39</f>
        <v>3.8814426102836546</v>
      </c>
      <c r="F40">
        <f>B40/'Paolo output'!B39</f>
        <v>3.999999999999996</v>
      </c>
    </row>
    <row r="41" spans="1:6" x14ac:dyDescent="0.45">
      <c r="A41">
        <v>319.867851728029</v>
      </c>
      <c r="B41">
        <v>212.14997892575801</v>
      </c>
      <c r="C41">
        <f t="shared" si="0"/>
        <v>0.66324257902022854</v>
      </c>
      <c r="E41">
        <f>A41/'Paolo output'!A40</f>
        <v>3.8854740398247438</v>
      </c>
      <c r="F41">
        <f>B41/'Paolo output'!B40</f>
        <v>4</v>
      </c>
    </row>
    <row r="42" spans="1:6" x14ac:dyDescent="0.45">
      <c r="A42">
        <v>328.74779122843501</v>
      </c>
      <c r="B42">
        <v>217.51240637762501</v>
      </c>
      <c r="C42">
        <f t="shared" si="0"/>
        <v>0.66163914155847048</v>
      </c>
      <c r="E42">
        <f>A42/'Paolo output'!A41</f>
        <v>3.8893434138731249</v>
      </c>
      <c r="F42">
        <f>B42/'Paolo output'!B41</f>
        <v>4.0000000000000036</v>
      </c>
    </row>
    <row r="43" spans="1:6" x14ac:dyDescent="0.45">
      <c r="A43">
        <v>337.65981233137501</v>
      </c>
      <c r="B43">
        <v>222.874780312159</v>
      </c>
      <c r="C43">
        <f t="shared" si="0"/>
        <v>0.66005717047971513</v>
      </c>
      <c r="E43">
        <f>A43/'Paolo output'!A42</f>
        <v>3.8930621016951439</v>
      </c>
      <c r="F43">
        <f>B43/'Paolo output'!B42</f>
        <v>3.9999999999999964</v>
      </c>
    </row>
    <row r="44" spans="1:6" x14ac:dyDescent="0.45">
      <c r="A44">
        <v>346.60374357972898</v>
      </c>
      <c r="B44">
        <v>228.23710449717001</v>
      </c>
      <c r="C44">
        <f t="shared" si="0"/>
        <v>0.65849578582139234</v>
      </c>
      <c r="E44">
        <f>A44/'Paolo output'!A43</f>
        <v>3.8966404263587968</v>
      </c>
      <c r="F44">
        <f>B44/'Paolo output'!B43</f>
        <v>3.9999999999999929</v>
      </c>
    </row>
    <row r="45" spans="1:6" x14ac:dyDescent="0.45">
      <c r="A45">
        <v>355.57942150675001</v>
      </c>
      <c r="B45">
        <v>233.59938235495</v>
      </c>
      <c r="C45">
        <f t="shared" si="0"/>
        <v>0.65695416614686053</v>
      </c>
      <c r="E45">
        <f>A45/'Paolo output'!A44</f>
        <v>3.9000877821561168</v>
      </c>
      <c r="F45">
        <f>B45/'Paolo output'!B44</f>
        <v>4.0000000000000071</v>
      </c>
    </row>
    <row r="46" spans="1:6" x14ac:dyDescent="0.45">
      <c r="A46">
        <v>364.58669008540102</v>
      </c>
      <c r="B46">
        <v>238.96161700098099</v>
      </c>
      <c r="C46">
        <f t="shared" si="0"/>
        <v>0.65543154344171606</v>
      </c>
      <c r="E46">
        <f>A46/'Paolo output'!A45</f>
        <v>3.903412736582625</v>
      </c>
      <c r="F46">
        <f>B46/'Paolo output'!B45</f>
        <v>4.0000000000000036</v>
      </c>
    </row>
    <row r="47" spans="1:6" x14ac:dyDescent="0.45">
      <c r="A47">
        <v>373.62540022714097</v>
      </c>
      <c r="B47">
        <v>244.323811277564</v>
      </c>
      <c r="C47">
        <f t="shared" si="0"/>
        <v>0.65392719854975156</v>
      </c>
      <c r="E47">
        <f>A47/'Paolo output'!A46</f>
        <v>3.9066231191899941</v>
      </c>
      <c r="F47">
        <f>B47/'Paolo output'!B46</f>
        <v>4</v>
      </c>
    </row>
    <row r="48" spans="1:6" x14ac:dyDescent="0.45">
      <c r="A48">
        <v>382.69540932471699</v>
      </c>
      <c r="B48">
        <v>249.68596778311101</v>
      </c>
      <c r="C48">
        <f t="shared" si="0"/>
        <v>0.65244045708228626</v>
      </c>
      <c r="E48">
        <f>A48/'Paolo output'!A47</f>
        <v>3.909726099239335</v>
      </c>
      <c r="F48">
        <f>B48/'Paolo output'!B47</f>
        <v>3.9999999999999969</v>
      </c>
    </row>
    <row r="49" spans="1:6" x14ac:dyDescent="0.45">
      <c r="A49">
        <v>391.79658083424101</v>
      </c>
      <c r="B49">
        <v>255.048088897752</v>
      </c>
      <c r="C49">
        <f t="shared" si="0"/>
        <v>0.65097068574382544</v>
      </c>
      <c r="E49">
        <f>A49/'Paolo output'!A48</f>
        <v>3.9127282537662365</v>
      </c>
      <c r="F49">
        <f>B49/'Paolo output'!B48</f>
        <v>3.9999999999999938</v>
      </c>
    </row>
    <row r="50" spans="1:6" x14ac:dyDescent="0.45">
      <c r="A50">
        <v>400.928783892421</v>
      </c>
      <c r="B50">
        <v>260.41017680578102</v>
      </c>
      <c r="C50">
        <f t="shared" si="0"/>
        <v>0.64951728902471484</v>
      </c>
      <c r="E50">
        <f>A50/'Paolo output'!A49</f>
        <v>3.9156356274095154</v>
      </c>
      <c r="F50">
        <f>B50/'Paolo output'!B49</f>
        <v>3.9999999999999973</v>
      </c>
    </row>
    <row r="51" spans="1:6" x14ac:dyDescent="0.45">
      <c r="A51">
        <v>410.09189296531298</v>
      </c>
      <c r="B51">
        <v>265.77223351538902</v>
      </c>
      <c r="C51">
        <f t="shared" si="0"/>
        <v>0.64807970621811095</v>
      </c>
      <c r="E51">
        <f>A51/'Paolo output'!A50</f>
        <v>3.9184537851416876</v>
      </c>
      <c r="F51">
        <f>B51/'Paolo output'!B50</f>
        <v>4.0000000000000036</v>
      </c>
    </row>
    <row r="52" spans="1:6" x14ac:dyDescent="0.45">
      <c r="A52">
        <v>419.28578752542001</v>
      </c>
      <c r="B52">
        <v>271.13426087605899</v>
      </c>
      <c r="C52">
        <f t="shared" si="0"/>
        <v>0.64665740872416511</v>
      </c>
      <c r="E52">
        <f>A52/'Paolo output'!A51</f>
        <v>3.9211878588639051</v>
      </c>
      <c r="F52">
        <f>B52/'Paolo output'!B51</f>
        <v>4.0000000000000027</v>
      </c>
    </row>
    <row r="53" spans="1:6" x14ac:dyDescent="0.45">
      <c r="A53">
        <v>428.510351754341</v>
      </c>
      <c r="B53">
        <v>276.49626059393802</v>
      </c>
      <c r="C53">
        <f t="shared" si="0"/>
        <v>0.64524989760912344</v>
      </c>
      <c r="E53">
        <f>A53/'Paolo output'!A52</f>
        <v>3.9238425886813548</v>
      </c>
      <c r="F53">
        <f>B53/'Paolo output'!B52</f>
        <v>3.9999999999999942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Paolo output</vt:lpstr>
      <vt:lpstr>maxime_coef_100kw</vt:lpstr>
      <vt:lpstr>Roxanne output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Humbert, Gabriele</dc:creator>
  <cp:lastModifiedBy>Fischer, Maxime</cp:lastModifiedBy>
  <dcterms:created xsi:type="dcterms:W3CDTF">2024-04-16T07:26:37Z</dcterms:created>
  <dcterms:modified xsi:type="dcterms:W3CDTF">2024-04-29T23:26:55Z</dcterms:modified>
</cp:coreProperties>
</file>