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f05\Documents\PhD\DNA_Metabarcoding\GreenCrab\EGC-Salish-Sea\test-run-1\results\"/>
    </mc:Choice>
  </mc:AlternateContent>
  <xr:revisionPtr revIDLastSave="0" documentId="13_ncr:1_{680210B1-C139-41CC-81C0-E9089E2C0A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nal_list" sheetId="5" r:id="rId1"/>
    <sheet name="dec_working_list" sheetId="4" r:id="rId2"/>
    <sheet name="run1_summaries" sheetId="2" r:id="rId3"/>
    <sheet name="run1_R_output" sheetId="1" r:id="rId4"/>
    <sheet name="salish_bycatch" sheetId="7" r:id="rId5"/>
    <sheet name="willapa_bycatch" sheetId="9" r:id="rId6"/>
    <sheet name="willapa_literature" sheetId="10" r:id="rId7"/>
    <sheet name="salish_literature" sheetId="11" r:id="rId8"/>
  </sheets>
  <definedNames>
    <definedName name="_xlnm._FilterDatabase" localSheetId="3" hidden="1">run1_R_output!$J$1:$P$82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9" l="1"/>
  <c r="O2" i="9"/>
  <c r="E3" i="9"/>
  <c r="O3" i="9"/>
  <c r="E4" i="9"/>
  <c r="O4" i="9"/>
  <c r="E5" i="9"/>
  <c r="O5" i="9"/>
  <c r="E6" i="9"/>
  <c r="O6" i="9"/>
  <c r="E7" i="9"/>
  <c r="O7" i="9"/>
  <c r="E8" i="9"/>
  <c r="O8" i="9"/>
  <c r="E9" i="9"/>
  <c r="O9" i="9"/>
  <c r="E10" i="9"/>
  <c r="O10" i="9"/>
  <c r="E11" i="9"/>
  <c r="O11" i="9"/>
  <c r="E12" i="9"/>
  <c r="O12" i="9"/>
  <c r="E13" i="9"/>
  <c r="O13" i="9"/>
  <c r="E14" i="9"/>
  <c r="O14" i="9"/>
  <c r="E15" i="9"/>
  <c r="O15" i="9"/>
  <c r="E16" i="9"/>
  <c r="O16" i="9"/>
  <c r="E17" i="9"/>
  <c r="E18" i="9"/>
  <c r="E19" i="9"/>
  <c r="E20" i="9"/>
  <c r="O20" i="9"/>
  <c r="E21" i="9"/>
  <c r="E22" i="9"/>
  <c r="E23" i="9"/>
  <c r="E24" i="9"/>
  <c r="E25" i="9"/>
  <c r="D26" i="9"/>
  <c r="E26" i="9"/>
  <c r="D27" i="9"/>
  <c r="E27" i="9"/>
  <c r="D28" i="9"/>
  <c r="E28" i="9"/>
  <c r="E29" i="9"/>
  <c r="E30" i="9"/>
  <c r="D31" i="9"/>
  <c r="E31" i="9"/>
  <c r="D32" i="9"/>
  <c r="E32" i="9"/>
  <c r="E33" i="9"/>
  <c r="E34" i="9"/>
  <c r="E35" i="9"/>
  <c r="E36" i="9"/>
  <c r="D37" i="9"/>
  <c r="E37" i="9"/>
  <c r="E38" i="9"/>
  <c r="D39" i="9"/>
  <c r="E39" i="9" s="1"/>
  <c r="D40" i="9"/>
  <c r="E40" i="9" s="1"/>
  <c r="D41" i="9"/>
  <c r="E41" i="9"/>
  <c r="D42" i="9"/>
  <c r="E42" i="9" s="1"/>
  <c r="Q3" i="7"/>
  <c r="Q4" i="7"/>
  <c r="Q5" i="7"/>
  <c r="Q6" i="7"/>
  <c r="Q7" i="7"/>
  <c r="Q8" i="7"/>
  <c r="Q9" i="7"/>
  <c r="Q10" i="7"/>
  <c r="Q11" i="7"/>
  <c r="Q12" i="7"/>
  <c r="Q13" i="7"/>
  <c r="Q15" i="7"/>
  <c r="Q16" i="7"/>
  <c r="Q17" i="7"/>
  <c r="Q18" i="7"/>
  <c r="Q19" i="7"/>
  <c r="Q20" i="7"/>
  <c r="Q21" i="7"/>
  <c r="Q22" i="7"/>
  <c r="Q23" i="7"/>
  <c r="Q24" i="7"/>
  <c r="Q25" i="7"/>
  <c r="Q26" i="7"/>
  <c r="Q28" i="7"/>
</calcChain>
</file>

<file path=xl/sharedStrings.xml><?xml version="1.0" encoding="utf-8"?>
<sst xmlns="http://schemas.openxmlformats.org/spreadsheetml/2006/main" count="1202" uniqueCount="285">
  <si>
    <t>Group</t>
  </si>
  <si>
    <t>dataset</t>
  </si>
  <si>
    <t>rank</t>
  </si>
  <si>
    <t>taxon</t>
  </si>
  <si>
    <t>sumReads</t>
  </si>
  <si>
    <t>taxonReads</t>
  </si>
  <si>
    <t>pReads</t>
  </si>
  <si>
    <t>WACO</t>
  </si>
  <si>
    <t>forward</t>
  </si>
  <si>
    <t>genus</t>
  </si>
  <si>
    <t>Crangon</t>
  </si>
  <si>
    <t>Eumida</t>
  </si>
  <si>
    <t>Nitzschia</t>
  </si>
  <si>
    <t>Pleurosigma</t>
  </si>
  <si>
    <t>Pseudo-nitzschia</t>
  </si>
  <si>
    <t>Skeletonema</t>
  </si>
  <si>
    <t>species</t>
  </si>
  <si>
    <t>Amphiascopsis cinctus</t>
  </si>
  <si>
    <t>Ampithoe lacertosa</t>
  </si>
  <si>
    <t>Chaetoceros socialis</t>
  </si>
  <si>
    <t>Euchlanis dilatata</t>
  </si>
  <si>
    <t>Hemigrapsus oregonensis</t>
  </si>
  <si>
    <t>Melosira nummuloides</t>
  </si>
  <si>
    <t>Metacarcinus magister</t>
  </si>
  <si>
    <t>Monocorophium acherusicum</t>
  </si>
  <si>
    <t>Nitzschia cf. promare</t>
  </si>
  <si>
    <t>Paracorophium excavatum</t>
  </si>
  <si>
    <t>Platynereis sp. CMC02</t>
  </si>
  <si>
    <t>uncultured Bangiophyceae</t>
  </si>
  <si>
    <t>merged</t>
  </si>
  <si>
    <t>Hemigrapsus</t>
  </si>
  <si>
    <t>Leptacis</t>
  </si>
  <si>
    <t>Amblychia subrubida</t>
  </si>
  <si>
    <t>Metrocoris sp. Kotumsar</t>
  </si>
  <si>
    <t>Navicula ramosissima</t>
  </si>
  <si>
    <t>reverse</t>
  </si>
  <si>
    <t>family</t>
  </si>
  <si>
    <t>Cryptophagidae</t>
  </si>
  <si>
    <t>Cyclotella sp. MBTD-CMFRI-S080</t>
  </si>
  <si>
    <t>Nitzschia sp. NIES-3581</t>
  </si>
  <si>
    <t>Stylaster venustus</t>
  </si>
  <si>
    <t>WASS 2018</t>
  </si>
  <si>
    <t>Bacillariaceae</t>
  </si>
  <si>
    <t>Chironomidae</t>
  </si>
  <si>
    <t>Naviculaceae</t>
  </si>
  <si>
    <t>Balanus crenatus</t>
  </si>
  <si>
    <t>Balanus glandula</t>
  </si>
  <si>
    <t>Gomphonema clevei</t>
  </si>
  <si>
    <t>Guinardia delicatula</t>
  </si>
  <si>
    <t>Balanus</t>
  </si>
  <si>
    <t>Pemphredon</t>
  </si>
  <si>
    <t>Aglaophenia tubulifera</t>
  </si>
  <si>
    <t>Chorsia sp. BOLD:AAL7037</t>
  </si>
  <si>
    <t>Hydraena lapidicola</t>
  </si>
  <si>
    <t>Praya dubia</t>
  </si>
  <si>
    <t>Pyrisitia nise</t>
  </si>
  <si>
    <t>Stegodyphus lineatus</t>
  </si>
  <si>
    <t>WASS 2020</t>
  </si>
  <si>
    <t>Euglossa igniventris</t>
  </si>
  <si>
    <t>Manually Selected</t>
  </si>
  <si>
    <t>Platynereis sp.</t>
  </si>
  <si>
    <t>Bangiophyseae sp.</t>
  </si>
  <si>
    <t>Coscinodiscophyceae</t>
  </si>
  <si>
    <t>Mediophyceae</t>
  </si>
  <si>
    <t>Mya arenaria</t>
  </si>
  <si>
    <t>Ruditapes philippinarum</t>
  </si>
  <si>
    <t>Top WACO - merged</t>
  </si>
  <si>
    <t>% reads</t>
  </si>
  <si>
    <t>diatom/algae</t>
  </si>
  <si>
    <t>copepod</t>
  </si>
  <si>
    <t>worm</t>
  </si>
  <si>
    <t>Top 20 WASS 2018 - merged</t>
  </si>
  <si>
    <t>Top 20 WASS 2020 - merged</t>
  </si>
  <si>
    <t>Carcinus maenas</t>
  </si>
  <si>
    <t>Balanus (crenatus, glandula)</t>
  </si>
  <si>
    <t>Bangiophyseae spp</t>
  </si>
  <si>
    <t>Platynereis spp</t>
  </si>
  <si>
    <t>Bacillariaceae spp</t>
  </si>
  <si>
    <t>Coscinodiscophyceae spp</t>
  </si>
  <si>
    <t>Mediophyceae spp</t>
  </si>
  <si>
    <t>seq data (low)</t>
  </si>
  <si>
    <t>Species / Genus</t>
  </si>
  <si>
    <t>Reason for Inclusion</t>
  </si>
  <si>
    <t>seq data (high proportion of reads)</t>
  </si>
  <si>
    <t>expected diet item - not in LXT seq data, but in Leray/BF3</t>
  </si>
  <si>
    <t>seq data (low proportion of reads) - probable diet item</t>
  </si>
  <si>
    <t>uncertain signals</t>
  </si>
  <si>
    <t>insect (non-native?)</t>
  </si>
  <si>
    <t>moth</t>
  </si>
  <si>
    <t>parasitoid wasp</t>
  </si>
  <si>
    <t>digger wasp</t>
  </si>
  <si>
    <t>Euglossia igniventris</t>
  </si>
  <si>
    <t>bee</t>
  </si>
  <si>
    <t>Taxonomic group</t>
  </si>
  <si>
    <t>crab</t>
  </si>
  <si>
    <t>amphipod</t>
  </si>
  <si>
    <t>bivalve</t>
  </si>
  <si>
    <t>barnacle</t>
  </si>
  <si>
    <t>diatom</t>
  </si>
  <si>
    <t>red algae</t>
  </si>
  <si>
    <t>terrestrial (include?) or deep sea (lol)</t>
  </si>
  <si>
    <t>add?</t>
  </si>
  <si>
    <t>Crangon spp</t>
  </si>
  <si>
    <t>seq data (forward reads only, low proportion of reads)</t>
  </si>
  <si>
    <t>shrimp</t>
  </si>
  <si>
    <t>additions from the literature</t>
  </si>
  <si>
    <t>Mytilis spp</t>
  </si>
  <si>
    <t>parameterized green crab bioenergetics model for Willapa Bay</t>
  </si>
  <si>
    <t>yes</t>
  </si>
  <si>
    <t>Present in Stevens et al. (1982)?</t>
  </si>
  <si>
    <t>yes (Balanomorpha)</t>
  </si>
  <si>
    <t>Macoma spp</t>
  </si>
  <si>
    <t>Myidae</t>
  </si>
  <si>
    <r>
      <t>yes (</t>
    </r>
    <r>
      <rPr>
        <i/>
        <sz val="11"/>
        <color theme="1"/>
        <rFont val="Calibri"/>
        <family val="2"/>
        <scheme val="minor"/>
      </rPr>
      <t>Crangon spp, franciscorum</t>
    </r>
    <r>
      <rPr>
        <sz val="11"/>
        <color theme="1"/>
        <rFont val="Calibri"/>
        <family val="2"/>
        <scheme val="minor"/>
      </rPr>
      <t>)</t>
    </r>
  </si>
  <si>
    <t>Citharichthys sordidus</t>
  </si>
  <si>
    <t>Ophiodon elongatus</t>
  </si>
  <si>
    <t>Cryptomya sp.</t>
  </si>
  <si>
    <t>Stevens et al. important in June</t>
  </si>
  <si>
    <t>Stevens et al. important in Sept</t>
  </si>
  <si>
    <t>Eogammarus spp</t>
  </si>
  <si>
    <t>sanddab</t>
  </si>
  <si>
    <t>lingcod</t>
  </si>
  <si>
    <t>Ammodytes caItera</t>
  </si>
  <si>
    <t>sand lance</t>
  </si>
  <si>
    <t>soft-shell clam</t>
  </si>
  <si>
    <t>clam</t>
  </si>
  <si>
    <t>mussel</t>
  </si>
  <si>
    <t>**Cordone et al. did pick up insect DNA (Chironomidae)</t>
  </si>
  <si>
    <t>Blenniiformes</t>
  </si>
  <si>
    <t>Cordone et al. identified with BF3/BR2 primer</t>
  </si>
  <si>
    <t>Priority</t>
  </si>
  <si>
    <t>predator</t>
  </si>
  <si>
    <t>sequencing data; expected prey</t>
  </si>
  <si>
    <t>Reasons for inclusion</t>
  </si>
  <si>
    <t>sequencing data</t>
  </si>
  <si>
    <t>species present in semi-processed Run 1 sequencing data</t>
  </si>
  <si>
    <t>prey of interest</t>
  </si>
  <si>
    <t>prey of is particular conservation / economic interest</t>
  </si>
  <si>
    <t>expected prey</t>
  </si>
  <si>
    <t>expected prey item based on Dungeness crab diet work and expert opinion</t>
  </si>
  <si>
    <t>bycatch</t>
  </si>
  <si>
    <t>species is present in Crab Team trap bycatch</t>
  </si>
  <si>
    <t>local fauna</t>
  </si>
  <si>
    <t>infauna / epifauna species of high abundance at trapping sites, according to literature</t>
  </si>
  <si>
    <t>(notes)</t>
  </si>
  <si>
    <t>Run 1 forward sequences from BF3 / Leray primers show species presence</t>
  </si>
  <si>
    <t>fish</t>
  </si>
  <si>
    <t>fish (sanddab)</t>
  </si>
  <si>
    <t>Chthamalus dalli</t>
  </si>
  <si>
    <t>Run 1 BF3 sequences  show genus presence; Run 1 BF3 forward sequences show species presence</t>
  </si>
  <si>
    <t>Crangon (spp, franciscorum?)</t>
  </si>
  <si>
    <t>Run 1 LXT forward sequences show genus presence</t>
  </si>
  <si>
    <t>Zostera marina</t>
  </si>
  <si>
    <t>seagrass</t>
  </si>
  <si>
    <t>prey of interest; expected prey</t>
  </si>
  <si>
    <t>Mytilis trossulus</t>
  </si>
  <si>
    <t>Species</t>
  </si>
  <si>
    <t>Type</t>
  </si>
  <si>
    <t>Total</t>
  </si>
  <si>
    <t>Per Trap</t>
  </si>
  <si>
    <t>Crab</t>
  </si>
  <si>
    <t>Batillaria attramentaria</t>
  </si>
  <si>
    <t>Snail</t>
  </si>
  <si>
    <t>Leptocottus armatus</t>
  </si>
  <si>
    <t>Fish</t>
  </si>
  <si>
    <t>Pagurus hirsutiusculus</t>
  </si>
  <si>
    <t>Hermit Crab</t>
  </si>
  <si>
    <t>Hemigrapsus nudus</t>
  </si>
  <si>
    <t>Broken back shrimps</t>
  </si>
  <si>
    <t>Shrimp</t>
  </si>
  <si>
    <t>Pagurus granosimanus</t>
  </si>
  <si>
    <t>Porichthys notatus</t>
  </si>
  <si>
    <t>Eel like fishes (prickelbacks and gunnels)</t>
  </si>
  <si>
    <t>Gasterosteus aculeatus</t>
  </si>
  <si>
    <t>Littorina sitkana</t>
  </si>
  <si>
    <t>Nassarius sp.</t>
  </si>
  <si>
    <t>Hermit Crabs (unspecified Species)</t>
  </si>
  <si>
    <t>Cymatogaster aggregata</t>
  </si>
  <si>
    <t>Telmessus cheiragonus</t>
  </si>
  <si>
    <t>Shrimp - unspecified</t>
  </si>
  <si>
    <t>Oligocottus maculosus</t>
  </si>
  <si>
    <t>Flatfish - unspecified</t>
  </si>
  <si>
    <t>Ctenophores and Cnidairans</t>
  </si>
  <si>
    <t>Haminoea sp. (bubble shell)</t>
  </si>
  <si>
    <t>Gastropod</t>
  </si>
  <si>
    <t>Crangon sp.</t>
  </si>
  <si>
    <t>Broken Back shrimps</t>
  </si>
  <si>
    <t>Platichthys stellatus</t>
  </si>
  <si>
    <t>Dungeness Channel</t>
  </si>
  <si>
    <t>Drayton Pillars</t>
  </si>
  <si>
    <t>all</t>
  </si>
  <si>
    <t>Site</t>
  </si>
  <si>
    <t>Leptococcus armatus</t>
  </si>
  <si>
    <t>fish (sculpin)</t>
  </si>
  <si>
    <t>bycatch (SS)</t>
  </si>
  <si>
    <t>snail</t>
  </si>
  <si>
    <t>Upogebia pugettensis</t>
  </si>
  <si>
    <t>Neotrypaea califoriensis</t>
  </si>
  <si>
    <t>Drayton Pillars 2021</t>
  </si>
  <si>
    <t>2. species at high frequency in 1-2 groups</t>
  </si>
  <si>
    <t>1. species present in all three groups</t>
  </si>
  <si>
    <t xml:space="preserve">CRITERIA to INCLUDE: </t>
  </si>
  <si>
    <t>Drayton Pillars 2020</t>
  </si>
  <si>
    <t>x</t>
  </si>
  <si>
    <t>Mean per Trap</t>
  </si>
  <si>
    <t>included?</t>
  </si>
  <si>
    <t>fish (shiner perch)</t>
  </si>
  <si>
    <t>fish (stickleback)</t>
  </si>
  <si>
    <t>fish (starry flounder)</t>
  </si>
  <si>
    <t>sequencing data; bycatch (SS/WB)</t>
  </si>
  <si>
    <t>sequencing data; prey of interest; bycatch (SS/WB)</t>
  </si>
  <si>
    <t>expected prey; bycatch (WB)</t>
  </si>
  <si>
    <t>Crab Team notes say this fish was predated by CAMA in same trap</t>
  </si>
  <si>
    <t>Nahcotta</t>
  </si>
  <si>
    <t>Cottus asper</t>
  </si>
  <si>
    <t>Stackpole</t>
  </si>
  <si>
    <t>Bay Goby</t>
  </si>
  <si>
    <t xml:space="preserve">Tritia (Ilyanasa) obsoleta </t>
  </si>
  <si>
    <t>Longbeach</t>
  </si>
  <si>
    <t>Oysterville</t>
  </si>
  <si>
    <t>HermitCrab</t>
  </si>
  <si>
    <t>PerTrap</t>
  </si>
  <si>
    <t>Tritia (Ilyanasa) obsoleta</t>
  </si>
  <si>
    <t>bycatch (WB)</t>
  </si>
  <si>
    <t>Nassarius (fossatus, perpinguis)</t>
  </si>
  <si>
    <t>bycatch (SS/WB)</t>
  </si>
  <si>
    <t>Mytilis spp: californianus, galloprovincialis, edulis</t>
  </si>
  <si>
    <t>check infauna/epifauna surveys</t>
  </si>
  <si>
    <t>Eel-like fishes (prickleback, gunnel)</t>
  </si>
  <si>
    <t>2. at high frequency at one or more sites</t>
  </si>
  <si>
    <t>1. at both clam bed / both control sites</t>
  </si>
  <si>
    <t>Critera for Inclusion:</t>
  </si>
  <si>
    <t>(controls)</t>
  </si>
  <si>
    <t>(clam beds)</t>
  </si>
  <si>
    <t>ss</t>
  </si>
  <si>
    <t>Broken-back shrimps</t>
  </si>
  <si>
    <t>Lepidogobius lepidus</t>
  </si>
  <si>
    <t>fish (goby)</t>
  </si>
  <si>
    <t>abundance</t>
  </si>
  <si>
    <t>abundance measure</t>
  </si>
  <si>
    <t>source</t>
  </si>
  <si>
    <t>Molluscs</t>
  </si>
  <si>
    <t>Macoma sp</t>
  </si>
  <si>
    <t>Mytilid sp</t>
  </si>
  <si>
    <t>Macoma nasuta</t>
  </si>
  <si>
    <t>Myid sp</t>
  </si>
  <si>
    <t>no/m2</t>
  </si>
  <si>
    <t>Crustaceans</t>
  </si>
  <si>
    <t>Harpacticoida</t>
  </si>
  <si>
    <t>Corophiid</t>
  </si>
  <si>
    <t>Tanaidacean</t>
  </si>
  <si>
    <t>Gammaridae</t>
  </si>
  <si>
    <t>Caprellid</t>
  </si>
  <si>
    <t>Ostracod</t>
  </si>
  <si>
    <t>Cumacean</t>
  </si>
  <si>
    <t>Polychaetes</t>
  </si>
  <si>
    <t>Mediomastus californiensis</t>
  </si>
  <si>
    <t xml:space="preserve">Tharyx parvus </t>
  </si>
  <si>
    <t>Polydora cornuta  </t>
  </si>
  <si>
    <t xml:space="preserve">Pseudopolydora kempi </t>
  </si>
  <si>
    <t>Streblospio benedicti</t>
  </si>
  <si>
    <t>Booth, Patten, New (2019)</t>
  </si>
  <si>
    <t>notes</t>
  </si>
  <si>
    <t>Cedar River, Stony Point, Bay Center, Leadbetter</t>
  </si>
  <si>
    <t>Macoma spp: balthica, golikovi, nasuta, inquinata, lipara</t>
  </si>
  <si>
    <t>expected prey; WB literature</t>
  </si>
  <si>
    <t xml:space="preserve">Cryptomya californica </t>
  </si>
  <si>
    <t>WB literature</t>
  </si>
  <si>
    <t>Cryptomya californica</t>
  </si>
  <si>
    <t>Clinocardium nuttali</t>
  </si>
  <si>
    <t>Sphenia ovoidea</t>
  </si>
  <si>
    <t>Macoma</t>
  </si>
  <si>
    <t>Mytilis</t>
  </si>
  <si>
    <t>Battalaria</t>
  </si>
  <si>
    <t>Littorina</t>
  </si>
  <si>
    <t>Ghost shrimp</t>
  </si>
  <si>
    <t>Mud shrimp</t>
  </si>
  <si>
    <r>
      <t xml:space="preserve">Other </t>
    </r>
    <r>
      <rPr>
        <i/>
        <sz val="10"/>
        <color theme="1"/>
        <rFont val="Arial"/>
        <family val="2"/>
      </rPr>
      <t>Balanus spp</t>
    </r>
  </si>
  <si>
    <t>cockle</t>
  </si>
  <si>
    <t>littleneck clam</t>
  </si>
  <si>
    <t>butter clams</t>
  </si>
  <si>
    <t>Crassostrea gigas</t>
  </si>
  <si>
    <t>Olympia oyster</t>
  </si>
  <si>
    <t>worms **</t>
  </si>
  <si>
    <t>marsh vascular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</si>
</sst>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Arial"/>
      <family val="2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/>
  </cellStyleXfs>
  <cellXfs count="44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33" borderId="0" xfId="0" applyFill="1"/>
    <xf numFmtId="0" fontId="0" fillId="0" borderId="0" xfId="0" applyFill="1"/>
    <xf numFmtId="0" fontId="18" fillId="0" borderId="0" xfId="0" applyFont="1"/>
    <xf numFmtId="0" fontId="19" fillId="0" borderId="0" xfId="0" applyFont="1"/>
    <xf numFmtId="0" fontId="0" fillId="0" borderId="0" xfId="0" applyFont="1"/>
    <xf numFmtId="0" fontId="19" fillId="34" borderId="0" xfId="0" applyFont="1" applyFill="1"/>
    <xf numFmtId="0" fontId="0" fillId="34" borderId="0" xfId="0" applyFill="1"/>
    <xf numFmtId="0" fontId="21" fillId="35" borderId="10" xfId="0" applyFont="1" applyFill="1" applyBorder="1"/>
    <xf numFmtId="0" fontId="0" fillId="0" borderId="0" xfId="0" applyAlignment="1">
      <alignment horizontal="left"/>
    </xf>
    <xf numFmtId="0" fontId="20" fillId="35" borderId="11" xfId="0" applyFont="1" applyFill="1" applyBorder="1" applyAlignment="1">
      <alignment horizontal="left"/>
    </xf>
    <xf numFmtId="0" fontId="20" fillId="35" borderId="12" xfId="0" applyFont="1" applyFill="1" applyBorder="1" applyAlignment="1">
      <alignment horizontal="left"/>
    </xf>
    <xf numFmtId="0" fontId="20" fillId="35" borderId="12" xfId="0" applyFont="1" applyFill="1" applyBorder="1"/>
    <xf numFmtId="0" fontId="21" fillId="35" borderId="11" xfId="0" applyFont="1" applyFill="1" applyBorder="1" applyAlignment="1">
      <alignment horizontal="left"/>
    </xf>
    <xf numFmtId="0" fontId="21" fillId="35" borderId="12" xfId="0" applyFont="1" applyFill="1" applyBorder="1" applyAlignment="1">
      <alignment horizontal="left"/>
    </xf>
    <xf numFmtId="0" fontId="21" fillId="35" borderId="12" xfId="0" applyFont="1" applyFill="1" applyBorder="1" applyAlignment="1">
      <alignment horizontal="right"/>
    </xf>
    <xf numFmtId="0" fontId="21" fillId="35" borderId="14" xfId="0" applyFont="1" applyFill="1" applyBorder="1" applyAlignment="1">
      <alignment horizontal="left" vertical="center"/>
    </xf>
    <xf numFmtId="0" fontId="21" fillId="35" borderId="14" xfId="0" applyFont="1" applyFill="1" applyBorder="1" applyAlignment="1">
      <alignment horizontal="right" vertical="center"/>
    </xf>
    <xf numFmtId="0" fontId="21" fillId="35" borderId="11" xfId="0" applyFont="1" applyFill="1" applyBorder="1" applyAlignment="1">
      <alignment horizontal="left" vertical="center"/>
    </xf>
    <xf numFmtId="0" fontId="0" fillId="0" borderId="13" xfId="0" applyBorder="1"/>
    <xf numFmtId="0" fontId="0" fillId="0" borderId="15" xfId="0" applyBorder="1"/>
    <xf numFmtId="0" fontId="0" fillId="0" borderId="16" xfId="0" applyBorder="1"/>
    <xf numFmtId="2" fontId="0" fillId="0" borderId="0" xfId="0" applyNumberFormat="1"/>
    <xf numFmtId="0" fontId="14" fillId="0" borderId="0" xfId="0" applyFont="1"/>
    <xf numFmtId="0" fontId="0" fillId="0" borderId="10" xfId="0" applyBorder="1"/>
    <xf numFmtId="0" fontId="22" fillId="0" borderId="0" xfId="42"/>
    <xf numFmtId="0" fontId="22" fillId="0" borderId="10" xfId="42" applyBorder="1"/>
    <xf numFmtId="0" fontId="22" fillId="0" borderId="14" xfId="42" applyBorder="1"/>
    <xf numFmtId="0" fontId="22" fillId="0" borderId="17" xfId="42" applyBorder="1"/>
    <xf numFmtId="0" fontId="22" fillId="0" borderId="18" xfId="42" applyBorder="1"/>
    <xf numFmtId="0" fontId="22" fillId="0" borderId="19" xfId="42" applyBorder="1"/>
    <xf numFmtId="0" fontId="22" fillId="0" borderId="20" xfId="42" applyBorder="1"/>
    <xf numFmtId="0" fontId="22" fillId="0" borderId="21" xfId="42" applyBorder="1"/>
    <xf numFmtId="0" fontId="23" fillId="0" borderId="0" xfId="42" applyFont="1"/>
    <xf numFmtId="0" fontId="24" fillId="0" borderId="0" xfId="42" applyFont="1"/>
    <xf numFmtId="0" fontId="24" fillId="0" borderId="20" xfId="42" applyFont="1" applyBorder="1"/>
    <xf numFmtId="0" fontId="24" fillId="0" borderId="21" xfId="42" applyFont="1" applyBorder="1"/>
    <xf numFmtId="0" fontId="0" fillId="0" borderId="0" xfId="42" applyFont="1"/>
    <xf numFmtId="0" fontId="25" fillId="0" borderId="0" xfId="0" applyFont="1"/>
    <xf numFmtId="0" fontId="26" fillId="0" borderId="22" xfId="0" applyFont="1" applyBorder="1" applyAlignment="1">
      <alignment wrapText="1"/>
    </xf>
    <xf numFmtId="0" fontId="27" fillId="0" borderId="22" xfId="0" applyFont="1" applyBorder="1" applyAlignment="1">
      <alignment wrapText="1"/>
    </xf>
    <xf numFmtId="0" fontId="0" fillId="33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C7E4870E-6D44-4812-BD8A-F8851D0B7EF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salish_bycatch!$N$2</c:f>
              <c:strCache>
                <c:ptCount val="1"/>
                <c:pt idx="0">
                  <c:v>Drayton Pillars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salish_bycatch!$M$3:$M$26</c:f>
              <c:strCache>
                <c:ptCount val="24"/>
                <c:pt idx="0">
                  <c:v>Batillaria attramentaria</c:v>
                </c:pt>
                <c:pt idx="1">
                  <c:v>Broken back shrimps</c:v>
                </c:pt>
                <c:pt idx="2">
                  <c:v>Carcinus maenas</c:v>
                </c:pt>
                <c:pt idx="3">
                  <c:v>Crangon sp.</c:v>
                </c:pt>
                <c:pt idx="4">
                  <c:v>Ctenophores and Cnidairans</c:v>
                </c:pt>
                <c:pt idx="5">
                  <c:v>Cymatogaster aggregata</c:v>
                </c:pt>
                <c:pt idx="6">
                  <c:v>Eel like fishes (prickelbacks and gunnels)</c:v>
                </c:pt>
                <c:pt idx="7">
                  <c:v>Flatfish - unspecified</c:v>
                </c:pt>
                <c:pt idx="8">
                  <c:v>Gasterosteus aculeatus</c:v>
                </c:pt>
                <c:pt idx="9">
                  <c:v>Haminoea sp. (bubble shell)</c:v>
                </c:pt>
                <c:pt idx="10">
                  <c:v>Hemigrapsus nudus</c:v>
                </c:pt>
                <c:pt idx="12">
                  <c:v>Hermit Crabs (unspecified Species)</c:v>
                </c:pt>
                <c:pt idx="13">
                  <c:v>Leptocottus armatus</c:v>
                </c:pt>
                <c:pt idx="14">
                  <c:v>Littorina sitkana</c:v>
                </c:pt>
                <c:pt idx="15">
                  <c:v>Metacarcinus magister</c:v>
                </c:pt>
                <c:pt idx="16">
                  <c:v>Nassarius sp.</c:v>
                </c:pt>
                <c:pt idx="17">
                  <c:v>Oligocottus maculosus</c:v>
                </c:pt>
                <c:pt idx="18">
                  <c:v>Pagurus granosimanus</c:v>
                </c:pt>
                <c:pt idx="19">
                  <c:v>Pagurus hirsutiusculus</c:v>
                </c:pt>
                <c:pt idx="20">
                  <c:v>Platichthys stellatus</c:v>
                </c:pt>
                <c:pt idx="21">
                  <c:v>Porichthys notatus</c:v>
                </c:pt>
                <c:pt idx="22">
                  <c:v>Shrimp - unspecified</c:v>
                </c:pt>
                <c:pt idx="23">
                  <c:v>Telmessus cheiragonus</c:v>
                </c:pt>
              </c:strCache>
            </c:strRef>
          </c:cat>
          <c:val>
            <c:numRef>
              <c:f>salish_bycatch!$N$3:$N$26</c:f>
              <c:numCache>
                <c:formatCode>General</c:formatCode>
                <c:ptCount val="24"/>
                <c:pt idx="0">
                  <c:v>0.379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1E-3</c:v>
                </c:pt>
                <c:pt idx="8">
                  <c:v>0.29099999999999998</c:v>
                </c:pt>
                <c:pt idx="9">
                  <c:v>0</c:v>
                </c:pt>
                <c:pt idx="10">
                  <c:v>0.11899999999999999</c:v>
                </c:pt>
                <c:pt idx="12">
                  <c:v>0.21</c:v>
                </c:pt>
                <c:pt idx="13">
                  <c:v>0.98</c:v>
                </c:pt>
                <c:pt idx="14">
                  <c:v>0</c:v>
                </c:pt>
                <c:pt idx="15">
                  <c:v>8.0000000000000002E-3</c:v>
                </c:pt>
                <c:pt idx="16">
                  <c:v>2.1999999999999999E-2</c:v>
                </c:pt>
                <c:pt idx="17">
                  <c:v>2E-3</c:v>
                </c:pt>
                <c:pt idx="18">
                  <c:v>0.128</c:v>
                </c:pt>
                <c:pt idx="19">
                  <c:v>0.20499999999999999</c:v>
                </c:pt>
                <c:pt idx="20">
                  <c:v>0</c:v>
                </c:pt>
                <c:pt idx="21">
                  <c:v>0</c:v>
                </c:pt>
                <c:pt idx="22">
                  <c:v>2E-3</c:v>
                </c:pt>
                <c:pt idx="23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6-45BD-B1AE-F7423ED31A21}"/>
            </c:ext>
          </c:extLst>
        </c:ser>
        <c:ser>
          <c:idx val="1"/>
          <c:order val="1"/>
          <c:tx>
            <c:strRef>
              <c:f>salish_bycatch!$O$2</c:f>
              <c:strCache>
                <c:ptCount val="1"/>
                <c:pt idx="0">
                  <c:v>Drayton Pillars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salish_bycatch!$M$3:$M$26</c:f>
              <c:strCache>
                <c:ptCount val="24"/>
                <c:pt idx="0">
                  <c:v>Batillaria attramentaria</c:v>
                </c:pt>
                <c:pt idx="1">
                  <c:v>Broken back shrimps</c:v>
                </c:pt>
                <c:pt idx="2">
                  <c:v>Carcinus maenas</c:v>
                </c:pt>
                <c:pt idx="3">
                  <c:v>Crangon sp.</c:v>
                </c:pt>
                <c:pt idx="4">
                  <c:v>Ctenophores and Cnidairans</c:v>
                </c:pt>
                <c:pt idx="5">
                  <c:v>Cymatogaster aggregata</c:v>
                </c:pt>
                <c:pt idx="6">
                  <c:v>Eel like fishes (prickelbacks and gunnels)</c:v>
                </c:pt>
                <c:pt idx="7">
                  <c:v>Flatfish - unspecified</c:v>
                </c:pt>
                <c:pt idx="8">
                  <c:v>Gasterosteus aculeatus</c:v>
                </c:pt>
                <c:pt idx="9">
                  <c:v>Haminoea sp. (bubble shell)</c:v>
                </c:pt>
                <c:pt idx="10">
                  <c:v>Hemigrapsus nudus</c:v>
                </c:pt>
                <c:pt idx="12">
                  <c:v>Hermit Crabs (unspecified Species)</c:v>
                </c:pt>
                <c:pt idx="13">
                  <c:v>Leptocottus armatus</c:v>
                </c:pt>
                <c:pt idx="14">
                  <c:v>Littorina sitkana</c:v>
                </c:pt>
                <c:pt idx="15">
                  <c:v>Metacarcinus magister</c:v>
                </c:pt>
                <c:pt idx="16">
                  <c:v>Nassarius sp.</c:v>
                </c:pt>
                <c:pt idx="17">
                  <c:v>Oligocottus maculosus</c:v>
                </c:pt>
                <c:pt idx="18">
                  <c:v>Pagurus granosimanus</c:v>
                </c:pt>
                <c:pt idx="19">
                  <c:v>Pagurus hirsutiusculus</c:v>
                </c:pt>
                <c:pt idx="20">
                  <c:v>Platichthys stellatus</c:v>
                </c:pt>
                <c:pt idx="21">
                  <c:v>Porichthys notatus</c:v>
                </c:pt>
                <c:pt idx="22">
                  <c:v>Shrimp - unspecified</c:v>
                </c:pt>
                <c:pt idx="23">
                  <c:v>Telmessus cheiragonus</c:v>
                </c:pt>
              </c:strCache>
            </c:strRef>
          </c:cat>
          <c:val>
            <c:numRef>
              <c:f>salish_bycatch!$O$3:$O$26</c:f>
              <c:numCache>
                <c:formatCode>General</c:formatCode>
                <c:ptCount val="24"/>
                <c:pt idx="0">
                  <c:v>0.218</c:v>
                </c:pt>
                <c:pt idx="1">
                  <c:v>3.0000000000000001E-3</c:v>
                </c:pt>
                <c:pt idx="2">
                  <c:v>0</c:v>
                </c:pt>
                <c:pt idx="3">
                  <c:v>4.0000000000000001E-3</c:v>
                </c:pt>
                <c:pt idx="4">
                  <c:v>1.5489999999999999</c:v>
                </c:pt>
                <c:pt idx="5">
                  <c:v>1.7999999999999999E-2</c:v>
                </c:pt>
                <c:pt idx="6">
                  <c:v>0</c:v>
                </c:pt>
                <c:pt idx="7">
                  <c:v>0</c:v>
                </c:pt>
                <c:pt idx="8">
                  <c:v>4.5999999999999999E-2</c:v>
                </c:pt>
                <c:pt idx="9">
                  <c:v>0.06</c:v>
                </c:pt>
                <c:pt idx="10">
                  <c:v>8.3000000000000004E-2</c:v>
                </c:pt>
                <c:pt idx="12">
                  <c:v>0</c:v>
                </c:pt>
                <c:pt idx="13">
                  <c:v>0.97199999999999998</c:v>
                </c:pt>
                <c:pt idx="14">
                  <c:v>0</c:v>
                </c:pt>
                <c:pt idx="15">
                  <c:v>5.0000000000000001E-3</c:v>
                </c:pt>
                <c:pt idx="16">
                  <c:v>8.7999999999999995E-2</c:v>
                </c:pt>
                <c:pt idx="17">
                  <c:v>1E-3</c:v>
                </c:pt>
                <c:pt idx="18">
                  <c:v>6.8000000000000005E-2</c:v>
                </c:pt>
                <c:pt idx="19">
                  <c:v>0.49</c:v>
                </c:pt>
                <c:pt idx="20">
                  <c:v>1E-3</c:v>
                </c:pt>
                <c:pt idx="21">
                  <c:v>0</c:v>
                </c:pt>
                <c:pt idx="22">
                  <c:v>0</c:v>
                </c:pt>
                <c:pt idx="23">
                  <c:v>0.109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6-45BD-B1AE-F7423ED31A21}"/>
            </c:ext>
          </c:extLst>
        </c:ser>
        <c:ser>
          <c:idx val="2"/>
          <c:order val="2"/>
          <c:tx>
            <c:strRef>
              <c:f>salish_bycatch!$P$2</c:f>
              <c:strCache>
                <c:ptCount val="1"/>
                <c:pt idx="0">
                  <c:v>Dungeness Channel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salish_bycatch!$M$3:$M$26</c:f>
              <c:strCache>
                <c:ptCount val="24"/>
                <c:pt idx="0">
                  <c:v>Batillaria attramentaria</c:v>
                </c:pt>
                <c:pt idx="1">
                  <c:v>Broken back shrimps</c:v>
                </c:pt>
                <c:pt idx="2">
                  <c:v>Carcinus maenas</c:v>
                </c:pt>
                <c:pt idx="3">
                  <c:v>Crangon sp.</c:v>
                </c:pt>
                <c:pt idx="4">
                  <c:v>Ctenophores and Cnidairans</c:v>
                </c:pt>
                <c:pt idx="5">
                  <c:v>Cymatogaster aggregata</c:v>
                </c:pt>
                <c:pt idx="6">
                  <c:v>Eel like fishes (prickelbacks and gunnels)</c:v>
                </c:pt>
                <c:pt idx="7">
                  <c:v>Flatfish - unspecified</c:v>
                </c:pt>
                <c:pt idx="8">
                  <c:v>Gasterosteus aculeatus</c:v>
                </c:pt>
                <c:pt idx="9">
                  <c:v>Haminoea sp. (bubble shell)</c:v>
                </c:pt>
                <c:pt idx="10">
                  <c:v>Hemigrapsus nudus</c:v>
                </c:pt>
                <c:pt idx="12">
                  <c:v>Hermit Crabs (unspecified Species)</c:v>
                </c:pt>
                <c:pt idx="13">
                  <c:v>Leptocottus armatus</c:v>
                </c:pt>
                <c:pt idx="14">
                  <c:v>Littorina sitkana</c:v>
                </c:pt>
                <c:pt idx="15">
                  <c:v>Metacarcinus magister</c:v>
                </c:pt>
                <c:pt idx="16">
                  <c:v>Nassarius sp.</c:v>
                </c:pt>
                <c:pt idx="17">
                  <c:v>Oligocottus maculosus</c:v>
                </c:pt>
                <c:pt idx="18">
                  <c:v>Pagurus granosimanus</c:v>
                </c:pt>
                <c:pt idx="19">
                  <c:v>Pagurus hirsutiusculus</c:v>
                </c:pt>
                <c:pt idx="20">
                  <c:v>Platichthys stellatus</c:v>
                </c:pt>
                <c:pt idx="21">
                  <c:v>Porichthys notatus</c:v>
                </c:pt>
                <c:pt idx="22">
                  <c:v>Shrimp - unspecified</c:v>
                </c:pt>
                <c:pt idx="23">
                  <c:v>Telmessus cheiragonus</c:v>
                </c:pt>
              </c:strCache>
            </c:strRef>
          </c:cat>
          <c:val>
            <c:numRef>
              <c:f>salish_bycatch!$P$3:$P$26</c:f>
              <c:numCache>
                <c:formatCode>General</c:formatCode>
                <c:ptCount val="24"/>
                <c:pt idx="0">
                  <c:v>1.1060000000000001</c:v>
                </c:pt>
                <c:pt idx="1">
                  <c:v>5.6000000000000001E-2</c:v>
                </c:pt>
                <c:pt idx="2">
                  <c:v>6.7000000000000004E-2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6.0000000000000001E-3</c:v>
                </c:pt>
                <c:pt idx="7">
                  <c:v>0</c:v>
                </c:pt>
                <c:pt idx="8">
                  <c:v>6.0000000000000001E-3</c:v>
                </c:pt>
                <c:pt idx="9">
                  <c:v>0</c:v>
                </c:pt>
                <c:pt idx="10">
                  <c:v>0.217</c:v>
                </c:pt>
                <c:pt idx="12">
                  <c:v>0</c:v>
                </c:pt>
                <c:pt idx="13">
                  <c:v>1.0940000000000001</c:v>
                </c:pt>
                <c:pt idx="14">
                  <c:v>6.0000000000000001E-3</c:v>
                </c:pt>
                <c:pt idx="15">
                  <c:v>9.4E-2</c:v>
                </c:pt>
                <c:pt idx="16">
                  <c:v>6.0000000000000001E-3</c:v>
                </c:pt>
                <c:pt idx="17">
                  <c:v>0</c:v>
                </c:pt>
                <c:pt idx="18">
                  <c:v>2.8000000000000001E-2</c:v>
                </c:pt>
                <c:pt idx="19">
                  <c:v>0.439</c:v>
                </c:pt>
                <c:pt idx="20">
                  <c:v>0</c:v>
                </c:pt>
                <c:pt idx="21">
                  <c:v>2.1999999999999999E-2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B6-45BD-B1AE-F7423ED31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606352"/>
        <c:axId val="613614352"/>
      </c:barChart>
      <c:catAx>
        <c:axId val="6136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14352"/>
        <c:crosses val="autoZero"/>
        <c:auto val="1"/>
        <c:lblAlgn val="ctr"/>
        <c:lblOffset val="100"/>
        <c:noMultiLvlLbl val="0"/>
      </c:catAx>
      <c:valAx>
        <c:axId val="6136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willapa_bycatch!$K$1</c:f>
              <c:strCache>
                <c:ptCount val="1"/>
                <c:pt idx="0">
                  <c:v>Longbeach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willapa_bycatch!$J$2:$J$17</c:f>
              <c:strCache>
                <c:ptCount val="15"/>
                <c:pt idx="0">
                  <c:v>Batillaria attramentaria</c:v>
                </c:pt>
                <c:pt idx="1">
                  <c:v>Bay Goby</c:v>
                </c:pt>
                <c:pt idx="2">
                  <c:v>Carcinus maenas</c:v>
                </c:pt>
                <c:pt idx="3">
                  <c:v>Cottus asper</c:v>
                </c:pt>
                <c:pt idx="4">
                  <c:v>Crangon sp.</c:v>
                </c:pt>
                <c:pt idx="5">
                  <c:v>Cymatogaster aggregata</c:v>
                </c:pt>
                <c:pt idx="6">
                  <c:v>Eel like fishes (prickelbacks and gunnels)</c:v>
                </c:pt>
                <c:pt idx="7">
                  <c:v>Gasterosteus aculeatus</c:v>
                </c:pt>
                <c:pt idx="8">
                  <c:v>Hemigrapsus oregonensis</c:v>
                </c:pt>
                <c:pt idx="9">
                  <c:v>Hermit Crabs (unspecified Species)</c:v>
                </c:pt>
                <c:pt idx="10">
                  <c:v>Leptocottus armatus</c:v>
                </c:pt>
                <c:pt idx="11">
                  <c:v>Metacarcinus magister</c:v>
                </c:pt>
                <c:pt idx="12">
                  <c:v>Nassarius sp.</c:v>
                </c:pt>
                <c:pt idx="13">
                  <c:v>Pagurus hirsutiusculus</c:v>
                </c:pt>
                <c:pt idx="14">
                  <c:v>Platichthys stellatus</c:v>
                </c:pt>
              </c:strCache>
            </c:strRef>
          </c:cat>
          <c:val>
            <c:numRef>
              <c:f>willapa_bycatch!$K$2:$K$17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0.5444444444444444</c:v>
                </c:pt>
                <c:pt idx="3">
                  <c:v>2.2222222222222223E-2</c:v>
                </c:pt>
                <c:pt idx="4">
                  <c:v>7.7777777777777779E-2</c:v>
                </c:pt>
                <c:pt idx="5">
                  <c:v>1.1111111111111112E-2</c:v>
                </c:pt>
                <c:pt idx="6">
                  <c:v>1.1111111111111112E-2</c:v>
                </c:pt>
                <c:pt idx="7">
                  <c:v>2.2222222222222223E-2</c:v>
                </c:pt>
                <c:pt idx="8">
                  <c:v>0.15555555555555556</c:v>
                </c:pt>
                <c:pt idx="9">
                  <c:v>0</c:v>
                </c:pt>
                <c:pt idx="10">
                  <c:v>0.32222222222222224</c:v>
                </c:pt>
                <c:pt idx="11">
                  <c:v>3.8555555555555556</c:v>
                </c:pt>
                <c:pt idx="12">
                  <c:v>0.27777777777777779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1-4054-AE0F-D08490750654}"/>
            </c:ext>
          </c:extLst>
        </c:ser>
        <c:ser>
          <c:idx val="1"/>
          <c:order val="1"/>
          <c:tx>
            <c:strRef>
              <c:f>willapa_bycatch!#REF!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willapa_bycatch!$J$2:$J$17</c:f>
              <c:strCache>
                <c:ptCount val="15"/>
                <c:pt idx="0">
                  <c:v>Batillaria attramentaria</c:v>
                </c:pt>
                <c:pt idx="1">
                  <c:v>Bay Goby</c:v>
                </c:pt>
                <c:pt idx="2">
                  <c:v>Carcinus maenas</c:v>
                </c:pt>
                <c:pt idx="3">
                  <c:v>Cottus asper</c:v>
                </c:pt>
                <c:pt idx="4">
                  <c:v>Crangon sp.</c:v>
                </c:pt>
                <c:pt idx="5">
                  <c:v>Cymatogaster aggregata</c:v>
                </c:pt>
                <c:pt idx="6">
                  <c:v>Eel like fishes (prickelbacks and gunnels)</c:v>
                </c:pt>
                <c:pt idx="7">
                  <c:v>Gasterosteus aculeatus</c:v>
                </c:pt>
                <c:pt idx="8">
                  <c:v>Hemigrapsus oregonensis</c:v>
                </c:pt>
                <c:pt idx="9">
                  <c:v>Hermit Crabs (unspecified Species)</c:v>
                </c:pt>
                <c:pt idx="10">
                  <c:v>Leptocottus armatus</c:v>
                </c:pt>
                <c:pt idx="11">
                  <c:v>Metacarcinus magister</c:v>
                </c:pt>
                <c:pt idx="12">
                  <c:v>Nassarius sp.</c:v>
                </c:pt>
                <c:pt idx="13">
                  <c:v>Pagurus hirsutiusculus</c:v>
                </c:pt>
                <c:pt idx="14">
                  <c:v>Platichthys stellatus</c:v>
                </c:pt>
              </c:strCache>
            </c:strRef>
          </c:cat>
          <c:val>
            <c:numRef>
              <c:f>willapa_bycatch!#REF!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1-4054-AE0F-D08490750654}"/>
            </c:ext>
          </c:extLst>
        </c:ser>
        <c:ser>
          <c:idx val="2"/>
          <c:order val="2"/>
          <c:tx>
            <c:strRef>
              <c:f>willapa_bycatch!$L$1</c:f>
              <c:strCache>
                <c:ptCount val="1"/>
                <c:pt idx="0">
                  <c:v>Oysterville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willapa_bycatch!$J$2:$J$17</c:f>
              <c:strCache>
                <c:ptCount val="15"/>
                <c:pt idx="0">
                  <c:v>Batillaria attramentaria</c:v>
                </c:pt>
                <c:pt idx="1">
                  <c:v>Bay Goby</c:v>
                </c:pt>
                <c:pt idx="2">
                  <c:v>Carcinus maenas</c:v>
                </c:pt>
                <c:pt idx="3">
                  <c:v>Cottus asper</c:v>
                </c:pt>
                <c:pt idx="4">
                  <c:v>Crangon sp.</c:v>
                </c:pt>
                <c:pt idx="5">
                  <c:v>Cymatogaster aggregata</c:v>
                </c:pt>
                <c:pt idx="6">
                  <c:v>Eel like fishes (prickelbacks and gunnels)</c:v>
                </c:pt>
                <c:pt idx="7">
                  <c:v>Gasterosteus aculeatus</c:v>
                </c:pt>
                <c:pt idx="8">
                  <c:v>Hemigrapsus oregonensis</c:v>
                </c:pt>
                <c:pt idx="9">
                  <c:v>Hermit Crabs (unspecified Species)</c:v>
                </c:pt>
                <c:pt idx="10">
                  <c:v>Leptocottus armatus</c:v>
                </c:pt>
                <c:pt idx="11">
                  <c:v>Metacarcinus magister</c:v>
                </c:pt>
                <c:pt idx="12">
                  <c:v>Nassarius sp.</c:v>
                </c:pt>
                <c:pt idx="13">
                  <c:v>Pagurus hirsutiusculus</c:v>
                </c:pt>
                <c:pt idx="14">
                  <c:v>Platichthys stellatus</c:v>
                </c:pt>
              </c:strCache>
            </c:strRef>
          </c:cat>
          <c:val>
            <c:numRef>
              <c:f>willapa_bycatch!$L$2:$L$17</c:f>
              <c:numCache>
                <c:formatCode>General</c:formatCode>
                <c:ptCount val="16"/>
                <c:pt idx="0">
                  <c:v>0.26666666666666666</c:v>
                </c:pt>
                <c:pt idx="1">
                  <c:v>0</c:v>
                </c:pt>
                <c:pt idx="2">
                  <c:v>0.62222222222222223</c:v>
                </c:pt>
                <c:pt idx="3">
                  <c:v>0</c:v>
                </c:pt>
                <c:pt idx="4">
                  <c:v>1.1111111111111112E-2</c:v>
                </c:pt>
                <c:pt idx="5">
                  <c:v>1.1111111111111112E-2</c:v>
                </c:pt>
                <c:pt idx="6">
                  <c:v>7.7777777777777779E-2</c:v>
                </c:pt>
                <c:pt idx="7">
                  <c:v>0.3</c:v>
                </c:pt>
                <c:pt idx="8">
                  <c:v>1.788888888888889</c:v>
                </c:pt>
                <c:pt idx="9">
                  <c:v>1.1111111111111112E-2</c:v>
                </c:pt>
                <c:pt idx="10">
                  <c:v>0.18888888888888888</c:v>
                </c:pt>
                <c:pt idx="11">
                  <c:v>1.0666666666666667</c:v>
                </c:pt>
                <c:pt idx="12">
                  <c:v>0.67777777777777781</c:v>
                </c:pt>
                <c:pt idx="13">
                  <c:v>0.76666666666666672</c:v>
                </c:pt>
                <c:pt idx="14">
                  <c:v>1.1111111111111112E-2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71-4054-AE0F-D08490750654}"/>
            </c:ext>
          </c:extLst>
        </c:ser>
        <c:ser>
          <c:idx val="3"/>
          <c:order val="3"/>
          <c:tx>
            <c:strRef>
              <c:f>willapa_bycatch!$N$1</c:f>
              <c:strCache>
                <c:ptCount val="1"/>
                <c:pt idx="0">
                  <c:v>Stackpole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willapa_bycatch!$J$2:$J$17</c:f>
              <c:strCache>
                <c:ptCount val="15"/>
                <c:pt idx="0">
                  <c:v>Batillaria attramentaria</c:v>
                </c:pt>
                <c:pt idx="1">
                  <c:v>Bay Goby</c:v>
                </c:pt>
                <c:pt idx="2">
                  <c:v>Carcinus maenas</c:v>
                </c:pt>
                <c:pt idx="3">
                  <c:v>Cottus asper</c:v>
                </c:pt>
                <c:pt idx="4">
                  <c:v>Crangon sp.</c:v>
                </c:pt>
                <c:pt idx="5">
                  <c:v>Cymatogaster aggregata</c:v>
                </c:pt>
                <c:pt idx="6">
                  <c:v>Eel like fishes (prickelbacks and gunnels)</c:v>
                </c:pt>
                <c:pt idx="7">
                  <c:v>Gasterosteus aculeatus</c:v>
                </c:pt>
                <c:pt idx="8">
                  <c:v>Hemigrapsus oregonensis</c:v>
                </c:pt>
                <c:pt idx="9">
                  <c:v>Hermit Crabs (unspecified Species)</c:v>
                </c:pt>
                <c:pt idx="10">
                  <c:v>Leptocottus armatus</c:v>
                </c:pt>
                <c:pt idx="11">
                  <c:v>Metacarcinus magister</c:v>
                </c:pt>
                <c:pt idx="12">
                  <c:v>Nassarius sp.</c:v>
                </c:pt>
                <c:pt idx="13">
                  <c:v>Pagurus hirsutiusculus</c:v>
                </c:pt>
                <c:pt idx="14">
                  <c:v>Platichthys stellatus</c:v>
                </c:pt>
              </c:strCache>
            </c:strRef>
          </c:cat>
          <c:val>
            <c:numRef>
              <c:f>willapa_bycatch!$N$2:$N$17</c:f>
              <c:numCache>
                <c:formatCode>General</c:formatCode>
                <c:ptCount val="16"/>
                <c:pt idx="0">
                  <c:v>0</c:v>
                </c:pt>
                <c:pt idx="1">
                  <c:v>1.4285714285714285E-2</c:v>
                </c:pt>
                <c:pt idx="2">
                  <c:v>1.6142857142857143</c:v>
                </c:pt>
                <c:pt idx="3">
                  <c:v>1.5571428571428572</c:v>
                </c:pt>
                <c:pt idx="4">
                  <c:v>7.1428571428571425E-2</c:v>
                </c:pt>
                <c:pt idx="5">
                  <c:v>0</c:v>
                </c:pt>
                <c:pt idx="6">
                  <c:v>0.1</c:v>
                </c:pt>
                <c:pt idx="7">
                  <c:v>0.11428571428571428</c:v>
                </c:pt>
                <c:pt idx="8">
                  <c:v>1.2285714285714286</c:v>
                </c:pt>
                <c:pt idx="9">
                  <c:v>0</c:v>
                </c:pt>
                <c:pt idx="10">
                  <c:v>0.7142857142857143</c:v>
                </c:pt>
                <c:pt idx="11">
                  <c:v>0.18571428571428572</c:v>
                </c:pt>
                <c:pt idx="12">
                  <c:v>1.4285714285714285E-2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71-4054-AE0F-D0849075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603472"/>
        <c:axId val="613600912"/>
      </c:barChart>
      <c:catAx>
        <c:axId val="6136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00912"/>
        <c:crosses val="autoZero"/>
        <c:auto val="1"/>
        <c:lblAlgn val="ctr"/>
        <c:lblOffset val="100"/>
        <c:noMultiLvlLbl val="0"/>
      </c:catAx>
      <c:valAx>
        <c:axId val="6136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588645</xdr:colOff>
      <xdr:row>4</xdr:row>
      <xdr:rowOff>36195</xdr:rowOff>
    </xdr:from>
    <xdr:to>
      <xdr:col>9</xdr:col>
      <xdr:colOff>43815</xdr:colOff>
      <xdr:row>32</xdr:row>
      <xdr:rowOff>24765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5E090-01F5-4B43-A6D5-734CB846B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6</xdr:row>
      <xdr:rowOff>54292</xdr:rowOff>
    </xdr:from>
    <xdr:to>
      <xdr:col>7</xdr:col>
      <xdr:colOff>605790</xdr:colOff>
      <xdr:row>28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D8238-B911-4DCA-BB2F-5E1C4959D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0DEBF-F00E-4305-A6E7-A20977BC0CDC}">
  <dimension ref="A1:L49"/>
  <sheetViews>
    <sheetView tabSelected="1" workbookViewId="0">
      <selection activeCell="Q8" sqref="Q8"/>
    </sheetView>
  </sheetViews>
  <sheetFormatPr defaultRowHeight="14.4" x14ac:dyDescent="0.3"/>
  <cols>
    <col min="1" max="1" width="32.5546875" customWidth="1"/>
    <col min="2" max="2" width="15.77734375" bestFit="1" customWidth="1"/>
    <col min="3" max="3" width="34.5546875" customWidth="1"/>
    <col min="5" max="5" width="44.21875" style="6" customWidth="1"/>
  </cols>
  <sheetData>
    <row r="1" spans="1:12" x14ac:dyDescent="0.3">
      <c r="A1" s="2" t="s">
        <v>81</v>
      </c>
      <c r="B1" s="2" t="s">
        <v>93</v>
      </c>
      <c r="C1" s="2" t="s">
        <v>82</v>
      </c>
      <c r="D1" s="2" t="s">
        <v>130</v>
      </c>
      <c r="E1" s="6" t="s">
        <v>144</v>
      </c>
      <c r="F1" s="25" t="s">
        <v>227</v>
      </c>
      <c r="J1" s="2" t="s">
        <v>133</v>
      </c>
    </row>
    <row r="2" spans="1:12" x14ac:dyDescent="0.3">
      <c r="A2" t="s">
        <v>73</v>
      </c>
      <c r="B2" t="s">
        <v>94</v>
      </c>
      <c r="C2" t="s">
        <v>131</v>
      </c>
      <c r="D2">
        <v>1</v>
      </c>
      <c r="J2" t="s">
        <v>134</v>
      </c>
      <c r="L2" t="s">
        <v>135</v>
      </c>
    </row>
    <row r="3" spans="1:12" x14ac:dyDescent="0.3">
      <c r="A3" t="s">
        <v>23</v>
      </c>
      <c r="B3" t="s">
        <v>94</v>
      </c>
      <c r="C3" t="s">
        <v>210</v>
      </c>
      <c r="D3">
        <v>1</v>
      </c>
      <c r="J3" t="s">
        <v>136</v>
      </c>
      <c r="L3" t="s">
        <v>137</v>
      </c>
    </row>
    <row r="4" spans="1:12" x14ac:dyDescent="0.3">
      <c r="A4" t="s">
        <v>21</v>
      </c>
      <c r="B4" t="s">
        <v>94</v>
      </c>
      <c r="C4" t="s">
        <v>209</v>
      </c>
      <c r="D4">
        <v>1</v>
      </c>
      <c r="J4" t="s">
        <v>138</v>
      </c>
      <c r="L4" t="s">
        <v>139</v>
      </c>
    </row>
    <row r="5" spans="1:12" x14ac:dyDescent="0.3">
      <c r="A5" t="s">
        <v>65</v>
      </c>
      <c r="B5" t="s">
        <v>96</v>
      </c>
      <c r="C5" t="s">
        <v>136</v>
      </c>
      <c r="D5">
        <v>1</v>
      </c>
      <c r="E5" s="6" t="s">
        <v>145</v>
      </c>
      <c r="J5" t="s">
        <v>140</v>
      </c>
      <c r="L5" t="s">
        <v>141</v>
      </c>
    </row>
    <row r="6" spans="1:12" x14ac:dyDescent="0.3">
      <c r="A6" t="s">
        <v>74</v>
      </c>
      <c r="B6" t="s">
        <v>97</v>
      </c>
      <c r="C6" t="s">
        <v>132</v>
      </c>
      <c r="D6">
        <v>1</v>
      </c>
      <c r="J6" t="s">
        <v>142</v>
      </c>
      <c r="L6" t="s">
        <v>143</v>
      </c>
    </row>
    <row r="7" spans="1:12" x14ac:dyDescent="0.3">
      <c r="A7" t="s">
        <v>148</v>
      </c>
      <c r="B7" t="s">
        <v>97</v>
      </c>
      <c r="C7" t="s">
        <v>138</v>
      </c>
    </row>
    <row r="8" spans="1:12" x14ac:dyDescent="0.3">
      <c r="A8" t="s">
        <v>152</v>
      </c>
      <c r="B8" t="s">
        <v>153</v>
      </c>
      <c r="C8" t="s">
        <v>154</v>
      </c>
      <c r="D8">
        <v>1</v>
      </c>
    </row>
    <row r="9" spans="1:12" x14ac:dyDescent="0.3">
      <c r="A9" t="s">
        <v>196</v>
      </c>
      <c r="B9" t="s">
        <v>104</v>
      </c>
      <c r="C9" t="s">
        <v>136</v>
      </c>
      <c r="D9">
        <v>1</v>
      </c>
    </row>
    <row r="10" spans="1:12" x14ac:dyDescent="0.3">
      <c r="A10" t="s">
        <v>197</v>
      </c>
      <c r="B10" t="s">
        <v>104</v>
      </c>
      <c r="C10" t="s">
        <v>136</v>
      </c>
      <c r="D10">
        <v>1</v>
      </c>
    </row>
    <row r="11" spans="1:12" x14ac:dyDescent="0.3">
      <c r="A11" s="25" t="s">
        <v>150</v>
      </c>
      <c r="B11" t="s">
        <v>104</v>
      </c>
      <c r="C11" t="s">
        <v>211</v>
      </c>
      <c r="D11">
        <v>1</v>
      </c>
      <c r="E11" s="6" t="s">
        <v>151</v>
      </c>
    </row>
    <row r="12" spans="1:12" x14ac:dyDescent="0.3">
      <c r="A12" t="s">
        <v>64</v>
      </c>
      <c r="B12" t="s">
        <v>96</v>
      </c>
      <c r="C12" t="s">
        <v>138</v>
      </c>
      <c r="D12">
        <v>1</v>
      </c>
      <c r="E12" s="6" t="s">
        <v>149</v>
      </c>
    </row>
    <row r="13" spans="1:12" x14ac:dyDescent="0.3">
      <c r="A13" s="40" t="s">
        <v>244</v>
      </c>
      <c r="B13" t="s">
        <v>96</v>
      </c>
      <c r="C13" t="s">
        <v>265</v>
      </c>
      <c r="D13">
        <v>1</v>
      </c>
      <c r="E13" s="6" t="s">
        <v>264</v>
      </c>
    </row>
    <row r="14" spans="1:12" x14ac:dyDescent="0.3">
      <c r="A14" s="25" t="s">
        <v>155</v>
      </c>
      <c r="B14" t="s">
        <v>96</v>
      </c>
      <c r="C14" t="s">
        <v>138</v>
      </c>
      <c r="E14" s="6" t="s">
        <v>226</v>
      </c>
    </row>
    <row r="15" spans="1:12" x14ac:dyDescent="0.3">
      <c r="A15" t="s">
        <v>114</v>
      </c>
      <c r="B15" t="s">
        <v>147</v>
      </c>
      <c r="C15" t="s">
        <v>138</v>
      </c>
      <c r="D15">
        <v>1</v>
      </c>
    </row>
    <row r="16" spans="1:12" x14ac:dyDescent="0.3">
      <c r="A16" t="s">
        <v>51</v>
      </c>
      <c r="B16" t="s">
        <v>70</v>
      </c>
      <c r="C16" t="s">
        <v>134</v>
      </c>
      <c r="D16">
        <v>1</v>
      </c>
    </row>
    <row r="17" spans="1:5" x14ac:dyDescent="0.3">
      <c r="A17" t="s">
        <v>192</v>
      </c>
      <c r="B17" t="s">
        <v>193</v>
      </c>
      <c r="C17" t="s">
        <v>194</v>
      </c>
      <c r="D17">
        <v>1</v>
      </c>
    </row>
    <row r="18" spans="1:5" x14ac:dyDescent="0.3">
      <c r="A18" t="s">
        <v>165</v>
      </c>
      <c r="B18" t="s">
        <v>195</v>
      </c>
      <c r="C18" t="s">
        <v>225</v>
      </c>
      <c r="D18">
        <v>1</v>
      </c>
    </row>
    <row r="19" spans="1:5" x14ac:dyDescent="0.3">
      <c r="A19" t="s">
        <v>170</v>
      </c>
      <c r="B19" t="s">
        <v>195</v>
      </c>
      <c r="C19" t="s">
        <v>194</v>
      </c>
    </row>
    <row r="20" spans="1:5" x14ac:dyDescent="0.3">
      <c r="A20" t="s">
        <v>161</v>
      </c>
      <c r="B20" t="s">
        <v>195</v>
      </c>
      <c r="C20" t="s">
        <v>194</v>
      </c>
    </row>
    <row r="21" spans="1:5" x14ac:dyDescent="0.3">
      <c r="A21" t="s">
        <v>177</v>
      </c>
      <c r="B21" t="s">
        <v>206</v>
      </c>
      <c r="C21" t="s">
        <v>194</v>
      </c>
      <c r="D21">
        <v>1</v>
      </c>
      <c r="E21" s="6" t="s">
        <v>212</v>
      </c>
    </row>
    <row r="22" spans="1:5" x14ac:dyDescent="0.3">
      <c r="A22" t="s">
        <v>173</v>
      </c>
      <c r="B22" t="s">
        <v>207</v>
      </c>
      <c r="C22" t="s">
        <v>194</v>
      </c>
    </row>
    <row r="23" spans="1:5" x14ac:dyDescent="0.3">
      <c r="A23" t="s">
        <v>187</v>
      </c>
      <c r="B23" t="s">
        <v>208</v>
      </c>
      <c r="C23" t="s">
        <v>194</v>
      </c>
    </row>
    <row r="24" spans="1:5" x14ac:dyDescent="0.3">
      <c r="A24" t="s">
        <v>167</v>
      </c>
      <c r="B24" t="s">
        <v>94</v>
      </c>
      <c r="C24" t="s">
        <v>194</v>
      </c>
    </row>
    <row r="25" spans="1:5" x14ac:dyDescent="0.3">
      <c r="A25" t="s">
        <v>180</v>
      </c>
      <c r="B25" t="s">
        <v>193</v>
      </c>
      <c r="C25" t="s">
        <v>194</v>
      </c>
    </row>
    <row r="26" spans="1:5" x14ac:dyDescent="0.3">
      <c r="A26" t="s">
        <v>178</v>
      </c>
      <c r="B26" t="s">
        <v>94</v>
      </c>
      <c r="C26" t="s">
        <v>194</v>
      </c>
    </row>
    <row r="27" spans="1:5" x14ac:dyDescent="0.3">
      <c r="A27" t="s">
        <v>222</v>
      </c>
      <c r="B27" t="s">
        <v>195</v>
      </c>
      <c r="C27" t="s">
        <v>223</v>
      </c>
    </row>
    <row r="28" spans="1:5" x14ac:dyDescent="0.3">
      <c r="A28" t="s">
        <v>214</v>
      </c>
      <c r="B28" t="s">
        <v>146</v>
      </c>
      <c r="C28" t="s">
        <v>223</v>
      </c>
    </row>
    <row r="29" spans="1:5" x14ac:dyDescent="0.3">
      <c r="A29" s="25" t="s">
        <v>224</v>
      </c>
      <c r="B29" t="s">
        <v>195</v>
      </c>
      <c r="C29" t="s">
        <v>225</v>
      </c>
    </row>
    <row r="30" spans="1:5" x14ac:dyDescent="0.3">
      <c r="A30" s="25" t="s">
        <v>228</v>
      </c>
      <c r="B30" t="s">
        <v>146</v>
      </c>
      <c r="C30" t="s">
        <v>225</v>
      </c>
    </row>
    <row r="31" spans="1:5" x14ac:dyDescent="0.3">
      <c r="A31" s="25" t="s">
        <v>235</v>
      </c>
      <c r="B31" t="s">
        <v>104</v>
      </c>
      <c r="C31" t="s">
        <v>194</v>
      </c>
    </row>
    <row r="32" spans="1:5" x14ac:dyDescent="0.3">
      <c r="A32" t="s">
        <v>266</v>
      </c>
      <c r="B32" t="s">
        <v>96</v>
      </c>
      <c r="C32" t="s">
        <v>267</v>
      </c>
      <c r="D32">
        <v>1</v>
      </c>
    </row>
    <row r="33" spans="1:4" x14ac:dyDescent="0.3">
      <c r="A33" t="s">
        <v>269</v>
      </c>
      <c r="B33" t="s">
        <v>96</v>
      </c>
      <c r="C33" t="s">
        <v>267</v>
      </c>
      <c r="D33">
        <v>1</v>
      </c>
    </row>
    <row r="34" spans="1:4" x14ac:dyDescent="0.3">
      <c r="A34" t="s">
        <v>270</v>
      </c>
      <c r="B34" t="s">
        <v>96</v>
      </c>
      <c r="C34" t="s">
        <v>267</v>
      </c>
    </row>
    <row r="35" spans="1:4" x14ac:dyDescent="0.3">
      <c r="A35" t="s">
        <v>256</v>
      </c>
      <c r="B35" t="s">
        <v>70</v>
      </c>
      <c r="C35" t="s">
        <v>267</v>
      </c>
    </row>
    <row r="36" spans="1:4" x14ac:dyDescent="0.3">
      <c r="A36" t="s">
        <v>257</v>
      </c>
      <c r="B36" t="s">
        <v>70</v>
      </c>
      <c r="C36" t="s">
        <v>267</v>
      </c>
    </row>
    <row r="37" spans="1:4" x14ac:dyDescent="0.3">
      <c r="A37" t="s">
        <v>258</v>
      </c>
      <c r="B37" t="s">
        <v>70</v>
      </c>
      <c r="C37" t="s">
        <v>267</v>
      </c>
    </row>
    <row r="38" spans="1:4" x14ac:dyDescent="0.3">
      <c r="A38" s="6"/>
    </row>
    <row r="46" spans="1:4" x14ac:dyDescent="0.3">
      <c r="A46" s="7" t="s">
        <v>183</v>
      </c>
      <c r="B46" s="7" t="s">
        <v>195</v>
      </c>
      <c r="C46" s="7" t="s">
        <v>194</v>
      </c>
    </row>
    <row r="47" spans="1:4" x14ac:dyDescent="0.3">
      <c r="A47" s="7" t="s">
        <v>174</v>
      </c>
      <c r="B47" s="7" t="s">
        <v>195</v>
      </c>
      <c r="C47" s="7" t="s">
        <v>194</v>
      </c>
    </row>
    <row r="48" spans="1:4" x14ac:dyDescent="0.3">
      <c r="A48" s="7" t="s">
        <v>171</v>
      </c>
      <c r="B48" s="7" t="s">
        <v>146</v>
      </c>
      <c r="C48" s="7" t="s">
        <v>194</v>
      </c>
    </row>
    <row r="49" spans="1:3" x14ac:dyDescent="0.3">
      <c r="A49" s="39" t="s">
        <v>236</v>
      </c>
      <c r="B49" s="7" t="s">
        <v>237</v>
      </c>
      <c r="C49" s="7" t="s">
        <v>223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opLeftCell="A16" workbookViewId="0">
      <selection activeCell="A38" sqref="A38"/>
    </sheetView>
  </sheetViews>
  <sheetFormatPr defaultRowHeight="14.4" x14ac:dyDescent="0.3"/>
  <cols>
    <col min="1" max="1" width="25.77734375" bestFit="1" customWidth="1"/>
    <col min="2" max="2" width="49.77734375" customWidth="1"/>
    <col min="3" max="3" width="16.33203125" customWidth="1"/>
    <col min="4" max="4" width="19.77734375" customWidth="1"/>
    <col min="14" max="14" width="10.109375" customWidth="1"/>
  </cols>
  <sheetData>
    <row r="1" spans="1:15" x14ac:dyDescent="0.3">
      <c r="A1" s="2" t="s">
        <v>81</v>
      </c>
      <c r="B1" s="2" t="s">
        <v>82</v>
      </c>
      <c r="C1" s="2" t="s">
        <v>93</v>
      </c>
      <c r="D1" s="2" t="s">
        <v>109</v>
      </c>
      <c r="H1" s="2"/>
    </row>
    <row r="2" spans="1:15" x14ac:dyDescent="0.3">
      <c r="A2" s="9" t="s">
        <v>73</v>
      </c>
      <c r="B2" t="s">
        <v>83</v>
      </c>
      <c r="C2" t="s">
        <v>94</v>
      </c>
    </row>
    <row r="3" spans="1:15" x14ac:dyDescent="0.3">
      <c r="A3" s="9" t="s">
        <v>23</v>
      </c>
      <c r="B3" t="s">
        <v>83</v>
      </c>
      <c r="C3" t="s">
        <v>94</v>
      </c>
      <c r="L3" s="8"/>
    </row>
    <row r="4" spans="1:15" x14ac:dyDescent="0.3">
      <c r="A4" s="9" t="s">
        <v>21</v>
      </c>
      <c r="B4" t="s">
        <v>83</v>
      </c>
      <c r="C4" t="s">
        <v>94</v>
      </c>
      <c r="L4" s="8"/>
      <c r="O4" s="6"/>
    </row>
    <row r="5" spans="1:15" x14ac:dyDescent="0.3">
      <c r="A5" t="s">
        <v>18</v>
      </c>
      <c r="B5" t="s">
        <v>83</v>
      </c>
      <c r="C5" t="s">
        <v>95</v>
      </c>
    </row>
    <row r="6" spans="1:15" x14ac:dyDescent="0.3">
      <c r="A6" s="9" t="s">
        <v>65</v>
      </c>
      <c r="B6" t="s">
        <v>84</v>
      </c>
      <c r="C6" t="s">
        <v>96</v>
      </c>
    </row>
    <row r="7" spans="1:15" x14ac:dyDescent="0.3">
      <c r="A7" s="9" t="s">
        <v>64</v>
      </c>
      <c r="B7" t="s">
        <v>84</v>
      </c>
      <c r="C7" t="s">
        <v>96</v>
      </c>
      <c r="D7" t="s">
        <v>108</v>
      </c>
    </row>
    <row r="8" spans="1:15" x14ac:dyDescent="0.3">
      <c r="A8" s="9" t="s">
        <v>74</v>
      </c>
      <c r="B8" t="s">
        <v>85</v>
      </c>
      <c r="C8" t="s">
        <v>97</v>
      </c>
      <c r="D8" t="s">
        <v>110</v>
      </c>
    </row>
    <row r="9" spans="1:15" x14ac:dyDescent="0.3">
      <c r="A9" s="9" t="s">
        <v>51</v>
      </c>
      <c r="B9" t="s">
        <v>85</v>
      </c>
      <c r="C9" t="s">
        <v>70</v>
      </c>
    </row>
    <row r="10" spans="1:15" x14ac:dyDescent="0.3">
      <c r="A10" t="s">
        <v>76</v>
      </c>
      <c r="B10" t="s">
        <v>85</v>
      </c>
      <c r="C10" t="s">
        <v>70</v>
      </c>
    </row>
    <row r="11" spans="1:15" x14ac:dyDescent="0.3">
      <c r="A11" t="s">
        <v>20</v>
      </c>
      <c r="B11" t="s">
        <v>80</v>
      </c>
      <c r="C11" t="s">
        <v>98</v>
      </c>
    </row>
    <row r="12" spans="1:15" x14ac:dyDescent="0.3">
      <c r="A12" t="s">
        <v>24</v>
      </c>
      <c r="B12" t="s">
        <v>80</v>
      </c>
      <c r="C12" t="s">
        <v>95</v>
      </c>
    </row>
    <row r="13" spans="1:15" x14ac:dyDescent="0.3">
      <c r="A13" t="s">
        <v>22</v>
      </c>
      <c r="B13" t="s">
        <v>80</v>
      </c>
      <c r="C13" t="s">
        <v>98</v>
      </c>
      <c r="O13" s="6"/>
    </row>
    <row r="14" spans="1:15" x14ac:dyDescent="0.3">
      <c r="A14" t="s">
        <v>75</v>
      </c>
      <c r="B14" t="s">
        <v>80</v>
      </c>
      <c r="C14" t="s">
        <v>99</v>
      </c>
    </row>
    <row r="15" spans="1:15" x14ac:dyDescent="0.3">
      <c r="A15" t="s">
        <v>77</v>
      </c>
      <c r="B15" t="s">
        <v>80</v>
      </c>
      <c r="C15" t="s">
        <v>98</v>
      </c>
    </row>
    <row r="16" spans="1:15" x14ac:dyDescent="0.3">
      <c r="A16" t="s">
        <v>78</v>
      </c>
      <c r="B16" t="s">
        <v>80</v>
      </c>
      <c r="C16" t="s">
        <v>98</v>
      </c>
    </row>
    <row r="17" spans="1:4" x14ac:dyDescent="0.3">
      <c r="A17" t="s">
        <v>79</v>
      </c>
      <c r="B17" t="s">
        <v>80</v>
      </c>
      <c r="C17" t="s">
        <v>98</v>
      </c>
    </row>
    <row r="19" spans="1:4" x14ac:dyDescent="0.3">
      <c r="A19" s="5" t="s">
        <v>101</v>
      </c>
    </row>
    <row r="20" spans="1:4" x14ac:dyDescent="0.3">
      <c r="A20" s="9" t="s">
        <v>102</v>
      </c>
      <c r="B20" t="s">
        <v>103</v>
      </c>
      <c r="C20" t="s">
        <v>104</v>
      </c>
      <c r="D20" t="s">
        <v>113</v>
      </c>
    </row>
    <row r="23" spans="1:4" x14ac:dyDescent="0.3">
      <c r="A23" s="5" t="s">
        <v>86</v>
      </c>
    </row>
    <row r="24" spans="1:4" x14ac:dyDescent="0.3">
      <c r="A24" s="4" t="s">
        <v>33</v>
      </c>
      <c r="B24" t="s">
        <v>87</v>
      </c>
      <c r="C24" t="s">
        <v>127</v>
      </c>
    </row>
    <row r="25" spans="1:4" x14ac:dyDescent="0.3">
      <c r="A25" s="4" t="s">
        <v>32</v>
      </c>
      <c r="B25" t="s">
        <v>88</v>
      </c>
    </row>
    <row r="26" spans="1:4" x14ac:dyDescent="0.3">
      <c r="A26" s="4" t="s">
        <v>31</v>
      </c>
      <c r="B26" t="s">
        <v>89</v>
      </c>
    </row>
    <row r="27" spans="1:4" x14ac:dyDescent="0.3">
      <c r="A27" s="4" t="s">
        <v>50</v>
      </c>
      <c r="B27" t="s">
        <v>90</v>
      </c>
    </row>
    <row r="28" spans="1:4" x14ac:dyDescent="0.3">
      <c r="A28" s="4" t="s">
        <v>91</v>
      </c>
      <c r="B28" t="s">
        <v>92</v>
      </c>
    </row>
    <row r="31" spans="1:4" x14ac:dyDescent="0.3">
      <c r="A31" s="5" t="s">
        <v>105</v>
      </c>
    </row>
    <row r="32" spans="1:4" x14ac:dyDescent="0.3">
      <c r="A32" s="8" t="s">
        <v>106</v>
      </c>
      <c r="B32" s="7" t="s">
        <v>107</v>
      </c>
      <c r="C32" t="s">
        <v>126</v>
      </c>
    </row>
    <row r="33" spans="1:3" x14ac:dyDescent="0.3">
      <c r="A33" s="8" t="s">
        <v>111</v>
      </c>
      <c r="B33" s="7"/>
      <c r="C33" t="s">
        <v>125</v>
      </c>
    </row>
    <row r="34" spans="1:3" x14ac:dyDescent="0.3">
      <c r="A34" s="6" t="s">
        <v>119</v>
      </c>
      <c r="C34" t="s">
        <v>95</v>
      </c>
    </row>
    <row r="35" spans="1:3" x14ac:dyDescent="0.3">
      <c r="A35" s="8" t="s">
        <v>114</v>
      </c>
      <c r="B35" t="s">
        <v>117</v>
      </c>
      <c r="C35" t="s">
        <v>120</v>
      </c>
    </row>
    <row r="36" spans="1:3" x14ac:dyDescent="0.3">
      <c r="A36" s="6" t="s">
        <v>115</v>
      </c>
      <c r="B36" t="s">
        <v>117</v>
      </c>
      <c r="C36" t="s">
        <v>121</v>
      </c>
    </row>
    <row r="37" spans="1:3" x14ac:dyDescent="0.3">
      <c r="A37" s="6" t="s">
        <v>122</v>
      </c>
      <c r="B37" t="s">
        <v>118</v>
      </c>
      <c r="C37" t="s">
        <v>123</v>
      </c>
    </row>
    <row r="38" spans="1:3" x14ac:dyDescent="0.3">
      <c r="A38" s="6" t="s">
        <v>116</v>
      </c>
      <c r="B38" t="s">
        <v>118</v>
      </c>
      <c r="C38" t="s">
        <v>124</v>
      </c>
    </row>
    <row r="39" spans="1:3" x14ac:dyDescent="0.3">
      <c r="A39" s="7" t="s">
        <v>112</v>
      </c>
    </row>
    <row r="40" spans="1:3" x14ac:dyDescent="0.3">
      <c r="A40" t="s">
        <v>128</v>
      </c>
      <c r="B40" t="s">
        <v>129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workbookViewId="0">
      <selection activeCell="J4" sqref="J4"/>
    </sheetView>
  </sheetViews>
  <sheetFormatPr defaultRowHeight="14.4" x14ac:dyDescent="0.3"/>
  <cols>
    <col min="1" max="1" width="28.44140625" customWidth="1"/>
    <col min="2" max="2" width="3.77734375" customWidth="1"/>
    <col min="3" max="3" width="27.44140625" customWidth="1"/>
    <col min="6" max="6" width="26.109375" customWidth="1"/>
    <col min="9" max="9" width="25.88671875" customWidth="1"/>
  </cols>
  <sheetData>
    <row r="1" spans="1:11" x14ac:dyDescent="0.3">
      <c r="A1" s="2" t="s">
        <v>59</v>
      </c>
      <c r="B1" s="2"/>
      <c r="C1" s="2" t="s">
        <v>66</v>
      </c>
      <c r="D1" t="s">
        <v>67</v>
      </c>
      <c r="F1" s="2" t="s">
        <v>71</v>
      </c>
      <c r="G1" t="s">
        <v>67</v>
      </c>
      <c r="I1" s="2" t="s">
        <v>72</v>
      </c>
      <c r="J1" t="s">
        <v>67</v>
      </c>
    </row>
    <row r="2" spans="1:11" x14ac:dyDescent="0.3">
      <c r="A2" t="s">
        <v>23</v>
      </c>
      <c r="C2" t="s">
        <v>23</v>
      </c>
      <c r="D2">
        <v>0.47561653701340301</v>
      </c>
      <c r="F2" t="s">
        <v>21</v>
      </c>
      <c r="G2">
        <v>0.81012958816744696</v>
      </c>
      <c r="I2" t="s">
        <v>21</v>
      </c>
      <c r="J2">
        <v>0.99909803921568596</v>
      </c>
    </row>
    <row r="3" spans="1:11" x14ac:dyDescent="0.3">
      <c r="A3" t="s">
        <v>21</v>
      </c>
      <c r="C3" t="s">
        <v>21</v>
      </c>
      <c r="D3">
        <v>0.36102035088462497</v>
      </c>
      <c r="F3" t="s">
        <v>30</v>
      </c>
      <c r="G3">
        <v>0.18587308048940501</v>
      </c>
      <c r="I3" t="s">
        <v>28</v>
      </c>
      <c r="J3">
        <v>4.7058823529411799E-4</v>
      </c>
      <c r="K3" t="s">
        <v>68</v>
      </c>
    </row>
    <row r="4" spans="1:11" x14ac:dyDescent="0.3">
      <c r="A4" t="s">
        <v>18</v>
      </c>
      <c r="C4" t="s">
        <v>30</v>
      </c>
      <c r="D4">
        <v>0.16079475950158101</v>
      </c>
      <c r="F4" t="s">
        <v>22</v>
      </c>
      <c r="G4">
        <v>2.9570074858086301E-3</v>
      </c>
      <c r="I4" s="3" t="s">
        <v>58</v>
      </c>
      <c r="J4">
        <v>4.31372549019608E-4</v>
      </c>
    </row>
    <row r="5" spans="1:11" x14ac:dyDescent="0.3">
      <c r="A5" t="s">
        <v>24</v>
      </c>
      <c r="C5" t="s">
        <v>18</v>
      </c>
      <c r="D5">
        <v>8.2610929002261205E-4</v>
      </c>
      <c r="E5" t="s">
        <v>69</v>
      </c>
      <c r="F5" t="s">
        <v>51</v>
      </c>
      <c r="G5">
        <v>6.1062487278648505E-4</v>
      </c>
    </row>
    <row r="6" spans="1:11" x14ac:dyDescent="0.3">
      <c r="A6" t="s">
        <v>45</v>
      </c>
      <c r="C6" t="s">
        <v>24</v>
      </c>
      <c r="D6">
        <v>4.7130594110264399E-4</v>
      </c>
      <c r="E6" t="s">
        <v>68</v>
      </c>
      <c r="F6" s="3" t="s">
        <v>54</v>
      </c>
      <c r="G6">
        <v>2.20503426284008E-4</v>
      </c>
    </row>
    <row r="7" spans="1:11" x14ac:dyDescent="0.3">
      <c r="A7" t="s">
        <v>46</v>
      </c>
      <c r="C7" t="s">
        <v>20</v>
      </c>
      <c r="D7">
        <v>4.1835021738324601E-4</v>
      </c>
      <c r="E7" t="s">
        <v>68</v>
      </c>
      <c r="F7" t="s">
        <v>53</v>
      </c>
      <c r="G7" s="1">
        <v>7.35011420946695E-5</v>
      </c>
    </row>
    <row r="8" spans="1:11" x14ac:dyDescent="0.3">
      <c r="A8" t="s">
        <v>60</v>
      </c>
      <c r="C8" t="s">
        <v>22</v>
      </c>
      <c r="D8">
        <v>3.0184762520057002E-4</v>
      </c>
      <c r="E8" t="s">
        <v>68</v>
      </c>
      <c r="F8" s="3" t="s">
        <v>50</v>
      </c>
      <c r="G8" s="1">
        <v>6.7847208087387195E-5</v>
      </c>
    </row>
    <row r="9" spans="1:11" x14ac:dyDescent="0.3">
      <c r="A9" t="s">
        <v>22</v>
      </c>
      <c r="C9" t="s">
        <v>28</v>
      </c>
      <c r="D9">
        <v>2.1976625343550301E-4</v>
      </c>
      <c r="E9" t="s">
        <v>68</v>
      </c>
      <c r="F9" t="s">
        <v>49</v>
      </c>
      <c r="G9" s="1">
        <v>4.5231472058258098E-5</v>
      </c>
    </row>
    <row r="10" spans="1:11" x14ac:dyDescent="0.3">
      <c r="A10" t="s">
        <v>61</v>
      </c>
      <c r="C10" s="3" t="s">
        <v>33</v>
      </c>
      <c r="D10">
        <v>2.0652732250565301E-4</v>
      </c>
      <c r="F10" s="3" t="s">
        <v>52</v>
      </c>
      <c r="G10" s="1">
        <v>2.26157360291291E-5</v>
      </c>
    </row>
    <row r="11" spans="1:11" x14ac:dyDescent="0.3">
      <c r="A11" t="s">
        <v>42</v>
      </c>
      <c r="C11" s="3" t="s">
        <v>32</v>
      </c>
      <c r="D11" s="1">
        <v>4.23645789755186E-5</v>
      </c>
    </row>
    <row r="12" spans="1:11" x14ac:dyDescent="0.3">
      <c r="A12" t="s">
        <v>20</v>
      </c>
      <c r="C12" t="s">
        <v>34</v>
      </c>
      <c r="D12" s="1">
        <v>3.70690066035787E-5</v>
      </c>
      <c r="E12" t="s">
        <v>68</v>
      </c>
    </row>
    <row r="13" spans="1:11" x14ac:dyDescent="0.3">
      <c r="A13" t="s">
        <v>62</v>
      </c>
      <c r="C13" t="s">
        <v>27</v>
      </c>
      <c r="D13" s="1">
        <v>2.3830075673729199E-5</v>
      </c>
      <c r="E13" t="s">
        <v>70</v>
      </c>
    </row>
    <row r="14" spans="1:11" x14ac:dyDescent="0.3">
      <c r="A14" t="s">
        <v>63</v>
      </c>
      <c r="C14" s="3" t="s">
        <v>31</v>
      </c>
      <c r="D14" s="1">
        <v>2.11822894877593E-5</v>
      </c>
    </row>
    <row r="15" spans="1:11" x14ac:dyDescent="0.3">
      <c r="A15" t="s">
        <v>64</v>
      </c>
    </row>
    <row r="16" spans="1:11" x14ac:dyDescent="0.3">
      <c r="A16" t="s">
        <v>65</v>
      </c>
    </row>
    <row r="17" spans="1:4" x14ac:dyDescent="0.3">
      <c r="A17" t="s">
        <v>51</v>
      </c>
    </row>
    <row r="21" spans="1:4" x14ac:dyDescent="0.3">
      <c r="C21" s="43" t="s">
        <v>100</v>
      </c>
      <c r="D21" s="43"/>
    </row>
    <row r="23" spans="1:4" x14ac:dyDescent="0.3">
      <c r="A23" s="2"/>
    </row>
  </sheetData>
  <mergeCells count="1">
    <mergeCell ref="C21:D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2"/>
  <sheetViews>
    <sheetView workbookViewId="0">
      <selection activeCell="I38" sqref="I38"/>
    </sheetView>
  </sheetViews>
  <sheetFormatPr defaultRowHeight="14.4" x14ac:dyDescent="0.3"/>
  <cols>
    <col min="4" max="4" width="35.88671875" customWidth="1"/>
    <col min="13" max="13" width="25.77734375" bestFit="1" customWidth="1"/>
    <col min="16" max="16" width="12.441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5</v>
      </c>
      <c r="O1" t="s">
        <v>4</v>
      </c>
      <c r="P1" t="s">
        <v>6</v>
      </c>
    </row>
    <row r="2" spans="1:16" x14ac:dyDescent="0.3">
      <c r="A2" t="s">
        <v>7</v>
      </c>
      <c r="B2" t="s">
        <v>8</v>
      </c>
      <c r="C2" t="s">
        <v>16</v>
      </c>
      <c r="D2" t="s">
        <v>21</v>
      </c>
      <c r="E2">
        <v>227957</v>
      </c>
      <c r="F2">
        <v>419878</v>
      </c>
      <c r="G2">
        <v>0.54291246504937196</v>
      </c>
      <c r="J2" t="s">
        <v>7</v>
      </c>
      <c r="K2" t="s">
        <v>29</v>
      </c>
      <c r="L2" t="s">
        <v>16</v>
      </c>
      <c r="M2" t="s">
        <v>23</v>
      </c>
      <c r="N2">
        <v>179628</v>
      </c>
      <c r="O2">
        <v>377674</v>
      </c>
      <c r="P2">
        <v>0.47561653701340301</v>
      </c>
    </row>
    <row r="3" spans="1:16" x14ac:dyDescent="0.3">
      <c r="A3" t="s">
        <v>7</v>
      </c>
      <c r="B3" t="s">
        <v>35</v>
      </c>
      <c r="C3" t="s">
        <v>16</v>
      </c>
      <c r="D3" t="s">
        <v>23</v>
      </c>
      <c r="E3">
        <v>196793</v>
      </c>
      <c r="F3">
        <v>392041</v>
      </c>
      <c r="G3">
        <v>0.50197045717157096</v>
      </c>
      <c r="J3" t="s">
        <v>7</v>
      </c>
      <c r="K3" t="s">
        <v>29</v>
      </c>
      <c r="L3" t="s">
        <v>16</v>
      </c>
      <c r="M3" t="s">
        <v>21</v>
      </c>
      <c r="N3">
        <v>136348</v>
      </c>
      <c r="O3">
        <v>377674</v>
      </c>
      <c r="P3">
        <v>0.36102035088462497</v>
      </c>
    </row>
    <row r="4" spans="1:16" x14ac:dyDescent="0.3">
      <c r="A4" t="s">
        <v>7</v>
      </c>
      <c r="B4" t="s">
        <v>29</v>
      </c>
      <c r="C4" t="s">
        <v>16</v>
      </c>
      <c r="D4" t="s">
        <v>23</v>
      </c>
      <c r="E4">
        <v>179628</v>
      </c>
      <c r="F4">
        <v>377674</v>
      </c>
      <c r="G4">
        <v>0.47561653701340301</v>
      </c>
      <c r="J4" t="s">
        <v>7</v>
      </c>
      <c r="K4" t="s">
        <v>29</v>
      </c>
      <c r="L4" t="s">
        <v>9</v>
      </c>
      <c r="M4" t="s">
        <v>30</v>
      </c>
      <c r="N4">
        <v>60728</v>
      </c>
      <c r="O4">
        <v>377674</v>
      </c>
      <c r="P4">
        <v>0.16079475950158101</v>
      </c>
    </row>
    <row r="5" spans="1:16" x14ac:dyDescent="0.3">
      <c r="A5" t="s">
        <v>7</v>
      </c>
      <c r="B5" t="s">
        <v>8</v>
      </c>
      <c r="C5" t="s">
        <v>16</v>
      </c>
      <c r="D5" t="s">
        <v>23</v>
      </c>
      <c r="E5">
        <v>190640</v>
      </c>
      <c r="F5">
        <v>419878</v>
      </c>
      <c r="G5">
        <v>0.454036648740825</v>
      </c>
      <c r="J5" t="s">
        <v>7</v>
      </c>
      <c r="K5" t="s">
        <v>29</v>
      </c>
      <c r="L5" t="s">
        <v>16</v>
      </c>
      <c r="M5" t="s">
        <v>18</v>
      </c>
      <c r="N5">
        <v>312</v>
      </c>
      <c r="O5">
        <v>377674</v>
      </c>
      <c r="P5">
        <v>8.2610929002261205E-4</v>
      </c>
    </row>
    <row r="6" spans="1:16" x14ac:dyDescent="0.3">
      <c r="A6" t="s">
        <v>7</v>
      </c>
      <c r="B6" t="s">
        <v>35</v>
      </c>
      <c r="C6" t="s">
        <v>16</v>
      </c>
      <c r="D6" t="s">
        <v>21</v>
      </c>
      <c r="E6">
        <v>146885</v>
      </c>
      <c r="F6">
        <v>392041</v>
      </c>
      <c r="G6">
        <v>0.374667445496772</v>
      </c>
      <c r="J6" t="s">
        <v>7</v>
      </c>
      <c r="K6" t="s">
        <v>29</v>
      </c>
      <c r="L6" t="s">
        <v>16</v>
      </c>
      <c r="M6" t="s">
        <v>24</v>
      </c>
      <c r="N6">
        <v>178</v>
      </c>
      <c r="O6">
        <v>377674</v>
      </c>
      <c r="P6">
        <v>4.7130594110264399E-4</v>
      </c>
    </row>
    <row r="7" spans="1:16" x14ac:dyDescent="0.3">
      <c r="A7" t="s">
        <v>7</v>
      </c>
      <c r="B7" t="s">
        <v>29</v>
      </c>
      <c r="C7" t="s">
        <v>16</v>
      </c>
      <c r="D7" t="s">
        <v>21</v>
      </c>
      <c r="E7">
        <v>136348</v>
      </c>
      <c r="F7">
        <v>377674</v>
      </c>
      <c r="G7">
        <v>0.36102035088462497</v>
      </c>
      <c r="J7" t="s">
        <v>7</v>
      </c>
      <c r="K7" t="s">
        <v>29</v>
      </c>
      <c r="L7" t="s">
        <v>16</v>
      </c>
      <c r="M7" t="s">
        <v>20</v>
      </c>
      <c r="N7">
        <v>158</v>
      </c>
      <c r="O7">
        <v>377674</v>
      </c>
      <c r="P7">
        <v>4.1835021738324601E-4</v>
      </c>
    </row>
    <row r="8" spans="1:16" x14ac:dyDescent="0.3">
      <c r="A8" t="s">
        <v>7</v>
      </c>
      <c r="B8" t="s">
        <v>29</v>
      </c>
      <c r="C8" t="s">
        <v>9</v>
      </c>
      <c r="D8" t="s">
        <v>30</v>
      </c>
      <c r="E8">
        <v>60728</v>
      </c>
      <c r="F8">
        <v>377674</v>
      </c>
      <c r="G8">
        <v>0.16079475950158101</v>
      </c>
      <c r="J8" t="s">
        <v>7</v>
      </c>
      <c r="K8" t="s">
        <v>29</v>
      </c>
      <c r="L8" t="s">
        <v>16</v>
      </c>
      <c r="M8" t="s">
        <v>22</v>
      </c>
      <c r="N8">
        <v>114</v>
      </c>
      <c r="O8">
        <v>377674</v>
      </c>
      <c r="P8">
        <v>3.0184762520057002E-4</v>
      </c>
    </row>
    <row r="9" spans="1:16" x14ac:dyDescent="0.3">
      <c r="A9" t="s">
        <v>7</v>
      </c>
      <c r="B9" t="s">
        <v>35</v>
      </c>
      <c r="C9" t="s">
        <v>9</v>
      </c>
      <c r="D9" t="s">
        <v>30</v>
      </c>
      <c r="E9">
        <v>47338</v>
      </c>
      <c r="F9">
        <v>392041</v>
      </c>
      <c r="G9">
        <v>0.12074757487099599</v>
      </c>
      <c r="J9" t="s">
        <v>7</v>
      </c>
      <c r="K9" t="s">
        <v>29</v>
      </c>
      <c r="L9" t="s">
        <v>16</v>
      </c>
      <c r="M9" t="s">
        <v>28</v>
      </c>
      <c r="N9">
        <v>83</v>
      </c>
      <c r="O9">
        <v>377674</v>
      </c>
      <c r="P9">
        <v>2.1976625343550301E-4</v>
      </c>
    </row>
    <row r="10" spans="1:16" x14ac:dyDescent="0.3">
      <c r="A10" t="s">
        <v>7</v>
      </c>
      <c r="B10" t="s">
        <v>8</v>
      </c>
      <c r="C10" t="s">
        <v>16</v>
      </c>
      <c r="D10" t="s">
        <v>18</v>
      </c>
      <c r="E10">
        <v>362</v>
      </c>
      <c r="F10">
        <v>419878</v>
      </c>
      <c r="G10">
        <v>8.6215519746211998E-4</v>
      </c>
      <c r="J10" t="s">
        <v>7</v>
      </c>
      <c r="K10" t="s">
        <v>29</v>
      </c>
      <c r="L10" t="s">
        <v>16</v>
      </c>
      <c r="M10" t="s">
        <v>33</v>
      </c>
      <c r="N10">
        <v>78</v>
      </c>
      <c r="O10">
        <v>377674</v>
      </c>
      <c r="P10">
        <v>2.0652732250565301E-4</v>
      </c>
    </row>
    <row r="11" spans="1:16" x14ac:dyDescent="0.3">
      <c r="A11" t="s">
        <v>7</v>
      </c>
      <c r="B11" t="s">
        <v>29</v>
      </c>
      <c r="C11" t="s">
        <v>16</v>
      </c>
      <c r="D11" t="s">
        <v>18</v>
      </c>
      <c r="E11">
        <v>312</v>
      </c>
      <c r="F11">
        <v>377674</v>
      </c>
      <c r="G11">
        <v>8.2610929002261205E-4</v>
      </c>
      <c r="J11" t="s">
        <v>7</v>
      </c>
      <c r="K11" t="s">
        <v>29</v>
      </c>
      <c r="L11" t="s">
        <v>16</v>
      </c>
      <c r="M11" t="s">
        <v>32</v>
      </c>
      <c r="N11">
        <v>16</v>
      </c>
      <c r="O11">
        <v>377674</v>
      </c>
      <c r="P11" s="1">
        <v>4.23645789755186E-5</v>
      </c>
    </row>
    <row r="12" spans="1:16" x14ac:dyDescent="0.3">
      <c r="A12" t="s">
        <v>7</v>
      </c>
      <c r="B12" t="s">
        <v>35</v>
      </c>
      <c r="C12" t="s">
        <v>16</v>
      </c>
      <c r="D12" t="s">
        <v>18</v>
      </c>
      <c r="E12">
        <v>313</v>
      </c>
      <c r="F12">
        <v>392041</v>
      </c>
      <c r="G12">
        <v>7.9838588310916499E-4</v>
      </c>
      <c r="J12" t="s">
        <v>7</v>
      </c>
      <c r="K12" t="s">
        <v>29</v>
      </c>
      <c r="L12" t="s">
        <v>16</v>
      </c>
      <c r="M12" t="s">
        <v>34</v>
      </c>
      <c r="N12">
        <v>14</v>
      </c>
      <c r="O12">
        <v>377674</v>
      </c>
      <c r="P12" s="1">
        <v>3.70690066035787E-5</v>
      </c>
    </row>
    <row r="13" spans="1:16" x14ac:dyDescent="0.3">
      <c r="A13" t="s">
        <v>7</v>
      </c>
      <c r="B13" t="s">
        <v>29</v>
      </c>
      <c r="C13" t="s">
        <v>16</v>
      </c>
      <c r="D13" t="s">
        <v>24</v>
      </c>
      <c r="E13">
        <v>178</v>
      </c>
      <c r="F13">
        <v>377674</v>
      </c>
      <c r="G13">
        <v>4.7130594110264399E-4</v>
      </c>
      <c r="J13" t="s">
        <v>7</v>
      </c>
      <c r="K13" t="s">
        <v>29</v>
      </c>
      <c r="L13" t="s">
        <v>16</v>
      </c>
      <c r="M13" t="s">
        <v>27</v>
      </c>
      <c r="N13">
        <v>9</v>
      </c>
      <c r="O13">
        <v>377674</v>
      </c>
      <c r="P13" s="1">
        <v>2.3830075673729199E-5</v>
      </c>
    </row>
    <row r="14" spans="1:16" x14ac:dyDescent="0.3">
      <c r="A14" t="s">
        <v>7</v>
      </c>
      <c r="B14" t="s">
        <v>8</v>
      </c>
      <c r="C14" t="s">
        <v>16</v>
      </c>
      <c r="D14" t="s">
        <v>24</v>
      </c>
      <c r="E14">
        <v>195</v>
      </c>
      <c r="F14">
        <v>419878</v>
      </c>
      <c r="G14">
        <v>4.6442061741743998E-4</v>
      </c>
      <c r="J14" t="s">
        <v>7</v>
      </c>
      <c r="K14" t="s">
        <v>29</v>
      </c>
      <c r="L14" t="s">
        <v>9</v>
      </c>
      <c r="M14" t="s">
        <v>31</v>
      </c>
      <c r="N14">
        <v>8</v>
      </c>
      <c r="O14">
        <v>377674</v>
      </c>
      <c r="P14" s="1">
        <v>2.11822894877593E-5</v>
      </c>
    </row>
    <row r="15" spans="1:16" x14ac:dyDescent="0.3">
      <c r="A15" t="s">
        <v>7</v>
      </c>
      <c r="B15" t="s">
        <v>35</v>
      </c>
      <c r="C15" t="s">
        <v>16</v>
      </c>
      <c r="D15" t="s">
        <v>24</v>
      </c>
      <c r="E15">
        <v>178</v>
      </c>
      <c r="F15">
        <v>392041</v>
      </c>
      <c r="G15">
        <v>4.5403414438795902E-4</v>
      </c>
      <c r="J15" t="s">
        <v>41</v>
      </c>
      <c r="K15" t="s">
        <v>29</v>
      </c>
      <c r="L15" t="s">
        <v>16</v>
      </c>
      <c r="M15" t="s">
        <v>21</v>
      </c>
      <c r="N15">
        <v>143286</v>
      </c>
      <c r="O15">
        <v>176868</v>
      </c>
      <c r="P15">
        <v>0.81012958816744696</v>
      </c>
    </row>
    <row r="16" spans="1:16" x14ac:dyDescent="0.3">
      <c r="A16" t="s">
        <v>7</v>
      </c>
      <c r="B16" t="s">
        <v>8</v>
      </c>
      <c r="C16" t="s">
        <v>16</v>
      </c>
      <c r="D16" t="s">
        <v>20</v>
      </c>
      <c r="E16">
        <v>187</v>
      </c>
      <c r="F16">
        <v>419878</v>
      </c>
      <c r="G16">
        <v>4.4536746388236601E-4</v>
      </c>
      <c r="J16" t="s">
        <v>41</v>
      </c>
      <c r="K16" t="s">
        <v>29</v>
      </c>
      <c r="L16" t="s">
        <v>9</v>
      </c>
      <c r="M16" t="s">
        <v>30</v>
      </c>
      <c r="N16">
        <v>32875</v>
      </c>
      <c r="O16">
        <v>176868</v>
      </c>
      <c r="P16">
        <v>0.18587308048940501</v>
      </c>
    </row>
    <row r="17" spans="1:16" x14ac:dyDescent="0.3">
      <c r="A17" t="s">
        <v>7</v>
      </c>
      <c r="B17" t="s">
        <v>29</v>
      </c>
      <c r="C17" t="s">
        <v>16</v>
      </c>
      <c r="D17" t="s">
        <v>20</v>
      </c>
      <c r="E17">
        <v>158</v>
      </c>
      <c r="F17">
        <v>377674</v>
      </c>
      <c r="G17">
        <v>4.1835021738324601E-4</v>
      </c>
      <c r="J17" t="s">
        <v>41</v>
      </c>
      <c r="K17" t="s">
        <v>29</v>
      </c>
      <c r="L17" t="s">
        <v>16</v>
      </c>
      <c r="M17" t="s">
        <v>22</v>
      </c>
      <c r="N17">
        <v>523</v>
      </c>
      <c r="O17">
        <v>176868</v>
      </c>
      <c r="P17">
        <v>2.9570074858086301E-3</v>
      </c>
    </row>
    <row r="18" spans="1:16" x14ac:dyDescent="0.3">
      <c r="A18" t="s">
        <v>7</v>
      </c>
      <c r="B18" t="s">
        <v>35</v>
      </c>
      <c r="C18" t="s">
        <v>16</v>
      </c>
      <c r="D18" t="s">
        <v>20</v>
      </c>
      <c r="E18">
        <v>159</v>
      </c>
      <c r="F18">
        <v>392041</v>
      </c>
      <c r="G18">
        <v>4.05569825604975E-4</v>
      </c>
      <c r="J18" t="s">
        <v>41</v>
      </c>
      <c r="K18" t="s">
        <v>29</v>
      </c>
      <c r="L18" t="s">
        <v>16</v>
      </c>
      <c r="M18" t="s">
        <v>51</v>
      </c>
      <c r="N18">
        <v>108</v>
      </c>
      <c r="O18">
        <v>176868</v>
      </c>
      <c r="P18">
        <v>6.1062487278648505E-4</v>
      </c>
    </row>
    <row r="19" spans="1:16" x14ac:dyDescent="0.3">
      <c r="A19" t="s">
        <v>7</v>
      </c>
      <c r="B19" t="s">
        <v>29</v>
      </c>
      <c r="C19" t="s">
        <v>16</v>
      </c>
      <c r="D19" t="s">
        <v>22</v>
      </c>
      <c r="E19">
        <v>114</v>
      </c>
      <c r="F19">
        <v>377674</v>
      </c>
      <c r="G19">
        <v>3.0184762520057002E-4</v>
      </c>
      <c r="J19" t="s">
        <v>41</v>
      </c>
      <c r="K19" t="s">
        <v>29</v>
      </c>
      <c r="L19" t="s">
        <v>16</v>
      </c>
      <c r="M19" t="s">
        <v>54</v>
      </c>
      <c r="N19">
        <v>39</v>
      </c>
      <c r="O19">
        <v>176868</v>
      </c>
      <c r="P19">
        <v>2.20503426284008E-4</v>
      </c>
    </row>
    <row r="20" spans="1:16" x14ac:dyDescent="0.3">
      <c r="A20" t="s">
        <v>7</v>
      </c>
      <c r="B20" t="s">
        <v>35</v>
      </c>
      <c r="C20" t="s">
        <v>16</v>
      </c>
      <c r="D20" t="s">
        <v>22</v>
      </c>
      <c r="E20">
        <v>114</v>
      </c>
      <c r="F20">
        <v>392041</v>
      </c>
      <c r="G20">
        <v>2.90785912697907E-4</v>
      </c>
      <c r="J20" t="s">
        <v>41</v>
      </c>
      <c r="K20" t="s">
        <v>29</v>
      </c>
      <c r="L20" t="s">
        <v>16</v>
      </c>
      <c r="M20" t="s">
        <v>53</v>
      </c>
      <c r="N20">
        <v>13</v>
      </c>
      <c r="O20">
        <v>176868</v>
      </c>
      <c r="P20" s="1">
        <v>7.35011420946695E-5</v>
      </c>
    </row>
    <row r="21" spans="1:16" x14ac:dyDescent="0.3">
      <c r="A21" t="s">
        <v>7</v>
      </c>
      <c r="B21" t="s">
        <v>8</v>
      </c>
      <c r="C21" t="s">
        <v>16</v>
      </c>
      <c r="D21" t="s">
        <v>28</v>
      </c>
      <c r="E21">
        <v>121</v>
      </c>
      <c r="F21">
        <v>419878</v>
      </c>
      <c r="G21">
        <v>2.8817894721800102E-4</v>
      </c>
      <c r="J21" t="s">
        <v>41</v>
      </c>
      <c r="K21" t="s">
        <v>29</v>
      </c>
      <c r="L21" t="s">
        <v>9</v>
      </c>
      <c r="M21" t="s">
        <v>50</v>
      </c>
      <c r="N21">
        <v>12</v>
      </c>
      <c r="O21">
        <v>176868</v>
      </c>
      <c r="P21" s="1">
        <v>6.7847208087387195E-5</v>
      </c>
    </row>
    <row r="22" spans="1:16" x14ac:dyDescent="0.3">
      <c r="A22" t="s">
        <v>7</v>
      </c>
      <c r="B22" t="s">
        <v>8</v>
      </c>
      <c r="C22" t="s">
        <v>16</v>
      </c>
      <c r="D22" t="s">
        <v>22</v>
      </c>
      <c r="E22">
        <v>116</v>
      </c>
      <c r="F22">
        <v>419878</v>
      </c>
      <c r="G22">
        <v>2.7627072625857998E-4</v>
      </c>
      <c r="J22" t="s">
        <v>41</v>
      </c>
      <c r="K22" t="s">
        <v>29</v>
      </c>
      <c r="L22" t="s">
        <v>9</v>
      </c>
      <c r="M22" t="s">
        <v>49</v>
      </c>
      <c r="N22">
        <v>8</v>
      </c>
      <c r="O22">
        <v>176868</v>
      </c>
      <c r="P22" s="1">
        <v>4.5231472058258098E-5</v>
      </c>
    </row>
    <row r="23" spans="1:16" x14ac:dyDescent="0.3">
      <c r="A23" t="s">
        <v>7</v>
      </c>
      <c r="B23" t="s">
        <v>8</v>
      </c>
      <c r="C23" t="s">
        <v>9</v>
      </c>
      <c r="D23" t="s">
        <v>13</v>
      </c>
      <c r="E23">
        <v>114</v>
      </c>
      <c r="F23">
        <v>419878</v>
      </c>
      <c r="G23">
        <v>2.71507437874811E-4</v>
      </c>
      <c r="J23" t="s">
        <v>41</v>
      </c>
      <c r="K23" t="s">
        <v>29</v>
      </c>
      <c r="L23" t="s">
        <v>16</v>
      </c>
      <c r="M23" t="s">
        <v>52</v>
      </c>
      <c r="N23">
        <v>4</v>
      </c>
      <c r="O23">
        <v>176868</v>
      </c>
      <c r="P23" s="1">
        <v>2.26157360291291E-5</v>
      </c>
    </row>
    <row r="24" spans="1:16" x14ac:dyDescent="0.3">
      <c r="A24" t="s">
        <v>7</v>
      </c>
      <c r="B24" t="s">
        <v>35</v>
      </c>
      <c r="C24" t="s">
        <v>16</v>
      </c>
      <c r="D24" t="s">
        <v>40</v>
      </c>
      <c r="E24">
        <v>101</v>
      </c>
      <c r="F24">
        <v>392041</v>
      </c>
      <c r="G24">
        <v>2.5762611563586498E-4</v>
      </c>
      <c r="J24" t="s">
        <v>57</v>
      </c>
      <c r="K24" t="s">
        <v>29</v>
      </c>
      <c r="L24" t="s">
        <v>16</v>
      </c>
      <c r="M24" t="s">
        <v>21</v>
      </c>
      <c r="N24">
        <v>25477</v>
      </c>
      <c r="O24">
        <v>25500</v>
      </c>
      <c r="P24">
        <v>0.99909803921568596</v>
      </c>
    </row>
    <row r="25" spans="1:16" x14ac:dyDescent="0.3">
      <c r="A25" t="s">
        <v>7</v>
      </c>
      <c r="B25" t="s">
        <v>29</v>
      </c>
      <c r="C25" t="s">
        <v>16</v>
      </c>
      <c r="D25" t="s">
        <v>28</v>
      </c>
      <c r="E25">
        <v>83</v>
      </c>
      <c r="F25">
        <v>377674</v>
      </c>
      <c r="G25">
        <v>2.1976625343550301E-4</v>
      </c>
      <c r="J25" t="s">
        <v>57</v>
      </c>
      <c r="K25" t="s">
        <v>29</v>
      </c>
      <c r="L25" t="s">
        <v>16</v>
      </c>
      <c r="M25" t="s">
        <v>28</v>
      </c>
      <c r="N25">
        <v>12</v>
      </c>
      <c r="O25">
        <v>25500</v>
      </c>
      <c r="P25">
        <v>4.7058823529411799E-4</v>
      </c>
    </row>
    <row r="26" spans="1:16" x14ac:dyDescent="0.3">
      <c r="A26" t="s">
        <v>7</v>
      </c>
      <c r="B26" t="s">
        <v>29</v>
      </c>
      <c r="C26" t="s">
        <v>16</v>
      </c>
      <c r="D26" t="s">
        <v>33</v>
      </c>
      <c r="E26">
        <v>78</v>
      </c>
      <c r="F26">
        <v>377674</v>
      </c>
      <c r="G26">
        <v>2.0652732250565301E-4</v>
      </c>
      <c r="J26" t="s">
        <v>57</v>
      </c>
      <c r="K26" t="s">
        <v>29</v>
      </c>
      <c r="L26" t="s">
        <v>16</v>
      </c>
      <c r="M26" t="s">
        <v>58</v>
      </c>
      <c r="N26">
        <v>11</v>
      </c>
      <c r="O26">
        <v>25500</v>
      </c>
      <c r="P26">
        <v>4.31372549019608E-4</v>
      </c>
    </row>
    <row r="27" spans="1:16" x14ac:dyDescent="0.3">
      <c r="A27" t="s">
        <v>7</v>
      </c>
      <c r="B27" t="s">
        <v>35</v>
      </c>
      <c r="C27" t="s">
        <v>16</v>
      </c>
      <c r="D27" t="s">
        <v>33</v>
      </c>
      <c r="E27">
        <v>78</v>
      </c>
      <c r="F27">
        <v>392041</v>
      </c>
      <c r="G27">
        <v>1.98958782372252E-4</v>
      </c>
    </row>
    <row r="28" spans="1:16" x14ac:dyDescent="0.3">
      <c r="A28" t="s">
        <v>7</v>
      </c>
      <c r="B28" t="s">
        <v>8</v>
      </c>
      <c r="C28" t="s">
        <v>9</v>
      </c>
      <c r="D28" t="s">
        <v>10</v>
      </c>
      <c r="E28">
        <v>78</v>
      </c>
      <c r="F28">
        <v>419878</v>
      </c>
      <c r="G28">
        <v>1.85768246966976E-4</v>
      </c>
    </row>
    <row r="29" spans="1:16" x14ac:dyDescent="0.3">
      <c r="A29" t="s">
        <v>7</v>
      </c>
      <c r="B29" t="s">
        <v>8</v>
      </c>
      <c r="C29" t="s">
        <v>16</v>
      </c>
      <c r="D29" t="s">
        <v>25</v>
      </c>
      <c r="E29">
        <v>41</v>
      </c>
      <c r="F29">
        <v>419878</v>
      </c>
      <c r="G29" s="1">
        <v>9.7647411867256699E-5</v>
      </c>
      <c r="P29" s="1"/>
    </row>
    <row r="30" spans="1:16" x14ac:dyDescent="0.3">
      <c r="A30" t="s">
        <v>7</v>
      </c>
      <c r="B30" t="s">
        <v>8</v>
      </c>
      <c r="C30" t="s">
        <v>9</v>
      </c>
      <c r="D30" t="s">
        <v>15</v>
      </c>
      <c r="E30">
        <v>27</v>
      </c>
      <c r="F30">
        <v>419878</v>
      </c>
      <c r="G30" s="1">
        <v>6.4304393180876406E-5</v>
      </c>
      <c r="P30" s="1"/>
    </row>
    <row r="31" spans="1:16" x14ac:dyDescent="0.3">
      <c r="A31" t="s">
        <v>7</v>
      </c>
      <c r="B31" t="s">
        <v>35</v>
      </c>
      <c r="C31" t="s">
        <v>16</v>
      </c>
      <c r="D31" t="s">
        <v>38</v>
      </c>
      <c r="E31">
        <v>17</v>
      </c>
      <c r="F31">
        <v>392041</v>
      </c>
      <c r="G31" s="1">
        <v>4.33628115426703E-5</v>
      </c>
      <c r="P31" s="1"/>
    </row>
    <row r="32" spans="1:16" x14ac:dyDescent="0.3">
      <c r="A32" t="s">
        <v>7</v>
      </c>
      <c r="B32" t="s">
        <v>35</v>
      </c>
      <c r="C32" t="s">
        <v>16</v>
      </c>
      <c r="D32" t="s">
        <v>39</v>
      </c>
      <c r="E32">
        <v>17</v>
      </c>
      <c r="F32">
        <v>392041</v>
      </c>
      <c r="G32" s="1">
        <v>4.33628115426703E-5</v>
      </c>
      <c r="P32" s="1"/>
    </row>
    <row r="33" spans="1:16" x14ac:dyDescent="0.3">
      <c r="A33" t="s">
        <v>7</v>
      </c>
      <c r="B33" t="s">
        <v>29</v>
      </c>
      <c r="C33" t="s">
        <v>16</v>
      </c>
      <c r="D33" t="s">
        <v>32</v>
      </c>
      <c r="E33">
        <v>16</v>
      </c>
      <c r="F33">
        <v>377674</v>
      </c>
      <c r="G33" s="1">
        <v>4.23645789755186E-5</v>
      </c>
      <c r="P33" s="1"/>
    </row>
    <row r="34" spans="1:16" x14ac:dyDescent="0.3">
      <c r="A34" t="s">
        <v>7</v>
      </c>
      <c r="B34" t="s">
        <v>35</v>
      </c>
      <c r="C34" t="s">
        <v>16</v>
      </c>
      <c r="D34" t="s">
        <v>32</v>
      </c>
      <c r="E34">
        <v>16</v>
      </c>
      <c r="F34">
        <v>392041</v>
      </c>
      <c r="G34" s="1">
        <v>4.0812057922513203E-5</v>
      </c>
      <c r="P34" s="1"/>
    </row>
    <row r="35" spans="1:16" x14ac:dyDescent="0.3">
      <c r="A35" t="s">
        <v>7</v>
      </c>
      <c r="B35" t="s">
        <v>35</v>
      </c>
      <c r="C35" t="s">
        <v>36</v>
      </c>
      <c r="D35" t="s">
        <v>37</v>
      </c>
      <c r="E35">
        <v>15</v>
      </c>
      <c r="F35">
        <v>392041</v>
      </c>
      <c r="G35" s="1">
        <v>3.8261304302356098E-5</v>
      </c>
      <c r="P35" s="1"/>
    </row>
    <row r="36" spans="1:16" x14ac:dyDescent="0.3">
      <c r="A36" t="s">
        <v>7</v>
      </c>
      <c r="B36" t="s">
        <v>29</v>
      </c>
      <c r="C36" t="s">
        <v>16</v>
      </c>
      <c r="D36" t="s">
        <v>34</v>
      </c>
      <c r="E36">
        <v>14</v>
      </c>
      <c r="F36">
        <v>377674</v>
      </c>
      <c r="G36" s="1">
        <v>3.70690066035787E-5</v>
      </c>
      <c r="P36" s="1"/>
    </row>
    <row r="37" spans="1:16" x14ac:dyDescent="0.3">
      <c r="A37" t="s">
        <v>7</v>
      </c>
      <c r="B37" t="s">
        <v>29</v>
      </c>
      <c r="C37" t="s">
        <v>16</v>
      </c>
      <c r="D37" t="s">
        <v>27</v>
      </c>
      <c r="E37">
        <v>9</v>
      </c>
      <c r="F37">
        <v>377674</v>
      </c>
      <c r="G37" s="1">
        <v>2.3830075673729199E-5</v>
      </c>
      <c r="P37" s="1"/>
    </row>
    <row r="38" spans="1:16" x14ac:dyDescent="0.3">
      <c r="A38" t="s">
        <v>7</v>
      </c>
      <c r="B38" t="s">
        <v>8</v>
      </c>
      <c r="C38" t="s">
        <v>16</v>
      </c>
      <c r="D38" t="s">
        <v>27</v>
      </c>
      <c r="E38">
        <v>10</v>
      </c>
      <c r="F38">
        <v>419878</v>
      </c>
      <c r="G38" s="1">
        <v>2.3816441918843099E-5</v>
      </c>
      <c r="P38" s="1"/>
    </row>
    <row r="39" spans="1:16" x14ac:dyDescent="0.3">
      <c r="A39" t="s">
        <v>7</v>
      </c>
      <c r="B39" t="s">
        <v>35</v>
      </c>
      <c r="C39" t="s">
        <v>16</v>
      </c>
      <c r="D39" t="s">
        <v>27</v>
      </c>
      <c r="E39">
        <v>9</v>
      </c>
      <c r="F39">
        <v>392041</v>
      </c>
      <c r="G39" s="1">
        <v>2.2956782581413699E-5</v>
      </c>
      <c r="P39" s="1"/>
    </row>
    <row r="40" spans="1:16" x14ac:dyDescent="0.3">
      <c r="A40" t="s">
        <v>7</v>
      </c>
      <c r="B40" t="s">
        <v>29</v>
      </c>
      <c r="C40" t="s">
        <v>9</v>
      </c>
      <c r="D40" t="s">
        <v>31</v>
      </c>
      <c r="E40">
        <v>8</v>
      </c>
      <c r="F40">
        <v>377674</v>
      </c>
      <c r="G40" s="1">
        <v>2.11822894877593E-5</v>
      </c>
      <c r="P40" s="1"/>
    </row>
    <row r="41" spans="1:16" x14ac:dyDescent="0.3">
      <c r="A41" t="s">
        <v>7</v>
      </c>
      <c r="B41" t="s">
        <v>35</v>
      </c>
      <c r="C41" t="s">
        <v>9</v>
      </c>
      <c r="D41" t="s">
        <v>31</v>
      </c>
      <c r="E41">
        <v>8</v>
      </c>
      <c r="F41">
        <v>392041</v>
      </c>
      <c r="G41" s="1">
        <v>2.0406028961256601E-5</v>
      </c>
      <c r="P41" s="1"/>
    </row>
    <row r="42" spans="1:16" x14ac:dyDescent="0.3">
      <c r="A42" t="s">
        <v>7</v>
      </c>
      <c r="B42" t="s">
        <v>8</v>
      </c>
      <c r="C42" t="s">
        <v>16</v>
      </c>
      <c r="D42" t="s">
        <v>19</v>
      </c>
      <c r="E42">
        <v>8</v>
      </c>
      <c r="F42">
        <v>419878</v>
      </c>
      <c r="G42" s="1">
        <v>1.9053153535074501E-5</v>
      </c>
      <c r="P42" s="1"/>
    </row>
    <row r="43" spans="1:16" x14ac:dyDescent="0.3">
      <c r="A43" t="s">
        <v>7</v>
      </c>
      <c r="B43" t="s">
        <v>8</v>
      </c>
      <c r="C43" t="s">
        <v>9</v>
      </c>
      <c r="D43" t="s">
        <v>12</v>
      </c>
      <c r="E43">
        <v>7</v>
      </c>
      <c r="F43">
        <v>419878</v>
      </c>
      <c r="G43" s="1">
        <v>1.66715093431902E-5</v>
      </c>
      <c r="P43" s="1"/>
    </row>
    <row r="44" spans="1:16" x14ac:dyDescent="0.3">
      <c r="A44" t="s">
        <v>7</v>
      </c>
      <c r="B44" t="s">
        <v>8</v>
      </c>
      <c r="C44" t="s">
        <v>9</v>
      </c>
      <c r="D44" t="s">
        <v>11</v>
      </c>
      <c r="E44">
        <v>5</v>
      </c>
      <c r="F44">
        <v>419878</v>
      </c>
      <c r="G44" s="1">
        <v>1.1908220959421501E-5</v>
      </c>
      <c r="P44" s="1"/>
    </row>
    <row r="45" spans="1:16" x14ac:dyDescent="0.3">
      <c r="A45" t="s">
        <v>7</v>
      </c>
      <c r="B45" t="s">
        <v>8</v>
      </c>
      <c r="C45" t="s">
        <v>16</v>
      </c>
      <c r="D45" t="s">
        <v>26</v>
      </c>
      <c r="E45">
        <v>5</v>
      </c>
      <c r="F45">
        <v>419878</v>
      </c>
      <c r="G45" s="1">
        <v>1.1908220959421501E-5</v>
      </c>
      <c r="P45" s="1"/>
    </row>
    <row r="46" spans="1:16" x14ac:dyDescent="0.3">
      <c r="A46" t="s">
        <v>7</v>
      </c>
      <c r="B46" t="s">
        <v>8</v>
      </c>
      <c r="C46" t="s">
        <v>9</v>
      </c>
      <c r="D46" t="s">
        <v>14</v>
      </c>
      <c r="E46">
        <v>3</v>
      </c>
      <c r="F46">
        <v>419878</v>
      </c>
      <c r="G46" s="1">
        <v>7.1449325756529304E-6</v>
      </c>
      <c r="P46" s="1"/>
    </row>
    <row r="47" spans="1:16" x14ac:dyDescent="0.3">
      <c r="A47" t="s">
        <v>7</v>
      </c>
      <c r="B47" t="s">
        <v>8</v>
      </c>
      <c r="C47" t="s">
        <v>16</v>
      </c>
      <c r="D47" t="s">
        <v>17</v>
      </c>
      <c r="E47">
        <v>2</v>
      </c>
      <c r="F47">
        <v>419878</v>
      </c>
      <c r="G47" s="1">
        <v>4.7632883837686202E-6</v>
      </c>
      <c r="P47" s="1"/>
    </row>
    <row r="48" spans="1:16" x14ac:dyDescent="0.3">
      <c r="A48" t="s">
        <v>41</v>
      </c>
      <c r="B48" t="s">
        <v>8</v>
      </c>
      <c r="C48" t="s">
        <v>16</v>
      </c>
      <c r="D48" t="s">
        <v>21</v>
      </c>
      <c r="E48">
        <v>204811</v>
      </c>
      <c r="F48">
        <v>205494</v>
      </c>
      <c r="G48">
        <v>0.99667630198448598</v>
      </c>
    </row>
    <row r="49" spans="1:16" x14ac:dyDescent="0.3">
      <c r="A49" t="s">
        <v>41</v>
      </c>
      <c r="B49" t="s">
        <v>35</v>
      </c>
      <c r="C49" t="s">
        <v>16</v>
      </c>
      <c r="D49" t="s">
        <v>21</v>
      </c>
      <c r="E49">
        <v>155688</v>
      </c>
      <c r="F49">
        <v>186664</v>
      </c>
      <c r="G49">
        <v>0.83405477221103197</v>
      </c>
    </row>
    <row r="50" spans="1:16" x14ac:dyDescent="0.3">
      <c r="A50" t="s">
        <v>41</v>
      </c>
      <c r="B50" t="s">
        <v>29</v>
      </c>
      <c r="C50" t="s">
        <v>16</v>
      </c>
      <c r="D50" t="s">
        <v>21</v>
      </c>
      <c r="E50">
        <v>143286</v>
      </c>
      <c r="F50">
        <v>176868</v>
      </c>
      <c r="G50">
        <v>0.81012958816744696</v>
      </c>
    </row>
    <row r="51" spans="1:16" x14ac:dyDescent="0.3">
      <c r="A51" t="s">
        <v>41</v>
      </c>
      <c r="B51" t="s">
        <v>29</v>
      </c>
      <c r="C51" t="s">
        <v>9</v>
      </c>
      <c r="D51" t="s">
        <v>30</v>
      </c>
      <c r="E51">
        <v>32875</v>
      </c>
      <c r="F51">
        <v>176868</v>
      </c>
      <c r="G51">
        <v>0.18587308048940501</v>
      </c>
    </row>
    <row r="52" spans="1:16" x14ac:dyDescent="0.3">
      <c r="A52" t="s">
        <v>41</v>
      </c>
      <c r="B52" t="s">
        <v>35</v>
      </c>
      <c r="C52" t="s">
        <v>9</v>
      </c>
      <c r="D52" t="s">
        <v>30</v>
      </c>
      <c r="E52">
        <v>30281</v>
      </c>
      <c r="F52">
        <v>186664</v>
      </c>
      <c r="G52">
        <v>0.16222196031371899</v>
      </c>
    </row>
    <row r="53" spans="1:16" x14ac:dyDescent="0.3">
      <c r="A53" t="s">
        <v>41</v>
      </c>
      <c r="B53" t="s">
        <v>29</v>
      </c>
      <c r="C53" t="s">
        <v>16</v>
      </c>
      <c r="D53" t="s">
        <v>22</v>
      </c>
      <c r="E53">
        <v>523</v>
      </c>
      <c r="F53">
        <v>176868</v>
      </c>
      <c r="G53">
        <v>2.9570074858086301E-3</v>
      </c>
    </row>
    <row r="54" spans="1:16" x14ac:dyDescent="0.3">
      <c r="A54" t="s">
        <v>41</v>
      </c>
      <c r="B54" t="s">
        <v>35</v>
      </c>
      <c r="C54" t="s">
        <v>16</v>
      </c>
      <c r="D54" t="s">
        <v>22</v>
      </c>
      <c r="E54">
        <v>528</v>
      </c>
      <c r="F54">
        <v>186664</v>
      </c>
      <c r="G54">
        <v>2.8286118373119602E-3</v>
      </c>
    </row>
    <row r="55" spans="1:16" x14ac:dyDescent="0.3">
      <c r="A55" t="s">
        <v>41</v>
      </c>
      <c r="B55" t="s">
        <v>8</v>
      </c>
      <c r="C55" t="s">
        <v>16</v>
      </c>
      <c r="D55" t="s">
        <v>22</v>
      </c>
      <c r="E55">
        <v>549</v>
      </c>
      <c r="F55">
        <v>205494</v>
      </c>
      <c r="G55">
        <v>2.6716108499518199E-3</v>
      </c>
    </row>
    <row r="56" spans="1:16" x14ac:dyDescent="0.3">
      <c r="A56" t="s">
        <v>41</v>
      </c>
      <c r="B56" t="s">
        <v>29</v>
      </c>
      <c r="C56" t="s">
        <v>16</v>
      </c>
      <c r="D56" t="s">
        <v>51</v>
      </c>
      <c r="E56">
        <v>108</v>
      </c>
      <c r="F56">
        <v>176868</v>
      </c>
      <c r="G56">
        <v>6.1062487278648505E-4</v>
      </c>
    </row>
    <row r="57" spans="1:16" x14ac:dyDescent="0.3">
      <c r="A57" t="s">
        <v>41</v>
      </c>
      <c r="B57" t="s">
        <v>35</v>
      </c>
      <c r="C57" t="s">
        <v>16</v>
      </c>
      <c r="D57" t="s">
        <v>56</v>
      </c>
      <c r="E57">
        <v>67</v>
      </c>
      <c r="F57">
        <v>186664</v>
      </c>
      <c r="G57">
        <v>3.5893369905284401E-4</v>
      </c>
    </row>
    <row r="58" spans="1:16" x14ac:dyDescent="0.3">
      <c r="A58" t="s">
        <v>41</v>
      </c>
      <c r="B58" t="s">
        <v>29</v>
      </c>
      <c r="C58" t="s">
        <v>16</v>
      </c>
      <c r="D58" t="s">
        <v>54</v>
      </c>
      <c r="E58">
        <v>39</v>
      </c>
      <c r="F58">
        <v>176868</v>
      </c>
      <c r="G58">
        <v>2.20503426284008E-4</v>
      </c>
    </row>
    <row r="59" spans="1:16" x14ac:dyDescent="0.3">
      <c r="A59" t="s">
        <v>41</v>
      </c>
      <c r="B59" t="s">
        <v>35</v>
      </c>
      <c r="C59" t="s">
        <v>16</v>
      </c>
      <c r="D59" t="s">
        <v>54</v>
      </c>
      <c r="E59">
        <v>39</v>
      </c>
      <c r="F59">
        <v>186664</v>
      </c>
      <c r="G59">
        <v>2.0893155616508801E-4</v>
      </c>
    </row>
    <row r="60" spans="1:16" x14ac:dyDescent="0.3">
      <c r="A60" t="s">
        <v>41</v>
      </c>
      <c r="B60" t="s">
        <v>8</v>
      </c>
      <c r="C60" t="s">
        <v>16</v>
      </c>
      <c r="D60" t="s">
        <v>47</v>
      </c>
      <c r="E60">
        <v>36</v>
      </c>
      <c r="F60">
        <v>205494</v>
      </c>
      <c r="G60">
        <v>1.7518759671815201E-4</v>
      </c>
    </row>
    <row r="61" spans="1:16" x14ac:dyDescent="0.3">
      <c r="A61" t="s">
        <v>41</v>
      </c>
      <c r="B61" t="s">
        <v>8</v>
      </c>
      <c r="C61" t="s">
        <v>16</v>
      </c>
      <c r="D61" t="s">
        <v>48</v>
      </c>
      <c r="E61">
        <v>29</v>
      </c>
      <c r="F61">
        <v>205494</v>
      </c>
      <c r="G61">
        <v>1.4112334180073401E-4</v>
      </c>
    </row>
    <row r="62" spans="1:16" x14ac:dyDescent="0.3">
      <c r="A62" t="s">
        <v>41</v>
      </c>
      <c r="B62" t="s">
        <v>35</v>
      </c>
      <c r="C62" t="s">
        <v>16</v>
      </c>
      <c r="D62" t="s">
        <v>53</v>
      </c>
      <c r="E62">
        <v>24</v>
      </c>
      <c r="F62">
        <v>186664</v>
      </c>
      <c r="G62">
        <v>1.28573265332362E-4</v>
      </c>
    </row>
    <row r="63" spans="1:16" x14ac:dyDescent="0.3">
      <c r="A63" t="s">
        <v>41</v>
      </c>
      <c r="B63" t="s">
        <v>8</v>
      </c>
      <c r="C63" t="s">
        <v>36</v>
      </c>
      <c r="D63" t="s">
        <v>43</v>
      </c>
      <c r="E63">
        <v>18</v>
      </c>
      <c r="F63">
        <v>205494</v>
      </c>
      <c r="G63" s="1">
        <v>8.7593798359076195E-5</v>
      </c>
      <c r="P63" s="1"/>
    </row>
    <row r="64" spans="1:16" x14ac:dyDescent="0.3">
      <c r="A64" t="s">
        <v>41</v>
      </c>
      <c r="B64" t="s">
        <v>35</v>
      </c>
      <c r="C64" t="s">
        <v>16</v>
      </c>
      <c r="D64" t="s">
        <v>55</v>
      </c>
      <c r="E64">
        <v>16</v>
      </c>
      <c r="F64">
        <v>186664</v>
      </c>
      <c r="G64" s="1">
        <v>8.57155102215746E-5</v>
      </c>
      <c r="P64" s="1"/>
    </row>
    <row r="65" spans="1:16" x14ac:dyDescent="0.3">
      <c r="A65" t="s">
        <v>41</v>
      </c>
      <c r="B65" t="s">
        <v>29</v>
      </c>
      <c r="C65" t="s">
        <v>16</v>
      </c>
      <c r="D65" t="s">
        <v>53</v>
      </c>
      <c r="E65">
        <v>13</v>
      </c>
      <c r="F65">
        <v>176868</v>
      </c>
      <c r="G65" s="1">
        <v>7.35011420946695E-5</v>
      </c>
      <c r="P65" s="1"/>
    </row>
    <row r="66" spans="1:16" x14ac:dyDescent="0.3">
      <c r="A66" t="s">
        <v>41</v>
      </c>
      <c r="B66" t="s">
        <v>35</v>
      </c>
      <c r="C66" t="s">
        <v>16</v>
      </c>
      <c r="D66" t="s">
        <v>38</v>
      </c>
      <c r="E66">
        <v>13</v>
      </c>
      <c r="F66">
        <v>186664</v>
      </c>
      <c r="G66" s="1">
        <v>6.9643852055029394E-5</v>
      </c>
      <c r="P66" s="1"/>
    </row>
    <row r="67" spans="1:16" x14ac:dyDescent="0.3">
      <c r="A67" t="s">
        <v>41</v>
      </c>
      <c r="B67" t="s">
        <v>29</v>
      </c>
      <c r="C67" t="s">
        <v>9</v>
      </c>
      <c r="D67" t="s">
        <v>50</v>
      </c>
      <c r="E67">
        <v>12</v>
      </c>
      <c r="F67">
        <v>176868</v>
      </c>
      <c r="G67" s="1">
        <v>6.7847208087387195E-5</v>
      </c>
      <c r="P67" s="1"/>
    </row>
    <row r="68" spans="1:16" x14ac:dyDescent="0.3">
      <c r="A68" t="s">
        <v>41</v>
      </c>
      <c r="B68" t="s">
        <v>8</v>
      </c>
      <c r="C68" t="s">
        <v>9</v>
      </c>
      <c r="D68" t="s">
        <v>15</v>
      </c>
      <c r="E68">
        <v>13</v>
      </c>
      <c r="F68">
        <v>205494</v>
      </c>
      <c r="G68" s="1">
        <v>6.3262187703777196E-5</v>
      </c>
      <c r="P68" s="1"/>
    </row>
    <row r="69" spans="1:16" x14ac:dyDescent="0.3">
      <c r="A69" t="s">
        <v>41</v>
      </c>
      <c r="B69" t="s">
        <v>29</v>
      </c>
      <c r="C69" t="s">
        <v>9</v>
      </c>
      <c r="D69" t="s">
        <v>49</v>
      </c>
      <c r="E69">
        <v>8</v>
      </c>
      <c r="F69">
        <v>176868</v>
      </c>
      <c r="G69" s="1">
        <v>4.5231472058258098E-5</v>
      </c>
      <c r="P69" s="1"/>
    </row>
    <row r="70" spans="1:16" x14ac:dyDescent="0.3">
      <c r="A70" t="s">
        <v>41</v>
      </c>
      <c r="B70" t="s">
        <v>8</v>
      </c>
      <c r="C70" t="s">
        <v>16</v>
      </c>
      <c r="D70" t="s">
        <v>45</v>
      </c>
      <c r="E70">
        <v>9</v>
      </c>
      <c r="F70">
        <v>205494</v>
      </c>
      <c r="G70" s="1">
        <v>4.3796899179538098E-5</v>
      </c>
      <c r="P70" s="1"/>
    </row>
    <row r="71" spans="1:16" x14ac:dyDescent="0.3">
      <c r="A71" t="s">
        <v>41</v>
      </c>
      <c r="B71" t="s">
        <v>8</v>
      </c>
      <c r="C71" t="s">
        <v>16</v>
      </c>
      <c r="D71" t="s">
        <v>28</v>
      </c>
      <c r="E71">
        <v>9</v>
      </c>
      <c r="F71">
        <v>205494</v>
      </c>
      <c r="G71" s="1">
        <v>4.3796899179538098E-5</v>
      </c>
      <c r="P71" s="1"/>
    </row>
    <row r="72" spans="1:16" x14ac:dyDescent="0.3">
      <c r="A72" t="s">
        <v>41</v>
      </c>
      <c r="B72" t="s">
        <v>35</v>
      </c>
      <c r="C72" t="s">
        <v>9</v>
      </c>
      <c r="D72" t="s">
        <v>49</v>
      </c>
      <c r="E72">
        <v>8</v>
      </c>
      <c r="F72">
        <v>186664</v>
      </c>
      <c r="G72" s="1">
        <v>4.28577551107873E-5</v>
      </c>
      <c r="P72" s="1"/>
    </row>
    <row r="73" spans="1:16" x14ac:dyDescent="0.3">
      <c r="A73" t="s">
        <v>41</v>
      </c>
      <c r="B73" t="s">
        <v>8</v>
      </c>
      <c r="C73" t="s">
        <v>16</v>
      </c>
      <c r="D73" t="s">
        <v>46</v>
      </c>
      <c r="E73">
        <v>8</v>
      </c>
      <c r="F73">
        <v>205494</v>
      </c>
      <c r="G73" s="1">
        <v>3.8930577048478298E-5</v>
      </c>
      <c r="P73" s="1"/>
    </row>
    <row r="74" spans="1:16" x14ac:dyDescent="0.3">
      <c r="A74" t="s">
        <v>41</v>
      </c>
      <c r="B74" t="s">
        <v>8</v>
      </c>
      <c r="C74" t="s">
        <v>36</v>
      </c>
      <c r="D74" t="s">
        <v>44</v>
      </c>
      <c r="E74">
        <v>7</v>
      </c>
      <c r="F74">
        <v>205494</v>
      </c>
      <c r="G74" s="1">
        <v>3.4064254917418498E-5</v>
      </c>
      <c r="P74" s="1"/>
    </row>
    <row r="75" spans="1:16" x14ac:dyDescent="0.3">
      <c r="A75" t="s">
        <v>41</v>
      </c>
      <c r="B75" t="s">
        <v>8</v>
      </c>
      <c r="C75" t="s">
        <v>36</v>
      </c>
      <c r="D75" t="s">
        <v>42</v>
      </c>
      <c r="E75">
        <v>5</v>
      </c>
      <c r="F75">
        <v>205494</v>
      </c>
      <c r="G75" s="1">
        <v>2.4331610655298901E-5</v>
      </c>
      <c r="P75" s="1"/>
    </row>
    <row r="76" spans="1:16" x14ac:dyDescent="0.3">
      <c r="A76" t="s">
        <v>41</v>
      </c>
      <c r="B76" t="s">
        <v>29</v>
      </c>
      <c r="C76" t="s">
        <v>16</v>
      </c>
      <c r="D76" t="s">
        <v>52</v>
      </c>
      <c r="E76">
        <v>4</v>
      </c>
      <c r="F76">
        <v>176868</v>
      </c>
      <c r="G76" s="1">
        <v>2.26157360291291E-5</v>
      </c>
      <c r="P76" s="1"/>
    </row>
    <row r="77" spans="1:16" x14ac:dyDescent="0.3">
      <c r="A77" t="s">
        <v>57</v>
      </c>
      <c r="B77" t="s">
        <v>35</v>
      </c>
      <c r="C77" t="s">
        <v>16</v>
      </c>
      <c r="D77" t="s">
        <v>21</v>
      </c>
      <c r="E77">
        <v>25715</v>
      </c>
      <c r="F77">
        <v>25715</v>
      </c>
      <c r="G77">
        <v>1</v>
      </c>
    </row>
    <row r="78" spans="1:16" x14ac:dyDescent="0.3">
      <c r="A78" t="s">
        <v>57</v>
      </c>
      <c r="B78" t="s">
        <v>8</v>
      </c>
      <c r="C78" t="s">
        <v>16</v>
      </c>
      <c r="D78" t="s">
        <v>21</v>
      </c>
      <c r="E78">
        <v>27938</v>
      </c>
      <c r="F78">
        <v>27953</v>
      </c>
      <c r="G78">
        <v>0.99946338496762399</v>
      </c>
    </row>
    <row r="79" spans="1:16" x14ac:dyDescent="0.3">
      <c r="A79" t="s">
        <v>57</v>
      </c>
      <c r="B79" t="s">
        <v>29</v>
      </c>
      <c r="C79" t="s">
        <v>16</v>
      </c>
      <c r="D79" t="s">
        <v>21</v>
      </c>
      <c r="E79">
        <v>25477</v>
      </c>
      <c r="F79">
        <v>25500</v>
      </c>
      <c r="G79">
        <v>0.99909803921568596</v>
      </c>
    </row>
    <row r="80" spans="1:16" x14ac:dyDescent="0.3">
      <c r="A80" t="s">
        <v>57</v>
      </c>
      <c r="B80" t="s">
        <v>8</v>
      </c>
      <c r="C80" t="s">
        <v>16</v>
      </c>
      <c r="D80" t="s">
        <v>28</v>
      </c>
      <c r="E80">
        <v>15</v>
      </c>
      <c r="F80">
        <v>27953</v>
      </c>
      <c r="G80">
        <v>5.3661503237577399E-4</v>
      </c>
    </row>
    <row r="81" spans="1:7" x14ac:dyDescent="0.3">
      <c r="A81" t="s">
        <v>57</v>
      </c>
      <c r="B81" t="s">
        <v>29</v>
      </c>
      <c r="C81" t="s">
        <v>16</v>
      </c>
      <c r="D81" t="s">
        <v>28</v>
      </c>
      <c r="E81">
        <v>12</v>
      </c>
      <c r="F81">
        <v>25500</v>
      </c>
      <c r="G81">
        <v>4.7058823529411799E-4</v>
      </c>
    </row>
    <row r="82" spans="1:7" x14ac:dyDescent="0.3">
      <c r="A82" t="s">
        <v>57</v>
      </c>
      <c r="B82" t="s">
        <v>29</v>
      </c>
      <c r="C82" t="s">
        <v>16</v>
      </c>
      <c r="D82" t="s">
        <v>58</v>
      </c>
      <c r="E82">
        <v>11</v>
      </c>
      <c r="F82">
        <v>25500</v>
      </c>
      <c r="G82">
        <v>4.31372549019608E-4</v>
      </c>
    </row>
  </sheetData>
  <sortState xmlns:xlrd2="http://schemas.microsoft.com/office/spreadsheetml/2017/richdata2" ref="A2:G82">
    <sortCondition ref="A2:A82"/>
    <sortCondition descending="1" ref="G2:G8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16FBA-3D37-4A5D-BA07-71C88A02DE45}">
  <dimension ref="A1:Q48"/>
  <sheetViews>
    <sheetView topLeftCell="C4" workbookViewId="0">
      <selection activeCell="M21" sqref="M21"/>
    </sheetView>
  </sheetViews>
  <sheetFormatPr defaultRowHeight="14.4" x14ac:dyDescent="0.3"/>
  <cols>
    <col min="1" max="1" width="18.21875" style="11" bestFit="1" customWidth="1"/>
    <col min="2" max="2" width="33.88671875" style="11" bestFit="1" customWidth="1"/>
    <col min="3" max="3" width="24.109375" style="11" bestFit="1" customWidth="1"/>
    <col min="4" max="4" width="6" bestFit="1" customWidth="1"/>
    <col min="5" max="5" width="8" bestFit="1" customWidth="1"/>
    <col min="9" max="9" width="16.77734375" bestFit="1" customWidth="1"/>
    <col min="10" max="11" width="5" bestFit="1" customWidth="1"/>
    <col min="13" max="13" width="36.88671875" bestFit="1" customWidth="1"/>
    <col min="14" max="15" width="18" bestFit="1" customWidth="1"/>
    <col min="16" max="16" width="18.21875" bestFit="1" customWidth="1"/>
    <col min="17" max="17" width="10.77734375" bestFit="1" customWidth="1"/>
  </cols>
  <sheetData>
    <row r="1" spans="1:17" x14ac:dyDescent="0.3">
      <c r="A1" s="12" t="s">
        <v>191</v>
      </c>
      <c r="B1" s="13" t="s">
        <v>156</v>
      </c>
      <c r="C1" s="13" t="s">
        <v>157</v>
      </c>
      <c r="D1" s="14" t="s">
        <v>158</v>
      </c>
      <c r="E1" s="14" t="s">
        <v>159</v>
      </c>
      <c r="I1" s="10" t="s">
        <v>188</v>
      </c>
      <c r="J1" s="10" t="s">
        <v>190</v>
      </c>
      <c r="K1" s="26">
        <v>180</v>
      </c>
    </row>
    <row r="2" spans="1:17" x14ac:dyDescent="0.3">
      <c r="A2" s="15" t="s">
        <v>188</v>
      </c>
      <c r="B2" s="16" t="s">
        <v>21</v>
      </c>
      <c r="C2" s="16" t="s">
        <v>160</v>
      </c>
      <c r="D2" s="17">
        <v>15815</v>
      </c>
      <c r="E2" s="17">
        <v>87.861000000000004</v>
      </c>
      <c r="I2" s="26" t="s">
        <v>189</v>
      </c>
      <c r="J2" s="26">
        <v>2020</v>
      </c>
      <c r="K2" s="26">
        <v>1434</v>
      </c>
      <c r="L2" t="s">
        <v>205</v>
      </c>
      <c r="M2" s="2" t="s">
        <v>156</v>
      </c>
      <c r="N2" s="2" t="s">
        <v>202</v>
      </c>
      <c r="O2" s="2" t="s">
        <v>198</v>
      </c>
      <c r="P2" s="2" t="s">
        <v>188</v>
      </c>
      <c r="Q2" s="2" t="s">
        <v>204</v>
      </c>
    </row>
    <row r="3" spans="1:17" x14ac:dyDescent="0.3">
      <c r="A3" s="15" t="s">
        <v>188</v>
      </c>
      <c r="B3" s="16" t="s">
        <v>161</v>
      </c>
      <c r="C3" s="16" t="s">
        <v>162</v>
      </c>
      <c r="D3" s="17">
        <v>199</v>
      </c>
      <c r="E3" s="17">
        <v>1.1060000000000001</v>
      </c>
      <c r="I3" s="26" t="s">
        <v>189</v>
      </c>
      <c r="J3" s="26">
        <v>2021</v>
      </c>
      <c r="K3" s="26">
        <v>1489</v>
      </c>
      <c r="L3" t="s">
        <v>203</v>
      </c>
      <c r="M3" t="s">
        <v>161</v>
      </c>
      <c r="N3">
        <v>0.379</v>
      </c>
      <c r="O3">
        <v>0.218</v>
      </c>
      <c r="P3">
        <v>1.1060000000000001</v>
      </c>
      <c r="Q3" s="24">
        <f t="shared" ref="Q3:Q13" si="0">AVERAGE(N3:P3)</f>
        <v>0.56766666666666665</v>
      </c>
    </row>
    <row r="4" spans="1:17" x14ac:dyDescent="0.3">
      <c r="A4" s="15" t="s">
        <v>188</v>
      </c>
      <c r="B4" s="16" t="s">
        <v>163</v>
      </c>
      <c r="C4" s="16" t="s">
        <v>164</v>
      </c>
      <c r="D4" s="17">
        <v>197</v>
      </c>
      <c r="E4" s="17">
        <v>1.0940000000000001</v>
      </c>
      <c r="L4" t="s">
        <v>203</v>
      </c>
      <c r="M4" s="25" t="s">
        <v>168</v>
      </c>
      <c r="N4">
        <v>0</v>
      </c>
      <c r="O4">
        <v>3.0000000000000001E-3</v>
      </c>
      <c r="P4">
        <v>5.6000000000000001E-2</v>
      </c>
      <c r="Q4" s="24">
        <f t="shared" si="0"/>
        <v>1.9666666666666669E-2</v>
      </c>
    </row>
    <row r="5" spans="1:17" x14ac:dyDescent="0.3">
      <c r="A5" s="15" t="s">
        <v>188</v>
      </c>
      <c r="B5" s="16" t="s">
        <v>165</v>
      </c>
      <c r="C5" s="16" t="s">
        <v>166</v>
      </c>
      <c r="D5" s="17">
        <v>79</v>
      </c>
      <c r="E5" s="17">
        <v>0.439</v>
      </c>
      <c r="L5" t="s">
        <v>203</v>
      </c>
      <c r="M5" t="s">
        <v>73</v>
      </c>
      <c r="N5">
        <v>0</v>
      </c>
      <c r="O5">
        <v>0</v>
      </c>
      <c r="P5">
        <v>6.7000000000000004E-2</v>
      </c>
      <c r="Q5" s="24">
        <f t="shared" si="0"/>
        <v>2.2333333333333334E-2</v>
      </c>
    </row>
    <row r="6" spans="1:17" x14ac:dyDescent="0.3">
      <c r="A6" s="15" t="s">
        <v>188</v>
      </c>
      <c r="B6" s="16" t="s">
        <v>167</v>
      </c>
      <c r="C6" s="16" t="s">
        <v>160</v>
      </c>
      <c r="D6" s="17">
        <v>39</v>
      </c>
      <c r="E6" s="17">
        <v>0.217</v>
      </c>
      <c r="L6" t="s">
        <v>203</v>
      </c>
      <c r="M6" t="s">
        <v>185</v>
      </c>
      <c r="N6">
        <v>0</v>
      </c>
      <c r="O6">
        <v>4.0000000000000001E-3</v>
      </c>
      <c r="P6">
        <v>0</v>
      </c>
      <c r="Q6" s="24">
        <f t="shared" si="0"/>
        <v>1.3333333333333333E-3</v>
      </c>
    </row>
    <row r="7" spans="1:17" x14ac:dyDescent="0.3">
      <c r="A7" s="15" t="s">
        <v>188</v>
      </c>
      <c r="B7" s="16" t="s">
        <v>23</v>
      </c>
      <c r="C7" s="16" t="s">
        <v>160</v>
      </c>
      <c r="D7" s="17">
        <v>17</v>
      </c>
      <c r="E7" s="17">
        <v>9.4E-2</v>
      </c>
      <c r="M7" t="s">
        <v>182</v>
      </c>
      <c r="N7">
        <v>0</v>
      </c>
      <c r="O7">
        <v>1.5489999999999999</v>
      </c>
      <c r="P7">
        <v>0</v>
      </c>
      <c r="Q7" s="24">
        <f t="shared" si="0"/>
        <v>0.51633333333333331</v>
      </c>
    </row>
    <row r="8" spans="1:17" x14ac:dyDescent="0.3">
      <c r="A8" s="15" t="s">
        <v>188</v>
      </c>
      <c r="B8" s="16" t="s">
        <v>73</v>
      </c>
      <c r="C8" s="16" t="s">
        <v>160</v>
      </c>
      <c r="D8" s="17">
        <v>12</v>
      </c>
      <c r="E8" s="17">
        <v>6.7000000000000004E-2</v>
      </c>
      <c r="L8" t="s">
        <v>203</v>
      </c>
      <c r="M8" t="s">
        <v>177</v>
      </c>
      <c r="N8">
        <v>0.01</v>
      </c>
      <c r="O8">
        <v>1.7999999999999999E-2</v>
      </c>
      <c r="P8">
        <v>0</v>
      </c>
      <c r="Q8" s="24">
        <f t="shared" si="0"/>
        <v>9.3333333333333324E-3</v>
      </c>
    </row>
    <row r="9" spans="1:17" x14ac:dyDescent="0.3">
      <c r="A9" s="15" t="s">
        <v>188</v>
      </c>
      <c r="B9" s="16" t="s">
        <v>168</v>
      </c>
      <c r="C9" s="16" t="s">
        <v>169</v>
      </c>
      <c r="D9" s="17">
        <v>10</v>
      </c>
      <c r="E9" s="17">
        <v>5.6000000000000001E-2</v>
      </c>
      <c r="M9" t="s">
        <v>172</v>
      </c>
      <c r="N9">
        <v>0</v>
      </c>
      <c r="O9">
        <v>0</v>
      </c>
      <c r="P9">
        <v>6.0000000000000001E-3</v>
      </c>
      <c r="Q9" s="24">
        <f t="shared" si="0"/>
        <v>2E-3</v>
      </c>
    </row>
    <row r="10" spans="1:17" x14ac:dyDescent="0.3">
      <c r="A10" s="15" t="s">
        <v>188</v>
      </c>
      <c r="B10" s="16" t="s">
        <v>170</v>
      </c>
      <c r="C10" s="16" t="s">
        <v>166</v>
      </c>
      <c r="D10" s="17">
        <v>5</v>
      </c>
      <c r="E10" s="17">
        <v>2.8000000000000001E-2</v>
      </c>
      <c r="M10" t="s">
        <v>181</v>
      </c>
      <c r="N10">
        <v>1E-3</v>
      </c>
      <c r="O10">
        <v>0</v>
      </c>
      <c r="P10">
        <v>0</v>
      </c>
      <c r="Q10" s="24">
        <f t="shared" si="0"/>
        <v>3.3333333333333332E-4</v>
      </c>
    </row>
    <row r="11" spans="1:17" x14ac:dyDescent="0.3">
      <c r="A11" s="15" t="s">
        <v>188</v>
      </c>
      <c r="B11" s="16" t="s">
        <v>171</v>
      </c>
      <c r="C11" s="16" t="s">
        <v>164</v>
      </c>
      <c r="D11" s="17">
        <v>4</v>
      </c>
      <c r="E11" s="17">
        <v>2.1999999999999999E-2</v>
      </c>
      <c r="L11" t="s">
        <v>203</v>
      </c>
      <c r="M11" t="s">
        <v>173</v>
      </c>
      <c r="N11">
        <v>0.29099999999999998</v>
      </c>
      <c r="O11">
        <v>4.5999999999999999E-2</v>
      </c>
      <c r="P11">
        <v>6.0000000000000001E-3</v>
      </c>
      <c r="Q11" s="24">
        <f t="shared" si="0"/>
        <v>0.11433333333333333</v>
      </c>
    </row>
    <row r="12" spans="1:17" x14ac:dyDescent="0.3">
      <c r="A12" s="15" t="s">
        <v>188</v>
      </c>
      <c r="B12" s="16" t="s">
        <v>172</v>
      </c>
      <c r="C12" s="16" t="s">
        <v>164</v>
      </c>
      <c r="D12" s="17">
        <v>1</v>
      </c>
      <c r="E12" s="17">
        <v>6.0000000000000001E-3</v>
      </c>
      <c r="M12" t="s">
        <v>183</v>
      </c>
      <c r="N12">
        <v>0</v>
      </c>
      <c r="O12">
        <v>0.06</v>
      </c>
      <c r="P12">
        <v>0</v>
      </c>
      <c r="Q12" s="24">
        <f t="shared" si="0"/>
        <v>0.02</v>
      </c>
    </row>
    <row r="13" spans="1:17" x14ac:dyDescent="0.3">
      <c r="A13" s="15" t="s">
        <v>188</v>
      </c>
      <c r="B13" s="16" t="s">
        <v>173</v>
      </c>
      <c r="C13" s="16" t="s">
        <v>164</v>
      </c>
      <c r="D13" s="17">
        <v>1</v>
      </c>
      <c r="E13" s="17">
        <v>6.0000000000000001E-3</v>
      </c>
      <c r="L13" t="s">
        <v>203</v>
      </c>
      <c r="M13" t="s">
        <v>167</v>
      </c>
      <c r="N13">
        <v>0.11899999999999999</v>
      </c>
      <c r="O13">
        <v>8.3000000000000004E-2</v>
      </c>
      <c r="P13">
        <v>0.217</v>
      </c>
      <c r="Q13" s="24">
        <f t="shared" si="0"/>
        <v>0.13966666666666669</v>
      </c>
    </row>
    <row r="14" spans="1:17" x14ac:dyDescent="0.3">
      <c r="A14" s="15" t="s">
        <v>188</v>
      </c>
      <c r="B14" s="16" t="s">
        <v>174</v>
      </c>
      <c r="C14" s="16" t="s">
        <v>162</v>
      </c>
      <c r="D14" s="17">
        <v>1</v>
      </c>
      <c r="E14" s="17">
        <v>6.0000000000000001E-3</v>
      </c>
      <c r="Q14" s="24"/>
    </row>
    <row r="15" spans="1:17" x14ac:dyDescent="0.3">
      <c r="A15" s="15" t="s">
        <v>188</v>
      </c>
      <c r="B15" s="16" t="s">
        <v>175</v>
      </c>
      <c r="C15" s="16" t="s">
        <v>162</v>
      </c>
      <c r="D15" s="17">
        <v>1</v>
      </c>
      <c r="E15" s="17">
        <v>6.0000000000000001E-3</v>
      </c>
      <c r="M15" t="s">
        <v>176</v>
      </c>
      <c r="N15">
        <v>0.21</v>
      </c>
      <c r="O15">
        <v>0</v>
      </c>
      <c r="P15">
        <v>0</v>
      </c>
      <c r="Q15" s="24">
        <f t="shared" ref="Q15:Q26" si="1">AVERAGE(N15:P15)</f>
        <v>6.9999999999999993E-2</v>
      </c>
    </row>
    <row r="16" spans="1:17" x14ac:dyDescent="0.3">
      <c r="A16" s="20" t="s">
        <v>202</v>
      </c>
      <c r="B16" s="16" t="s">
        <v>21</v>
      </c>
      <c r="C16" s="16" t="s">
        <v>160</v>
      </c>
      <c r="D16" s="17">
        <v>20408</v>
      </c>
      <c r="E16" s="17">
        <v>14.231999999999999</v>
      </c>
      <c r="L16" t="s">
        <v>203</v>
      </c>
      <c r="M16" t="s">
        <v>163</v>
      </c>
      <c r="N16">
        <v>0.98</v>
      </c>
      <c r="O16">
        <v>0.97199999999999998</v>
      </c>
      <c r="P16">
        <v>1.0940000000000001</v>
      </c>
      <c r="Q16" s="24">
        <f t="shared" si="1"/>
        <v>1.0153333333333334</v>
      </c>
    </row>
    <row r="17" spans="1:17" x14ac:dyDescent="0.3">
      <c r="A17" s="20" t="s">
        <v>202</v>
      </c>
      <c r="B17" s="16" t="s">
        <v>163</v>
      </c>
      <c r="C17" s="16" t="s">
        <v>164</v>
      </c>
      <c r="D17" s="17">
        <v>1405</v>
      </c>
      <c r="E17" s="17">
        <v>0.98</v>
      </c>
      <c r="M17" t="s">
        <v>174</v>
      </c>
      <c r="N17">
        <v>0</v>
      </c>
      <c r="O17">
        <v>0</v>
      </c>
      <c r="P17">
        <v>6.0000000000000001E-3</v>
      </c>
      <c r="Q17" s="24">
        <f t="shared" si="1"/>
        <v>2E-3</v>
      </c>
    </row>
    <row r="18" spans="1:17" x14ac:dyDescent="0.3">
      <c r="A18" s="20" t="s">
        <v>202</v>
      </c>
      <c r="B18" s="16" t="s">
        <v>161</v>
      </c>
      <c r="C18" s="16" t="s">
        <v>162</v>
      </c>
      <c r="D18" s="17">
        <v>544</v>
      </c>
      <c r="E18" s="17">
        <v>0.379</v>
      </c>
      <c r="L18" t="s">
        <v>203</v>
      </c>
      <c r="M18" t="s">
        <v>23</v>
      </c>
      <c r="N18">
        <v>8.0000000000000002E-3</v>
      </c>
      <c r="O18">
        <v>5.0000000000000001E-3</v>
      </c>
      <c r="P18">
        <v>9.4E-2</v>
      </c>
      <c r="Q18" s="24">
        <f t="shared" si="1"/>
        <v>3.5666666666666666E-2</v>
      </c>
    </row>
    <row r="19" spans="1:17" x14ac:dyDescent="0.3">
      <c r="A19" s="20" t="s">
        <v>202</v>
      </c>
      <c r="B19" s="16" t="s">
        <v>173</v>
      </c>
      <c r="C19" s="16" t="s">
        <v>164</v>
      </c>
      <c r="D19" s="17">
        <v>417</v>
      </c>
      <c r="E19" s="17">
        <v>0.29099999999999998</v>
      </c>
      <c r="L19" t="s">
        <v>203</v>
      </c>
      <c r="M19" s="25" t="s">
        <v>175</v>
      </c>
      <c r="N19">
        <v>2.1999999999999999E-2</v>
      </c>
      <c r="O19">
        <v>8.7999999999999995E-2</v>
      </c>
      <c r="P19">
        <v>6.0000000000000001E-3</v>
      </c>
      <c r="Q19" s="24">
        <f t="shared" si="1"/>
        <v>3.8666666666666662E-2</v>
      </c>
    </row>
    <row r="20" spans="1:17" x14ac:dyDescent="0.3">
      <c r="A20" s="20" t="s">
        <v>202</v>
      </c>
      <c r="B20" s="16" t="s">
        <v>176</v>
      </c>
      <c r="C20" s="16" t="s">
        <v>166</v>
      </c>
      <c r="D20" s="17">
        <v>301</v>
      </c>
      <c r="E20" s="17">
        <v>0.21</v>
      </c>
      <c r="L20" t="s">
        <v>203</v>
      </c>
      <c r="M20" t="s">
        <v>180</v>
      </c>
      <c r="N20">
        <v>2E-3</v>
      </c>
      <c r="O20">
        <v>1E-3</v>
      </c>
      <c r="P20">
        <v>0</v>
      </c>
      <c r="Q20" s="24">
        <f t="shared" si="1"/>
        <v>1E-3</v>
      </c>
    </row>
    <row r="21" spans="1:17" x14ac:dyDescent="0.3">
      <c r="A21" s="20" t="s">
        <v>202</v>
      </c>
      <c r="B21" s="16" t="s">
        <v>165</v>
      </c>
      <c r="C21" s="16" t="s">
        <v>166</v>
      </c>
      <c r="D21" s="17">
        <v>294</v>
      </c>
      <c r="E21" s="17">
        <v>0.20499999999999999</v>
      </c>
      <c r="L21" t="s">
        <v>203</v>
      </c>
      <c r="M21" t="s">
        <v>170</v>
      </c>
      <c r="N21">
        <v>0.128</v>
      </c>
      <c r="O21">
        <v>6.8000000000000005E-2</v>
      </c>
      <c r="P21">
        <v>2.8000000000000001E-2</v>
      </c>
      <c r="Q21" s="24">
        <f t="shared" si="1"/>
        <v>7.4666666666666673E-2</v>
      </c>
    </row>
    <row r="22" spans="1:17" x14ac:dyDescent="0.3">
      <c r="A22" s="20" t="s">
        <v>202</v>
      </c>
      <c r="B22" s="16" t="s">
        <v>170</v>
      </c>
      <c r="C22" s="16" t="s">
        <v>166</v>
      </c>
      <c r="D22" s="17">
        <v>184</v>
      </c>
      <c r="E22" s="17">
        <v>0.128</v>
      </c>
      <c r="L22" t="s">
        <v>203</v>
      </c>
      <c r="M22" t="s">
        <v>165</v>
      </c>
      <c r="N22">
        <v>0.20499999999999999</v>
      </c>
      <c r="O22">
        <v>0.49</v>
      </c>
      <c r="P22">
        <v>0.439</v>
      </c>
      <c r="Q22" s="24">
        <f t="shared" si="1"/>
        <v>0.37799999999999995</v>
      </c>
    </row>
    <row r="23" spans="1:17" x14ac:dyDescent="0.3">
      <c r="A23" s="20" t="s">
        <v>202</v>
      </c>
      <c r="B23" s="16" t="s">
        <v>167</v>
      </c>
      <c r="C23" s="16" t="s">
        <v>160</v>
      </c>
      <c r="D23" s="17">
        <v>170</v>
      </c>
      <c r="E23" s="17">
        <v>0.11899999999999999</v>
      </c>
      <c r="L23" t="s">
        <v>203</v>
      </c>
      <c r="M23" t="s">
        <v>187</v>
      </c>
      <c r="N23">
        <v>0</v>
      </c>
      <c r="O23">
        <v>1E-3</v>
      </c>
      <c r="P23">
        <v>0</v>
      </c>
      <c r="Q23" s="24">
        <f t="shared" si="1"/>
        <v>3.3333333333333332E-4</v>
      </c>
    </row>
    <row r="24" spans="1:17" x14ac:dyDescent="0.3">
      <c r="A24" s="20" t="s">
        <v>202</v>
      </c>
      <c r="B24" s="16" t="s">
        <v>175</v>
      </c>
      <c r="C24" s="16" t="s">
        <v>162</v>
      </c>
      <c r="D24" s="17">
        <v>31</v>
      </c>
      <c r="E24" s="17">
        <v>2.1999999999999999E-2</v>
      </c>
      <c r="M24" t="s">
        <v>171</v>
      </c>
      <c r="N24">
        <v>0</v>
      </c>
      <c r="O24">
        <v>0</v>
      </c>
      <c r="P24">
        <v>2.1999999999999999E-2</v>
      </c>
      <c r="Q24" s="24">
        <f t="shared" si="1"/>
        <v>7.3333333333333332E-3</v>
      </c>
    </row>
    <row r="25" spans="1:17" x14ac:dyDescent="0.3">
      <c r="A25" s="20" t="s">
        <v>202</v>
      </c>
      <c r="B25" s="16" t="s">
        <v>177</v>
      </c>
      <c r="C25" s="16" t="s">
        <v>164</v>
      </c>
      <c r="D25" s="17">
        <v>15</v>
      </c>
      <c r="E25" s="17">
        <v>0.01</v>
      </c>
      <c r="M25" t="s">
        <v>179</v>
      </c>
      <c r="N25">
        <v>2E-3</v>
      </c>
      <c r="O25">
        <v>0</v>
      </c>
      <c r="P25">
        <v>0</v>
      </c>
      <c r="Q25" s="24">
        <f t="shared" si="1"/>
        <v>6.6666666666666664E-4</v>
      </c>
    </row>
    <row r="26" spans="1:17" x14ac:dyDescent="0.3">
      <c r="A26" s="20" t="s">
        <v>202</v>
      </c>
      <c r="B26" s="16" t="s">
        <v>23</v>
      </c>
      <c r="C26" s="16" t="s">
        <v>160</v>
      </c>
      <c r="D26" s="17">
        <v>11</v>
      </c>
      <c r="E26" s="17">
        <v>8.0000000000000002E-3</v>
      </c>
      <c r="L26" t="s">
        <v>203</v>
      </c>
      <c r="M26" t="s">
        <v>178</v>
      </c>
      <c r="N26">
        <v>6.0000000000000001E-3</v>
      </c>
      <c r="O26">
        <v>0.109</v>
      </c>
      <c r="P26">
        <v>0</v>
      </c>
      <c r="Q26" s="24">
        <f t="shared" si="1"/>
        <v>3.8333333333333337E-2</v>
      </c>
    </row>
    <row r="27" spans="1:17" x14ac:dyDescent="0.3">
      <c r="A27" s="20" t="s">
        <v>202</v>
      </c>
      <c r="B27" s="16" t="s">
        <v>178</v>
      </c>
      <c r="C27" s="16" t="s">
        <v>160</v>
      </c>
      <c r="D27" s="17">
        <v>9</v>
      </c>
      <c r="E27" s="17">
        <v>6.0000000000000001E-3</v>
      </c>
      <c r="Q27" s="24"/>
    </row>
    <row r="28" spans="1:17" x14ac:dyDescent="0.3">
      <c r="A28" s="20" t="s">
        <v>202</v>
      </c>
      <c r="B28" s="16" t="s">
        <v>179</v>
      </c>
      <c r="C28" s="16" t="s">
        <v>169</v>
      </c>
      <c r="D28" s="17">
        <v>3</v>
      </c>
      <c r="E28" s="17">
        <v>2E-3</v>
      </c>
      <c r="L28" t="s">
        <v>203</v>
      </c>
      <c r="M28" t="s">
        <v>21</v>
      </c>
      <c r="N28">
        <v>14.231999999999999</v>
      </c>
      <c r="O28">
        <v>7.6890000000000001</v>
      </c>
      <c r="P28">
        <v>87.861000000000004</v>
      </c>
      <c r="Q28" s="24">
        <f>AVERAGE(N28:P28)</f>
        <v>36.594000000000001</v>
      </c>
    </row>
    <row r="29" spans="1:17" x14ac:dyDescent="0.3">
      <c r="A29" s="20" t="s">
        <v>202</v>
      </c>
      <c r="B29" s="16" t="s">
        <v>180</v>
      </c>
      <c r="C29" s="16" t="s">
        <v>164</v>
      </c>
      <c r="D29" s="17">
        <v>3</v>
      </c>
      <c r="E29" s="17">
        <v>2E-3</v>
      </c>
    </row>
    <row r="30" spans="1:17" x14ac:dyDescent="0.3">
      <c r="A30" s="20" t="s">
        <v>202</v>
      </c>
      <c r="B30" s="16" t="s">
        <v>181</v>
      </c>
      <c r="C30" s="16" t="s">
        <v>164</v>
      </c>
      <c r="D30" s="17">
        <v>2</v>
      </c>
      <c r="E30" s="17">
        <v>1E-3</v>
      </c>
    </row>
    <row r="31" spans="1:17" x14ac:dyDescent="0.3">
      <c r="A31" s="20" t="s">
        <v>202</v>
      </c>
      <c r="B31" s="16" t="s">
        <v>171</v>
      </c>
      <c r="C31" s="16" t="s">
        <v>164</v>
      </c>
      <c r="D31" s="17">
        <v>2</v>
      </c>
      <c r="E31" s="17">
        <v>0</v>
      </c>
    </row>
    <row r="32" spans="1:17" ht="15" thickBot="1" x14ac:dyDescent="0.35">
      <c r="A32" s="20" t="s">
        <v>198</v>
      </c>
      <c r="B32" s="18" t="s">
        <v>21</v>
      </c>
      <c r="C32" s="18" t="s">
        <v>160</v>
      </c>
      <c r="D32" s="19">
        <v>11449</v>
      </c>
      <c r="E32" s="19">
        <v>7.6890000000000001</v>
      </c>
    </row>
    <row r="33" spans="1:13" ht="15" thickBot="1" x14ac:dyDescent="0.35">
      <c r="A33" s="20" t="s">
        <v>198</v>
      </c>
      <c r="B33" s="18" t="s">
        <v>182</v>
      </c>
      <c r="C33" s="18" t="s">
        <v>182</v>
      </c>
      <c r="D33" s="19">
        <v>2307</v>
      </c>
      <c r="E33" s="19">
        <v>1.5489999999999999</v>
      </c>
    </row>
    <row r="34" spans="1:13" ht="15" thickBot="1" x14ac:dyDescent="0.35">
      <c r="A34" s="20" t="s">
        <v>198</v>
      </c>
      <c r="B34" s="18" t="s">
        <v>163</v>
      </c>
      <c r="C34" s="18" t="s">
        <v>164</v>
      </c>
      <c r="D34" s="19">
        <v>1447</v>
      </c>
      <c r="E34" s="19">
        <v>0.97199999999999998</v>
      </c>
    </row>
    <row r="35" spans="1:13" ht="15" thickBot="1" x14ac:dyDescent="0.35">
      <c r="A35" s="20" t="s">
        <v>198</v>
      </c>
      <c r="B35" s="18" t="s">
        <v>165</v>
      </c>
      <c r="C35" s="18" t="s">
        <v>166</v>
      </c>
      <c r="D35" s="19">
        <v>729</v>
      </c>
      <c r="E35" s="19">
        <v>0.49</v>
      </c>
    </row>
    <row r="36" spans="1:13" ht="15" thickBot="1" x14ac:dyDescent="0.35">
      <c r="A36" s="20" t="s">
        <v>198</v>
      </c>
      <c r="B36" s="18" t="s">
        <v>161</v>
      </c>
      <c r="C36" s="18" t="s">
        <v>162</v>
      </c>
      <c r="D36" s="19">
        <v>324</v>
      </c>
      <c r="E36" s="19">
        <v>0.218</v>
      </c>
      <c r="M36" s="23" t="s">
        <v>201</v>
      </c>
    </row>
    <row r="37" spans="1:13" ht="15" thickBot="1" x14ac:dyDescent="0.35">
      <c r="A37" s="20" t="s">
        <v>198</v>
      </c>
      <c r="B37" s="18" t="s">
        <v>178</v>
      </c>
      <c r="C37" s="18" t="s">
        <v>160</v>
      </c>
      <c r="D37" s="19">
        <v>162</v>
      </c>
      <c r="E37" s="19">
        <v>0.109</v>
      </c>
      <c r="M37" s="22" t="s">
        <v>200</v>
      </c>
    </row>
    <row r="38" spans="1:13" ht="15" thickBot="1" x14ac:dyDescent="0.35">
      <c r="A38" s="20" t="s">
        <v>198</v>
      </c>
      <c r="B38" s="18" t="s">
        <v>175</v>
      </c>
      <c r="C38" s="18" t="s">
        <v>162</v>
      </c>
      <c r="D38" s="19">
        <v>131</v>
      </c>
      <c r="E38" s="19">
        <v>8.7999999999999995E-2</v>
      </c>
      <c r="M38" s="21" t="s">
        <v>199</v>
      </c>
    </row>
    <row r="39" spans="1:13" ht="15" thickBot="1" x14ac:dyDescent="0.35">
      <c r="A39" s="20" t="s">
        <v>198</v>
      </c>
      <c r="B39" s="18" t="s">
        <v>167</v>
      </c>
      <c r="C39" s="18" t="s">
        <v>160</v>
      </c>
      <c r="D39" s="19">
        <v>123</v>
      </c>
      <c r="E39" s="19">
        <v>8.3000000000000004E-2</v>
      </c>
    </row>
    <row r="40" spans="1:13" ht="15" thickBot="1" x14ac:dyDescent="0.35">
      <c r="A40" s="20" t="s">
        <v>198</v>
      </c>
      <c r="B40" s="18" t="s">
        <v>170</v>
      </c>
      <c r="C40" s="18" t="s">
        <v>166</v>
      </c>
      <c r="D40" s="19">
        <v>101</v>
      </c>
      <c r="E40" s="19">
        <v>6.8000000000000005E-2</v>
      </c>
    </row>
    <row r="41" spans="1:13" ht="15" thickBot="1" x14ac:dyDescent="0.35">
      <c r="A41" s="20" t="s">
        <v>198</v>
      </c>
      <c r="B41" s="18" t="s">
        <v>183</v>
      </c>
      <c r="C41" s="18" t="s">
        <v>184</v>
      </c>
      <c r="D41" s="19">
        <v>89</v>
      </c>
      <c r="E41" s="19">
        <v>0.06</v>
      </c>
    </row>
    <row r="42" spans="1:13" ht="15" thickBot="1" x14ac:dyDescent="0.35">
      <c r="A42" s="20" t="s">
        <v>198</v>
      </c>
      <c r="B42" s="18" t="s">
        <v>173</v>
      </c>
      <c r="C42" s="18" t="s">
        <v>164</v>
      </c>
      <c r="D42" s="19">
        <v>68</v>
      </c>
      <c r="E42" s="19">
        <v>4.5999999999999999E-2</v>
      </c>
    </row>
    <row r="43" spans="1:13" ht="15" thickBot="1" x14ac:dyDescent="0.35">
      <c r="A43" s="20" t="s">
        <v>198</v>
      </c>
      <c r="B43" s="18" t="s">
        <v>177</v>
      </c>
      <c r="C43" s="18" t="s">
        <v>164</v>
      </c>
      <c r="D43" s="19">
        <v>27</v>
      </c>
      <c r="E43" s="19">
        <v>1.7999999999999999E-2</v>
      </c>
    </row>
    <row r="44" spans="1:13" ht="15" thickBot="1" x14ac:dyDescent="0.35">
      <c r="A44" s="20" t="s">
        <v>198</v>
      </c>
      <c r="B44" s="18" t="s">
        <v>23</v>
      </c>
      <c r="C44" s="18" t="s">
        <v>160</v>
      </c>
      <c r="D44" s="19">
        <v>8</v>
      </c>
      <c r="E44" s="19">
        <v>5.0000000000000001E-3</v>
      </c>
    </row>
    <row r="45" spans="1:13" ht="15" thickBot="1" x14ac:dyDescent="0.35">
      <c r="A45" s="20" t="s">
        <v>198</v>
      </c>
      <c r="B45" s="18" t="s">
        <v>185</v>
      </c>
      <c r="C45" s="18" t="s">
        <v>169</v>
      </c>
      <c r="D45" s="19">
        <v>6</v>
      </c>
      <c r="E45" s="19">
        <v>4.0000000000000001E-3</v>
      </c>
    </row>
    <row r="46" spans="1:13" ht="15" thickBot="1" x14ac:dyDescent="0.35">
      <c r="A46" s="20" t="s">
        <v>198</v>
      </c>
      <c r="B46" s="18" t="s">
        <v>186</v>
      </c>
      <c r="C46" s="18" t="s">
        <v>169</v>
      </c>
      <c r="D46" s="19">
        <v>5</v>
      </c>
      <c r="E46" s="19">
        <v>3.0000000000000001E-3</v>
      </c>
    </row>
    <row r="47" spans="1:13" ht="15" thickBot="1" x14ac:dyDescent="0.35">
      <c r="A47" s="20" t="s">
        <v>198</v>
      </c>
      <c r="B47" s="18" t="s">
        <v>180</v>
      </c>
      <c r="C47" s="18" t="s">
        <v>164</v>
      </c>
      <c r="D47" s="19">
        <v>1</v>
      </c>
      <c r="E47" s="19">
        <v>1E-3</v>
      </c>
    </row>
    <row r="48" spans="1:13" ht="15" thickBot="1" x14ac:dyDescent="0.35">
      <c r="A48" s="20" t="s">
        <v>198</v>
      </c>
      <c r="B48" s="18" t="s">
        <v>187</v>
      </c>
      <c r="C48" s="18" t="s">
        <v>146</v>
      </c>
      <c r="D48" s="19">
        <v>1</v>
      </c>
      <c r="E48" s="19">
        <v>1E-3</v>
      </c>
    </row>
  </sheetData>
  <conditionalFormatting sqref="Q3:Q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F4BBA-CB01-4A71-8C1A-1025C6A70D77}">
  <dimension ref="A1:O42"/>
  <sheetViews>
    <sheetView workbookViewId="0">
      <selection activeCell="J3" sqref="J3"/>
    </sheetView>
  </sheetViews>
  <sheetFormatPr defaultColWidth="12.44140625" defaultRowHeight="15.6" x14ac:dyDescent="0.3"/>
  <cols>
    <col min="1" max="1" width="12.44140625" style="27"/>
    <col min="2" max="2" width="38.88671875" style="27" bestFit="1" customWidth="1"/>
    <col min="3" max="9" width="12.44140625" style="27"/>
    <col min="10" max="10" width="24.5546875" style="27" customWidth="1"/>
    <col min="11" max="16384" width="12.44140625" style="27"/>
  </cols>
  <sheetData>
    <row r="1" spans="1:15" x14ac:dyDescent="0.3">
      <c r="A1" s="36" t="s">
        <v>191</v>
      </c>
      <c r="B1" s="36" t="s">
        <v>156</v>
      </c>
      <c r="C1" s="36" t="s">
        <v>157</v>
      </c>
      <c r="D1" s="36" t="s">
        <v>158</v>
      </c>
      <c r="E1" s="36" t="s">
        <v>221</v>
      </c>
      <c r="J1" s="36" t="s">
        <v>156</v>
      </c>
      <c r="K1" s="38" t="s">
        <v>218</v>
      </c>
      <c r="L1" s="37" t="s">
        <v>219</v>
      </c>
      <c r="M1" s="38" t="s">
        <v>213</v>
      </c>
      <c r="N1" s="37" t="s">
        <v>215</v>
      </c>
      <c r="O1" s="36" t="s">
        <v>204</v>
      </c>
    </row>
    <row r="2" spans="1:15" x14ac:dyDescent="0.3">
      <c r="A2" s="27" t="s">
        <v>219</v>
      </c>
      <c r="B2" s="27" t="s">
        <v>73</v>
      </c>
      <c r="C2" s="27" t="s">
        <v>160</v>
      </c>
      <c r="D2" s="27">
        <v>56</v>
      </c>
      <c r="E2" s="27">
        <f t="shared" ref="E2:E26" si="0">D2/90</f>
        <v>0.62222222222222223</v>
      </c>
      <c r="G2" s="28" t="s">
        <v>219</v>
      </c>
      <c r="H2" s="28">
        <v>90</v>
      </c>
      <c r="I2" s="27" t="s">
        <v>234</v>
      </c>
      <c r="J2" s="27" t="s">
        <v>161</v>
      </c>
      <c r="K2" s="32">
        <v>0</v>
      </c>
      <c r="L2" s="31">
        <v>0.26666666666666666</v>
      </c>
      <c r="M2" s="32">
        <v>0</v>
      </c>
      <c r="N2" s="31">
        <v>0</v>
      </c>
      <c r="O2" s="27">
        <f t="shared" ref="O2:O16" si="1">AVERAGE(K2:N2)</f>
        <v>6.6666666666666666E-2</v>
      </c>
    </row>
    <row r="3" spans="1:15" x14ac:dyDescent="0.3">
      <c r="A3" s="27" t="s">
        <v>219</v>
      </c>
      <c r="B3" s="27" t="s">
        <v>21</v>
      </c>
      <c r="C3" s="27" t="s">
        <v>160</v>
      </c>
      <c r="D3" s="27">
        <v>161</v>
      </c>
      <c r="E3" s="27">
        <f t="shared" si="0"/>
        <v>1.788888888888889</v>
      </c>
      <c r="G3" s="28" t="s">
        <v>218</v>
      </c>
      <c r="H3" s="28">
        <v>90</v>
      </c>
      <c r="J3" s="27" t="s">
        <v>216</v>
      </c>
      <c r="K3" s="32">
        <v>0</v>
      </c>
      <c r="L3" s="31">
        <v>0</v>
      </c>
      <c r="M3" s="32">
        <v>0</v>
      </c>
      <c r="N3" s="31">
        <v>1.4285714285714285E-2</v>
      </c>
      <c r="O3" s="27">
        <f t="shared" si="1"/>
        <v>3.5714285714285713E-3</v>
      </c>
    </row>
    <row r="4" spans="1:15" x14ac:dyDescent="0.3">
      <c r="A4" s="27" t="s">
        <v>219</v>
      </c>
      <c r="B4" s="27" t="s">
        <v>23</v>
      </c>
      <c r="C4" s="27" t="s">
        <v>160</v>
      </c>
      <c r="D4" s="27">
        <v>96</v>
      </c>
      <c r="E4" s="27">
        <f t="shared" si="0"/>
        <v>1.0666666666666667</v>
      </c>
      <c r="G4" s="28" t="s">
        <v>215</v>
      </c>
      <c r="H4" s="28">
        <v>70</v>
      </c>
      <c r="I4" s="27" t="s">
        <v>203</v>
      </c>
      <c r="J4" s="27" t="s">
        <v>73</v>
      </c>
      <c r="K4" s="32">
        <v>0.5444444444444444</v>
      </c>
      <c r="L4" s="31">
        <v>0.62222222222222223</v>
      </c>
      <c r="M4" s="32">
        <v>2.9078947368421053</v>
      </c>
      <c r="N4" s="31">
        <v>1.6142857142857143</v>
      </c>
      <c r="O4" s="27">
        <f t="shared" si="1"/>
        <v>1.4222117794486215</v>
      </c>
    </row>
    <row r="5" spans="1:15" x14ac:dyDescent="0.3">
      <c r="A5" s="27" t="s">
        <v>219</v>
      </c>
      <c r="B5" s="27" t="s">
        <v>165</v>
      </c>
      <c r="C5" s="27" t="s">
        <v>220</v>
      </c>
      <c r="D5" s="27">
        <v>69</v>
      </c>
      <c r="E5" s="27">
        <f t="shared" si="0"/>
        <v>0.76666666666666672</v>
      </c>
      <c r="G5" s="28" t="s">
        <v>213</v>
      </c>
      <c r="H5" s="28">
        <v>76</v>
      </c>
      <c r="I5" s="27" t="s">
        <v>203</v>
      </c>
      <c r="J5" s="27" t="s">
        <v>214</v>
      </c>
      <c r="K5" s="32">
        <v>2.2222222222222223E-2</v>
      </c>
      <c r="L5" s="31">
        <v>0</v>
      </c>
      <c r="M5" s="32">
        <v>0.61842105263157898</v>
      </c>
      <c r="N5" s="31">
        <v>1.5571428571428572</v>
      </c>
      <c r="O5" s="27">
        <f t="shared" si="1"/>
        <v>0.54944653299916457</v>
      </c>
    </row>
    <row r="6" spans="1:15" x14ac:dyDescent="0.3">
      <c r="A6" s="27" t="s">
        <v>219</v>
      </c>
      <c r="B6" s="27" t="s">
        <v>176</v>
      </c>
      <c r="C6" s="27" t="s">
        <v>220</v>
      </c>
      <c r="D6" s="27">
        <v>1</v>
      </c>
      <c r="E6" s="27">
        <f t="shared" si="0"/>
        <v>1.1111111111111112E-2</v>
      </c>
      <c r="I6" s="27" t="s">
        <v>203</v>
      </c>
      <c r="J6" s="27" t="s">
        <v>185</v>
      </c>
      <c r="K6" s="32">
        <v>7.7777777777777779E-2</v>
      </c>
      <c r="L6" s="31">
        <v>1.1111111111111112E-2</v>
      </c>
      <c r="M6" s="32">
        <v>0</v>
      </c>
      <c r="N6" s="31">
        <v>7.1428571428571425E-2</v>
      </c>
      <c r="O6" s="27">
        <f t="shared" si="1"/>
        <v>4.0079365079365076E-2</v>
      </c>
    </row>
    <row r="7" spans="1:15" x14ac:dyDescent="0.3">
      <c r="A7" s="27" t="s">
        <v>219</v>
      </c>
      <c r="B7" s="27" t="s">
        <v>185</v>
      </c>
      <c r="C7" s="27" t="s">
        <v>169</v>
      </c>
      <c r="D7" s="27">
        <v>1</v>
      </c>
      <c r="E7" s="27">
        <f t="shared" si="0"/>
        <v>1.1111111111111112E-2</v>
      </c>
      <c r="I7" s="27" t="s">
        <v>203</v>
      </c>
      <c r="J7" s="27" t="s">
        <v>177</v>
      </c>
      <c r="K7" s="32">
        <v>1.1111111111111112E-2</v>
      </c>
      <c r="L7" s="31">
        <v>1.1111111111111112E-2</v>
      </c>
      <c r="M7" s="32">
        <v>0</v>
      </c>
      <c r="N7" s="31">
        <v>0</v>
      </c>
      <c r="O7" s="27">
        <f t="shared" si="1"/>
        <v>5.5555555555555558E-3</v>
      </c>
    </row>
    <row r="8" spans="1:15" x14ac:dyDescent="0.3">
      <c r="A8" s="27" t="s">
        <v>219</v>
      </c>
      <c r="B8" s="27" t="s">
        <v>163</v>
      </c>
      <c r="C8" s="27" t="s">
        <v>164</v>
      </c>
      <c r="D8" s="27">
        <v>17</v>
      </c>
      <c r="E8" s="27">
        <f t="shared" si="0"/>
        <v>0.18888888888888888</v>
      </c>
      <c r="I8" s="27" t="s">
        <v>203</v>
      </c>
      <c r="J8" s="27" t="s">
        <v>172</v>
      </c>
      <c r="K8" s="32">
        <v>1.1111111111111112E-2</v>
      </c>
      <c r="L8" s="31">
        <v>7.7777777777777779E-2</v>
      </c>
      <c r="M8" s="32">
        <v>0.13157894736842105</v>
      </c>
      <c r="N8" s="31">
        <v>0.1</v>
      </c>
      <c r="O8" s="27">
        <f t="shared" si="1"/>
        <v>8.0116959064327475E-2</v>
      </c>
    </row>
    <row r="9" spans="1:15" x14ac:dyDescent="0.3">
      <c r="A9" s="27" t="s">
        <v>219</v>
      </c>
      <c r="B9" s="27" t="s">
        <v>173</v>
      </c>
      <c r="C9" s="27" t="s">
        <v>164</v>
      </c>
      <c r="D9" s="27">
        <v>27</v>
      </c>
      <c r="E9" s="27">
        <f t="shared" si="0"/>
        <v>0.3</v>
      </c>
      <c r="I9" s="27" t="s">
        <v>203</v>
      </c>
      <c r="J9" s="27" t="s">
        <v>173</v>
      </c>
      <c r="K9" s="32">
        <v>2.2222222222222223E-2</v>
      </c>
      <c r="L9" s="31">
        <v>0.3</v>
      </c>
      <c r="M9" s="32">
        <v>0.30263157894736842</v>
      </c>
      <c r="N9" s="31">
        <v>0.11428571428571428</v>
      </c>
      <c r="O9" s="27">
        <f t="shared" si="1"/>
        <v>0.18478487886382622</v>
      </c>
    </row>
    <row r="10" spans="1:15" x14ac:dyDescent="0.3">
      <c r="A10" s="27" t="s">
        <v>219</v>
      </c>
      <c r="B10" s="27" t="s">
        <v>177</v>
      </c>
      <c r="C10" s="27" t="s">
        <v>164</v>
      </c>
      <c r="D10" s="27">
        <v>1</v>
      </c>
      <c r="E10" s="27">
        <f t="shared" si="0"/>
        <v>1.1111111111111112E-2</v>
      </c>
      <c r="I10" s="27" t="s">
        <v>203</v>
      </c>
      <c r="J10" s="27" t="s">
        <v>21</v>
      </c>
      <c r="K10" s="32">
        <v>0.15555555555555556</v>
      </c>
      <c r="L10" s="31">
        <v>1.788888888888889</v>
      </c>
      <c r="M10" s="32">
        <v>3.9473684210526314E-2</v>
      </c>
      <c r="N10" s="31">
        <v>1.2285714285714286</v>
      </c>
      <c r="O10" s="27">
        <f t="shared" si="1"/>
        <v>0.80312238930659996</v>
      </c>
    </row>
    <row r="11" spans="1:15" x14ac:dyDescent="0.3">
      <c r="A11" s="27" t="s">
        <v>219</v>
      </c>
      <c r="B11" s="27" t="s">
        <v>187</v>
      </c>
      <c r="C11" s="27" t="s">
        <v>164</v>
      </c>
      <c r="D11" s="27">
        <v>1</v>
      </c>
      <c r="E11" s="27">
        <f t="shared" si="0"/>
        <v>1.1111111111111112E-2</v>
      </c>
      <c r="J11" s="27" t="s">
        <v>176</v>
      </c>
      <c r="K11" s="32">
        <v>0</v>
      </c>
      <c r="L11" s="31">
        <v>1.1111111111111112E-2</v>
      </c>
      <c r="M11" s="32">
        <v>0</v>
      </c>
      <c r="N11" s="31">
        <v>0</v>
      </c>
      <c r="O11" s="27">
        <f t="shared" si="1"/>
        <v>2.7777777777777779E-3</v>
      </c>
    </row>
    <row r="12" spans="1:15" x14ac:dyDescent="0.3">
      <c r="A12" s="27" t="s">
        <v>219</v>
      </c>
      <c r="B12" s="27" t="s">
        <v>172</v>
      </c>
      <c r="C12" s="27" t="s">
        <v>164</v>
      </c>
      <c r="D12" s="27">
        <v>7</v>
      </c>
      <c r="E12" s="27">
        <f t="shared" si="0"/>
        <v>7.7777777777777779E-2</v>
      </c>
      <c r="I12" s="27" t="s">
        <v>203</v>
      </c>
      <c r="J12" s="27" t="s">
        <v>163</v>
      </c>
      <c r="K12" s="32">
        <v>0.32222222222222224</v>
      </c>
      <c r="L12" s="31">
        <v>0.18888888888888888</v>
      </c>
      <c r="M12" s="32">
        <v>0.42105263157894735</v>
      </c>
      <c r="N12" s="31">
        <v>0.7142857142857143</v>
      </c>
      <c r="O12" s="27">
        <f t="shared" si="1"/>
        <v>0.41161236424394321</v>
      </c>
    </row>
    <row r="13" spans="1:15" x14ac:dyDescent="0.3">
      <c r="A13" s="27" t="s">
        <v>219</v>
      </c>
      <c r="B13" s="27" t="s">
        <v>161</v>
      </c>
      <c r="C13" s="27" t="s">
        <v>162</v>
      </c>
      <c r="D13" s="27">
        <v>24</v>
      </c>
      <c r="E13" s="27">
        <f t="shared" si="0"/>
        <v>0.26666666666666666</v>
      </c>
      <c r="I13" s="27" t="s">
        <v>203</v>
      </c>
      <c r="J13" s="27" t="s">
        <v>23</v>
      </c>
      <c r="K13" s="32">
        <v>3.8555555555555556</v>
      </c>
      <c r="L13" s="31">
        <v>1.0666666666666667</v>
      </c>
      <c r="M13" s="32">
        <v>0</v>
      </c>
      <c r="N13" s="31">
        <v>0.18571428571428572</v>
      </c>
      <c r="O13" s="27">
        <f t="shared" si="1"/>
        <v>1.2769841269841271</v>
      </c>
    </row>
    <row r="14" spans="1:15" x14ac:dyDescent="0.3">
      <c r="A14" s="27" t="s">
        <v>219</v>
      </c>
      <c r="B14" s="27" t="s">
        <v>175</v>
      </c>
      <c r="C14" s="27" t="s">
        <v>162</v>
      </c>
      <c r="D14" s="27">
        <v>61</v>
      </c>
      <c r="E14" s="27">
        <f t="shared" si="0"/>
        <v>0.67777777777777781</v>
      </c>
      <c r="I14" s="27" t="s">
        <v>203</v>
      </c>
      <c r="J14" s="35" t="s">
        <v>175</v>
      </c>
      <c r="K14" s="32">
        <v>0.27777777777777779</v>
      </c>
      <c r="L14" s="31">
        <v>0.67777777777777781</v>
      </c>
      <c r="M14" s="32">
        <v>0</v>
      </c>
      <c r="N14" s="31">
        <v>1.4285714285714285E-2</v>
      </c>
      <c r="O14" s="27">
        <f t="shared" si="1"/>
        <v>0.24246031746031746</v>
      </c>
    </row>
    <row r="15" spans="1:15" x14ac:dyDescent="0.3">
      <c r="A15" s="27" t="s">
        <v>219</v>
      </c>
      <c r="B15" s="27" t="s">
        <v>217</v>
      </c>
      <c r="C15" s="27" t="s">
        <v>162</v>
      </c>
      <c r="D15" s="27">
        <v>12</v>
      </c>
      <c r="E15" s="27">
        <f t="shared" si="0"/>
        <v>0.13333333333333333</v>
      </c>
      <c r="I15" s="27" t="s">
        <v>234</v>
      </c>
      <c r="J15" s="27" t="s">
        <v>165</v>
      </c>
      <c r="K15" s="32">
        <v>0</v>
      </c>
      <c r="L15" s="31">
        <v>0.76666666666666672</v>
      </c>
      <c r="M15" s="32">
        <v>0</v>
      </c>
      <c r="N15" s="31">
        <v>0</v>
      </c>
      <c r="O15" s="27">
        <f t="shared" si="1"/>
        <v>0.19166666666666668</v>
      </c>
    </row>
    <row r="16" spans="1:15" ht="16.2" thickBot="1" x14ac:dyDescent="0.35">
      <c r="A16" s="27" t="s">
        <v>218</v>
      </c>
      <c r="B16" s="27" t="s">
        <v>73</v>
      </c>
      <c r="C16" s="27" t="s">
        <v>160</v>
      </c>
      <c r="D16" s="27">
        <v>49</v>
      </c>
      <c r="E16" s="27">
        <f t="shared" si="0"/>
        <v>0.5444444444444444</v>
      </c>
      <c r="I16" s="27" t="s">
        <v>234</v>
      </c>
      <c r="J16" s="27" t="s">
        <v>187</v>
      </c>
      <c r="K16" s="30">
        <v>0</v>
      </c>
      <c r="L16" s="29">
        <v>1.1111111111111112E-2</v>
      </c>
      <c r="M16" s="30">
        <v>0</v>
      </c>
      <c r="N16" s="29">
        <v>0</v>
      </c>
      <c r="O16" s="27">
        <f t="shared" si="1"/>
        <v>2.7777777777777779E-3</v>
      </c>
    </row>
    <row r="17" spans="1:15" x14ac:dyDescent="0.3">
      <c r="A17" s="27" t="s">
        <v>218</v>
      </c>
      <c r="B17" s="27" t="s">
        <v>21</v>
      </c>
      <c r="C17" s="27" t="s">
        <v>160</v>
      </c>
      <c r="D17" s="27">
        <v>14</v>
      </c>
      <c r="E17" s="27">
        <f t="shared" si="0"/>
        <v>0.15555555555555556</v>
      </c>
      <c r="K17" s="27" t="s">
        <v>233</v>
      </c>
      <c r="M17" s="27" t="s">
        <v>232</v>
      </c>
    </row>
    <row r="18" spans="1:15" x14ac:dyDescent="0.3">
      <c r="A18" s="27" t="s">
        <v>218</v>
      </c>
      <c r="B18" s="27" t="s">
        <v>23</v>
      </c>
      <c r="C18" s="27" t="s">
        <v>160</v>
      </c>
      <c r="D18" s="27">
        <v>347</v>
      </c>
      <c r="E18" s="27">
        <f t="shared" si="0"/>
        <v>3.8555555555555556</v>
      </c>
    </row>
    <row r="19" spans="1:15" x14ac:dyDescent="0.3">
      <c r="A19" s="27" t="s">
        <v>218</v>
      </c>
      <c r="B19" s="27" t="s">
        <v>185</v>
      </c>
      <c r="C19" s="27" t="s">
        <v>169</v>
      </c>
      <c r="D19" s="27">
        <v>7</v>
      </c>
      <c r="E19" s="27">
        <f t="shared" si="0"/>
        <v>7.7777777777777779E-2</v>
      </c>
    </row>
    <row r="20" spans="1:15" x14ac:dyDescent="0.3">
      <c r="A20" s="27" t="s">
        <v>218</v>
      </c>
      <c r="B20" s="27" t="s">
        <v>163</v>
      </c>
      <c r="C20" s="27" t="s">
        <v>164</v>
      </c>
      <c r="D20" s="27">
        <v>29</v>
      </c>
      <c r="E20" s="27">
        <f t="shared" si="0"/>
        <v>0.32222222222222224</v>
      </c>
      <c r="J20" s="27" t="s">
        <v>217</v>
      </c>
      <c r="K20" s="27">
        <v>19.566666666666666</v>
      </c>
      <c r="L20" s="27">
        <v>0.13333333333333333</v>
      </c>
      <c r="M20" s="27">
        <v>0</v>
      </c>
      <c r="N20" s="27">
        <v>0</v>
      </c>
      <c r="O20" s="27">
        <f>AVERAGE(K20:N20)</f>
        <v>4.9249999999999998</v>
      </c>
    </row>
    <row r="21" spans="1:15" x14ac:dyDescent="0.3">
      <c r="A21" s="27" t="s">
        <v>218</v>
      </c>
      <c r="B21" s="27" t="s">
        <v>214</v>
      </c>
      <c r="C21" s="27" t="s">
        <v>164</v>
      </c>
      <c r="D21" s="27">
        <v>2</v>
      </c>
      <c r="E21" s="27">
        <f t="shared" si="0"/>
        <v>2.2222222222222223E-2</v>
      </c>
    </row>
    <row r="22" spans="1:15" x14ac:dyDescent="0.3">
      <c r="A22" s="27" t="s">
        <v>218</v>
      </c>
      <c r="B22" s="27" t="s">
        <v>173</v>
      </c>
      <c r="C22" s="27" t="s">
        <v>164</v>
      </c>
      <c r="D22" s="27">
        <v>2</v>
      </c>
      <c r="E22" s="27">
        <f t="shared" si="0"/>
        <v>2.2222222222222223E-2</v>
      </c>
    </row>
    <row r="23" spans="1:15" ht="16.2" thickBot="1" x14ac:dyDescent="0.35">
      <c r="A23" s="27" t="s">
        <v>218</v>
      </c>
      <c r="B23" s="27" t="s">
        <v>177</v>
      </c>
      <c r="C23" s="27" t="s">
        <v>164</v>
      </c>
      <c r="D23" s="27">
        <v>1</v>
      </c>
      <c r="E23" s="27">
        <f t="shared" si="0"/>
        <v>1.1111111111111112E-2</v>
      </c>
    </row>
    <row r="24" spans="1:15" x14ac:dyDescent="0.3">
      <c r="A24" s="27" t="s">
        <v>218</v>
      </c>
      <c r="B24" s="27" t="s">
        <v>172</v>
      </c>
      <c r="C24" s="27" t="s">
        <v>164</v>
      </c>
      <c r="D24" s="27">
        <v>1</v>
      </c>
      <c r="E24" s="27">
        <f t="shared" si="0"/>
        <v>1.1111111111111112E-2</v>
      </c>
      <c r="J24" s="34" t="s">
        <v>231</v>
      </c>
      <c r="K24" s="33"/>
    </row>
    <row r="25" spans="1:15" x14ac:dyDescent="0.3">
      <c r="A25" s="27" t="s">
        <v>218</v>
      </c>
      <c r="B25" s="27" t="s">
        <v>175</v>
      </c>
      <c r="C25" s="27" t="s">
        <v>162</v>
      </c>
      <c r="D25" s="27">
        <v>25</v>
      </c>
      <c r="E25" s="27">
        <f t="shared" si="0"/>
        <v>0.27777777777777779</v>
      </c>
      <c r="J25" s="32" t="s">
        <v>230</v>
      </c>
      <c r="K25" s="31"/>
    </row>
    <row r="26" spans="1:15" ht="16.2" thickBot="1" x14ac:dyDescent="0.35">
      <c r="A26" s="27" t="s">
        <v>218</v>
      </c>
      <c r="B26" s="27" t="s">
        <v>217</v>
      </c>
      <c r="C26" s="27" t="s">
        <v>162</v>
      </c>
      <c r="D26" s="27">
        <f>900+861</f>
        <v>1761</v>
      </c>
      <c r="E26" s="27">
        <f t="shared" si="0"/>
        <v>19.566666666666666</v>
      </c>
      <c r="J26" s="30" t="s">
        <v>229</v>
      </c>
      <c r="K26" s="29"/>
    </row>
    <row r="27" spans="1:15" x14ac:dyDescent="0.3">
      <c r="A27" s="27" t="s">
        <v>215</v>
      </c>
      <c r="B27" s="27" t="s">
        <v>73</v>
      </c>
      <c r="C27" s="27" t="s">
        <v>160</v>
      </c>
      <c r="D27" s="27">
        <f>23+90</f>
        <v>113</v>
      </c>
      <c r="E27" s="27">
        <f t="shared" ref="E27:E36" si="2">D27/70</f>
        <v>1.6142857142857143</v>
      </c>
    </row>
    <row r="28" spans="1:15" x14ac:dyDescent="0.3">
      <c r="A28" s="27" t="s">
        <v>215</v>
      </c>
      <c r="B28" s="27" t="s">
        <v>21</v>
      </c>
      <c r="C28" s="27" t="s">
        <v>160</v>
      </c>
      <c r="D28" s="27">
        <f>31+55</f>
        <v>86</v>
      </c>
      <c r="E28" s="27">
        <f t="shared" si="2"/>
        <v>1.2285714285714286</v>
      </c>
    </row>
    <row r="29" spans="1:15" x14ac:dyDescent="0.3">
      <c r="A29" s="27" t="s">
        <v>215</v>
      </c>
      <c r="B29" s="27" t="s">
        <v>23</v>
      </c>
      <c r="C29" s="27" t="s">
        <v>160</v>
      </c>
      <c r="D29" s="27">
        <v>13</v>
      </c>
      <c r="E29" s="27">
        <f t="shared" si="2"/>
        <v>0.18571428571428572</v>
      </c>
    </row>
    <row r="30" spans="1:15" x14ac:dyDescent="0.3">
      <c r="A30" s="27" t="s">
        <v>215</v>
      </c>
      <c r="B30" s="27" t="s">
        <v>185</v>
      </c>
      <c r="C30" s="27" t="s">
        <v>169</v>
      </c>
      <c r="D30" s="27">
        <v>5</v>
      </c>
      <c r="E30" s="27">
        <f t="shared" si="2"/>
        <v>7.1428571428571425E-2</v>
      </c>
    </row>
    <row r="31" spans="1:15" x14ac:dyDescent="0.3">
      <c r="A31" s="27" t="s">
        <v>215</v>
      </c>
      <c r="B31" s="27" t="s">
        <v>163</v>
      </c>
      <c r="C31" s="27" t="s">
        <v>164</v>
      </c>
      <c r="D31" s="27">
        <f>21+29</f>
        <v>50</v>
      </c>
      <c r="E31" s="27">
        <f t="shared" si="2"/>
        <v>0.7142857142857143</v>
      </c>
    </row>
    <row r="32" spans="1:15" x14ac:dyDescent="0.3">
      <c r="A32" s="27" t="s">
        <v>215</v>
      </c>
      <c r="B32" s="27" t="s">
        <v>214</v>
      </c>
      <c r="C32" s="27" t="s">
        <v>164</v>
      </c>
      <c r="D32" s="27">
        <f>92+17</f>
        <v>109</v>
      </c>
      <c r="E32" s="27">
        <f t="shared" si="2"/>
        <v>1.5571428571428572</v>
      </c>
    </row>
    <row r="33" spans="1:5" x14ac:dyDescent="0.3">
      <c r="A33" s="27" t="s">
        <v>215</v>
      </c>
      <c r="B33" s="27" t="s">
        <v>173</v>
      </c>
      <c r="C33" s="27" t="s">
        <v>164</v>
      </c>
      <c r="D33" s="27">
        <v>8</v>
      </c>
      <c r="E33" s="27">
        <f t="shared" si="2"/>
        <v>0.11428571428571428</v>
      </c>
    </row>
    <row r="34" spans="1:5" x14ac:dyDescent="0.3">
      <c r="A34" s="27" t="s">
        <v>215</v>
      </c>
      <c r="B34" s="27" t="s">
        <v>172</v>
      </c>
      <c r="C34" s="27" t="s">
        <v>164</v>
      </c>
      <c r="D34" s="27">
        <v>7</v>
      </c>
      <c r="E34" s="27">
        <f t="shared" si="2"/>
        <v>0.1</v>
      </c>
    </row>
    <row r="35" spans="1:5" x14ac:dyDescent="0.3">
      <c r="A35" s="27" t="s">
        <v>215</v>
      </c>
      <c r="B35" s="27" t="s">
        <v>216</v>
      </c>
      <c r="C35" s="27" t="s">
        <v>164</v>
      </c>
      <c r="D35" s="27">
        <v>1</v>
      </c>
      <c r="E35" s="27">
        <f t="shared" si="2"/>
        <v>1.4285714285714285E-2</v>
      </c>
    </row>
    <row r="36" spans="1:5" x14ac:dyDescent="0.3">
      <c r="A36" s="27" t="s">
        <v>215</v>
      </c>
      <c r="B36" s="27" t="s">
        <v>175</v>
      </c>
      <c r="C36" s="27" t="s">
        <v>162</v>
      </c>
      <c r="D36" s="27">
        <v>1</v>
      </c>
      <c r="E36" s="27">
        <f t="shared" si="2"/>
        <v>1.4285714285714285E-2</v>
      </c>
    </row>
    <row r="37" spans="1:5" x14ac:dyDescent="0.3">
      <c r="A37" s="27" t="s">
        <v>213</v>
      </c>
      <c r="B37" s="27" t="s">
        <v>73</v>
      </c>
      <c r="C37" s="27" t="s">
        <v>160</v>
      </c>
      <c r="D37" s="27">
        <f>72+149</f>
        <v>221</v>
      </c>
      <c r="E37" s="27">
        <f t="shared" ref="E37:E42" si="3">D37/76</f>
        <v>2.9078947368421053</v>
      </c>
    </row>
    <row r="38" spans="1:5" x14ac:dyDescent="0.3">
      <c r="A38" s="27" t="s">
        <v>213</v>
      </c>
      <c r="B38" s="27" t="s">
        <v>21</v>
      </c>
      <c r="C38" s="27" t="s">
        <v>160</v>
      </c>
      <c r="D38" s="27">
        <v>3</v>
      </c>
      <c r="E38" s="27">
        <f t="shared" si="3"/>
        <v>3.9473684210526314E-2</v>
      </c>
    </row>
    <row r="39" spans="1:5" x14ac:dyDescent="0.3">
      <c r="A39" s="27" t="s">
        <v>213</v>
      </c>
      <c r="B39" s="27" t="s">
        <v>163</v>
      </c>
      <c r="C39" s="27" t="s">
        <v>164</v>
      </c>
      <c r="D39" s="27">
        <f>24+8</f>
        <v>32</v>
      </c>
      <c r="E39" s="27">
        <f t="shared" si="3"/>
        <v>0.42105263157894735</v>
      </c>
    </row>
    <row r="40" spans="1:5" x14ac:dyDescent="0.3">
      <c r="A40" s="27" t="s">
        <v>213</v>
      </c>
      <c r="B40" s="27" t="s">
        <v>214</v>
      </c>
      <c r="C40" s="27" t="s">
        <v>164</v>
      </c>
      <c r="D40" s="27">
        <f>41+6</f>
        <v>47</v>
      </c>
      <c r="E40" s="27">
        <f t="shared" si="3"/>
        <v>0.61842105263157898</v>
      </c>
    </row>
    <row r="41" spans="1:5" x14ac:dyDescent="0.3">
      <c r="A41" s="27" t="s">
        <v>213</v>
      </c>
      <c r="B41" s="27" t="s">
        <v>173</v>
      </c>
      <c r="C41" s="27" t="s">
        <v>164</v>
      </c>
      <c r="D41" s="27">
        <f>9+14</f>
        <v>23</v>
      </c>
      <c r="E41" s="27">
        <f t="shared" si="3"/>
        <v>0.30263157894736842</v>
      </c>
    </row>
    <row r="42" spans="1:5" x14ac:dyDescent="0.3">
      <c r="A42" s="27" t="s">
        <v>213</v>
      </c>
      <c r="B42" s="27" t="s">
        <v>172</v>
      </c>
      <c r="C42" s="27" t="s">
        <v>164</v>
      </c>
      <c r="D42" s="27">
        <f>2+8</f>
        <v>10</v>
      </c>
      <c r="E42" s="27">
        <f t="shared" si="3"/>
        <v>0.13157894736842105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2F180-243B-4668-9A1B-B45D86A553CF}">
  <dimension ref="A2:F21"/>
  <sheetViews>
    <sheetView workbookViewId="0">
      <selection activeCell="C31" sqref="C31"/>
    </sheetView>
  </sheetViews>
  <sheetFormatPr defaultRowHeight="14.4" x14ac:dyDescent="0.3"/>
  <cols>
    <col min="2" max="2" width="32.21875" customWidth="1"/>
    <col min="3" max="3" width="10.44140625" bestFit="1" customWidth="1"/>
    <col min="4" max="4" width="18.5546875" bestFit="1" customWidth="1"/>
    <col min="5" max="5" width="24.44140625" customWidth="1"/>
    <col min="6" max="6" width="43.44140625" bestFit="1" customWidth="1"/>
  </cols>
  <sheetData>
    <row r="2" spans="1:6" x14ac:dyDescent="0.3">
      <c r="A2" s="2" t="s">
        <v>0</v>
      </c>
      <c r="B2" s="2" t="s">
        <v>156</v>
      </c>
      <c r="C2" t="s">
        <v>238</v>
      </c>
      <c r="D2" t="s">
        <v>239</v>
      </c>
      <c r="E2" t="s">
        <v>240</v>
      </c>
      <c r="F2" t="s">
        <v>262</v>
      </c>
    </row>
    <row r="3" spans="1:6" x14ac:dyDescent="0.3">
      <c r="A3" t="s">
        <v>241</v>
      </c>
      <c r="B3" t="s">
        <v>245</v>
      </c>
      <c r="C3">
        <v>330</v>
      </c>
      <c r="D3" t="s">
        <v>246</v>
      </c>
      <c r="E3" t="s">
        <v>261</v>
      </c>
      <c r="F3" t="s">
        <v>263</v>
      </c>
    </row>
    <row r="4" spans="1:6" x14ac:dyDescent="0.3">
      <c r="B4" t="s">
        <v>242</v>
      </c>
      <c r="C4">
        <v>240</v>
      </c>
      <c r="D4" t="s">
        <v>246</v>
      </c>
      <c r="E4" t="s">
        <v>261</v>
      </c>
      <c r="F4" t="s">
        <v>263</v>
      </c>
    </row>
    <row r="5" spans="1:6" x14ac:dyDescent="0.3">
      <c r="B5" t="s">
        <v>269</v>
      </c>
      <c r="C5">
        <v>160</v>
      </c>
      <c r="D5" t="s">
        <v>246</v>
      </c>
      <c r="E5" t="s">
        <v>261</v>
      </c>
      <c r="F5" t="s">
        <v>263</v>
      </c>
    </row>
    <row r="6" spans="1:6" x14ac:dyDescent="0.3">
      <c r="B6" t="s">
        <v>243</v>
      </c>
      <c r="C6">
        <v>90</v>
      </c>
      <c r="D6" t="s">
        <v>246</v>
      </c>
      <c r="E6" t="s">
        <v>261</v>
      </c>
      <c r="F6" t="s">
        <v>263</v>
      </c>
    </row>
    <row r="7" spans="1:6" x14ac:dyDescent="0.3">
      <c r="B7" t="s">
        <v>268</v>
      </c>
      <c r="C7">
        <v>50</v>
      </c>
      <c r="D7" t="s">
        <v>246</v>
      </c>
      <c r="E7" t="s">
        <v>261</v>
      </c>
      <c r="F7" t="s">
        <v>263</v>
      </c>
    </row>
    <row r="8" spans="1:6" x14ac:dyDescent="0.3">
      <c r="B8" t="s">
        <v>270</v>
      </c>
      <c r="C8">
        <v>45</v>
      </c>
      <c r="D8" t="s">
        <v>246</v>
      </c>
      <c r="E8" t="s">
        <v>261</v>
      </c>
      <c r="F8" t="s">
        <v>263</v>
      </c>
    </row>
    <row r="9" spans="1:6" x14ac:dyDescent="0.3">
      <c r="B9" t="s">
        <v>244</v>
      </c>
      <c r="C9">
        <v>15</v>
      </c>
      <c r="D9" t="s">
        <v>246</v>
      </c>
      <c r="E9" t="s">
        <v>261</v>
      </c>
      <c r="F9" t="s">
        <v>263</v>
      </c>
    </row>
    <row r="10" spans="1:6" x14ac:dyDescent="0.3">
      <c r="A10" t="s">
        <v>247</v>
      </c>
      <c r="B10" t="s">
        <v>248</v>
      </c>
      <c r="C10">
        <v>6000</v>
      </c>
      <c r="D10" t="s">
        <v>246</v>
      </c>
      <c r="E10" t="s">
        <v>261</v>
      </c>
      <c r="F10" t="s">
        <v>263</v>
      </c>
    </row>
    <row r="11" spans="1:6" x14ac:dyDescent="0.3">
      <c r="B11" t="s">
        <v>249</v>
      </c>
      <c r="C11">
        <v>3600</v>
      </c>
      <c r="D11" t="s">
        <v>246</v>
      </c>
      <c r="E11" t="s">
        <v>261</v>
      </c>
      <c r="F11" t="s">
        <v>263</v>
      </c>
    </row>
    <row r="12" spans="1:6" x14ac:dyDescent="0.3">
      <c r="B12" t="s">
        <v>254</v>
      </c>
      <c r="C12">
        <v>1800</v>
      </c>
      <c r="D12" t="s">
        <v>246</v>
      </c>
      <c r="E12" t="s">
        <v>261</v>
      </c>
      <c r="F12" t="s">
        <v>263</v>
      </c>
    </row>
    <row r="13" spans="1:6" x14ac:dyDescent="0.3">
      <c r="B13" t="s">
        <v>250</v>
      </c>
      <c r="C13">
        <v>1700</v>
      </c>
      <c r="D13" t="s">
        <v>246</v>
      </c>
      <c r="E13" t="s">
        <v>261</v>
      </c>
      <c r="F13" t="s">
        <v>263</v>
      </c>
    </row>
    <row r="14" spans="1:6" x14ac:dyDescent="0.3">
      <c r="B14" t="s">
        <v>251</v>
      </c>
      <c r="C14">
        <v>1200</v>
      </c>
      <c r="D14" t="s">
        <v>246</v>
      </c>
      <c r="E14" t="s">
        <v>261</v>
      </c>
      <c r="F14" t="s">
        <v>263</v>
      </c>
    </row>
    <row r="15" spans="1:6" x14ac:dyDescent="0.3">
      <c r="B15" t="s">
        <v>252</v>
      </c>
      <c r="C15">
        <v>600</v>
      </c>
      <c r="D15" t="s">
        <v>246</v>
      </c>
      <c r="E15" t="s">
        <v>261</v>
      </c>
      <c r="F15" t="s">
        <v>263</v>
      </c>
    </row>
    <row r="16" spans="1:6" x14ac:dyDescent="0.3">
      <c r="B16" t="s">
        <v>253</v>
      </c>
      <c r="C16">
        <v>300</v>
      </c>
      <c r="D16" t="s">
        <v>246</v>
      </c>
      <c r="E16" t="s">
        <v>261</v>
      </c>
      <c r="F16" t="s">
        <v>263</v>
      </c>
    </row>
    <row r="17" spans="1:6" x14ac:dyDescent="0.3">
      <c r="A17" s="7" t="s">
        <v>255</v>
      </c>
      <c r="B17" s="7" t="s">
        <v>256</v>
      </c>
      <c r="C17">
        <v>3900</v>
      </c>
      <c r="D17" t="s">
        <v>246</v>
      </c>
      <c r="E17" t="s">
        <v>261</v>
      </c>
      <c r="F17" t="s">
        <v>263</v>
      </c>
    </row>
    <row r="18" spans="1:6" x14ac:dyDescent="0.3">
      <c r="A18" s="7"/>
      <c r="B18" s="7" t="s">
        <v>257</v>
      </c>
      <c r="C18">
        <v>2000</v>
      </c>
      <c r="D18" t="s">
        <v>246</v>
      </c>
      <c r="E18" t="s">
        <v>261</v>
      </c>
      <c r="F18" t="s">
        <v>263</v>
      </c>
    </row>
    <row r="19" spans="1:6" x14ac:dyDescent="0.3">
      <c r="A19" s="7"/>
      <c r="B19" s="7" t="s">
        <v>258</v>
      </c>
      <c r="C19">
        <v>1200</v>
      </c>
      <c r="D19" t="s">
        <v>246</v>
      </c>
      <c r="E19" t="s">
        <v>261</v>
      </c>
      <c r="F19" t="s">
        <v>263</v>
      </c>
    </row>
    <row r="20" spans="1:6" x14ac:dyDescent="0.3">
      <c r="A20" s="7"/>
      <c r="B20" s="7" t="s">
        <v>260</v>
      </c>
      <c r="C20">
        <v>700</v>
      </c>
      <c r="D20" t="s">
        <v>246</v>
      </c>
      <c r="E20" t="s">
        <v>261</v>
      </c>
      <c r="F20" t="s">
        <v>263</v>
      </c>
    </row>
    <row r="21" spans="1:6" x14ac:dyDescent="0.3">
      <c r="A21" s="7"/>
      <c r="B21" s="7" t="s">
        <v>259</v>
      </c>
      <c r="C21">
        <v>600</v>
      </c>
      <c r="D21" t="s">
        <v>246</v>
      </c>
      <c r="E21" t="s">
        <v>261</v>
      </c>
      <c r="F21" t="s">
        <v>263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114F-8191-4420-AE99-693235D4E3F7}">
  <dimension ref="B1:B15"/>
  <sheetViews>
    <sheetView workbookViewId="0">
      <selection activeCell="I30" sqref="I30"/>
    </sheetView>
  </sheetViews>
  <sheetFormatPr defaultRowHeight="14.4" x14ac:dyDescent="0.3"/>
  <cols>
    <col min="2" max="2" width="17.21875" customWidth="1"/>
  </cols>
  <sheetData>
    <row r="1" spans="2:2" ht="15" thickBot="1" x14ac:dyDescent="0.35"/>
    <row r="2" spans="2:2" ht="15" thickBot="1" x14ac:dyDescent="0.35">
      <c r="B2" s="41" t="s">
        <v>271</v>
      </c>
    </row>
    <row r="3" spans="2:2" ht="15" thickBot="1" x14ac:dyDescent="0.35">
      <c r="B3" s="41" t="s">
        <v>272</v>
      </c>
    </row>
    <row r="4" spans="2:2" ht="15" thickBot="1" x14ac:dyDescent="0.35">
      <c r="B4" s="41" t="s">
        <v>273</v>
      </c>
    </row>
    <row r="5" spans="2:2" ht="15" thickBot="1" x14ac:dyDescent="0.35">
      <c r="B5" s="41" t="s">
        <v>274</v>
      </c>
    </row>
    <row r="6" spans="2:2" ht="15" thickBot="1" x14ac:dyDescent="0.35">
      <c r="B6" s="42" t="s">
        <v>275</v>
      </c>
    </row>
    <row r="7" spans="2:2" ht="15" thickBot="1" x14ac:dyDescent="0.35">
      <c r="B7" s="42" t="s">
        <v>276</v>
      </c>
    </row>
    <row r="8" spans="2:2" ht="15" thickBot="1" x14ac:dyDescent="0.35">
      <c r="B8" s="42" t="s">
        <v>277</v>
      </c>
    </row>
    <row r="9" spans="2:2" ht="15" thickBot="1" x14ac:dyDescent="0.35">
      <c r="B9" s="42" t="s">
        <v>278</v>
      </c>
    </row>
    <row r="10" spans="2:2" ht="15" thickBot="1" x14ac:dyDescent="0.35">
      <c r="B10" s="42" t="s">
        <v>279</v>
      </c>
    </row>
    <row r="11" spans="2:2" ht="15" thickBot="1" x14ac:dyDescent="0.35">
      <c r="B11" s="42" t="s">
        <v>280</v>
      </c>
    </row>
    <row r="12" spans="2:2" ht="15" thickBot="1" x14ac:dyDescent="0.35">
      <c r="B12" s="42" t="s">
        <v>281</v>
      </c>
    </row>
    <row r="13" spans="2:2" ht="15" thickBot="1" x14ac:dyDescent="0.35">
      <c r="B13" s="42" t="s">
        <v>282</v>
      </c>
    </row>
    <row r="14" spans="2:2" ht="15" thickBot="1" x14ac:dyDescent="0.35">
      <c r="B14" s="42" t="s">
        <v>283</v>
      </c>
    </row>
    <row r="15" spans="2:2" ht="27.6" thickBot="1" x14ac:dyDescent="0.35">
      <c r="B15" s="42" t="s">
        <v>284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final_list</vt:lpstr>
      <vt:lpstr>dec_working_list</vt:lpstr>
      <vt:lpstr>run1_summaries</vt:lpstr>
      <vt:lpstr>run1_R_output</vt:lpstr>
      <vt:lpstr>salish_bycatch</vt:lpstr>
      <vt:lpstr>willapa_bycatch</vt:lpstr>
      <vt:lpstr>willapa_literature</vt:lpstr>
      <vt:lpstr>salish_literature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2022-01-27T21:42:40Z</dcterms:created>
  <dcterms:modified xsi:type="dcterms:W3CDTF">2022-02-09T22:43:46Z</dcterms:modified>
</cp:coreProperties>
</file>