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1 Plate Layout" sheetId="1" r:id="rId4"/>
    <sheet state="visible" name="PCR1 Bead Clean-up" sheetId="2" r:id="rId5"/>
    <sheet state="visible" name="PCR2 Plate Layout" sheetId="3" r:id="rId6"/>
    <sheet state="visible" name="PCR2 Bead Clean-up" sheetId="4" r:id="rId7"/>
    <sheet state="visible" name="Example Gel Layout" sheetId="5" r:id="rId8"/>
  </sheets>
  <definedNames/>
  <calcPr/>
  <extLst>
    <ext uri="GoogleSheetsCustomDataVersion2">
      <go:sheetsCustomData xmlns:go="http://customooxmlschemas.google.com/" r:id="rId9" roundtripDataChecksum="X7fO1GlfUrXrkosSzB8qeF34nxLkxNMSCS2ZVq6htMI="/>
    </ext>
  </extLst>
</workbook>
</file>

<file path=xl/sharedStrings.xml><?xml version="1.0" encoding="utf-8"?>
<sst xmlns="http://schemas.openxmlformats.org/spreadsheetml/2006/main" count="356" uniqueCount="76">
  <si>
    <t>FILL IN:</t>
  </si>
  <si>
    <t>AUTO-FILL</t>
  </si>
  <si>
    <t>Sample List</t>
  </si>
  <si>
    <t>WACO.21.501</t>
  </si>
  <si>
    <t>A</t>
  </si>
  <si>
    <t>WACO.21.500</t>
  </si>
  <si>
    <t>B</t>
  </si>
  <si>
    <t>Extract Negative</t>
  </si>
  <si>
    <t>WACO.21.499</t>
  </si>
  <si>
    <t>C</t>
  </si>
  <si>
    <t>WACO.21.498</t>
  </si>
  <si>
    <t>D</t>
  </si>
  <si>
    <t>PCR Negative</t>
  </si>
  <si>
    <t>WACO.21.497</t>
  </si>
  <si>
    <t>E</t>
  </si>
  <si>
    <t>WACO.21.496</t>
  </si>
  <si>
    <t>F</t>
  </si>
  <si>
    <t>WACO.21.290</t>
  </si>
  <si>
    <t>G</t>
  </si>
  <si>
    <t>PCR Positive</t>
  </si>
  <si>
    <t>WACO.21.288</t>
  </si>
  <si>
    <t>H</t>
  </si>
  <si>
    <t>WACO.21.286</t>
  </si>
  <si>
    <t>WACO.21.285</t>
  </si>
  <si>
    <t>WACO.21.284</t>
  </si>
  <si>
    <t>WACO.21.283</t>
  </si>
  <si>
    <t>MANUAL EDITS</t>
  </si>
  <si>
    <t>WACO.21.281</t>
  </si>
  <si>
    <t>WACO.21.340</t>
  </si>
  <si>
    <t>WACO.21.341</t>
  </si>
  <si>
    <t>BEAD PLATE</t>
  </si>
  <si>
    <t>(autofill)</t>
  </si>
  <si>
    <t>-a</t>
  </si>
  <si>
    <t>=</t>
  </si>
  <si>
    <t>uL</t>
  </si>
  <si>
    <t>beads</t>
  </si>
  <si>
    <t>-b</t>
  </si>
  <si>
    <t xml:space="preserve">uL </t>
  </si>
  <si>
    <t>70% etOH</t>
  </si>
  <si>
    <t>-c</t>
  </si>
  <si>
    <t>100% etOH</t>
  </si>
  <si>
    <t>PCR water</t>
  </si>
  <si>
    <t>30uL EB x</t>
  </si>
  <si>
    <t>per strip tube</t>
  </si>
  <si>
    <t>PCR Vol</t>
  </si>
  <si>
    <t>Bead Vol (0.85x)</t>
  </si>
  <si>
    <t>Bead Vol (0.8x)</t>
  </si>
  <si>
    <t>ELUTION PLATE</t>
  </si>
  <si>
    <t>5X PCR 2</t>
  </si>
  <si>
    <t>8X PCR 2</t>
  </si>
  <si>
    <t>12X PCR 2</t>
  </si>
  <si>
    <t>SAMPLE IDS</t>
  </si>
  <si>
    <t>097-a</t>
  </si>
  <si>
    <t>097-b</t>
  </si>
  <si>
    <t>097-c</t>
  </si>
  <si>
    <t>Positive Control</t>
  </si>
  <si>
    <t>BEAD PLATE &amp; WELL NUMBER</t>
  </si>
  <si>
    <t>VOLUME OF PCR 1 AMPLICON</t>
  </si>
  <si>
    <t>VOLUME OF PCR WATER</t>
  </si>
  <si>
    <t>INDEX PLATE WELL</t>
  </si>
  <si>
    <t>5A</t>
  </si>
  <si>
    <t>5B</t>
  </si>
  <si>
    <t>5C</t>
  </si>
  <si>
    <t>Negative</t>
  </si>
  <si>
    <t>Positive</t>
  </si>
  <si>
    <t>Bead Vol (0.75x)</t>
  </si>
  <si>
    <t>Date:</t>
  </si>
  <si>
    <t>Gel Size:</t>
  </si>
  <si>
    <t>mg Agarose</t>
  </si>
  <si>
    <t>uL TBE</t>
  </si>
  <si>
    <t>Layouts</t>
  </si>
  <si>
    <t>Small Gel (20 wells)</t>
  </si>
  <si>
    <t>Sample (Top)</t>
  </si>
  <si>
    <t>Sample (Bottom)</t>
  </si>
  <si>
    <t>Ladder</t>
  </si>
  <si>
    <t>Kangaroo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</si>
</sst>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2.0"/>
      <color theme="1"/>
      <name val="Calibri"/>
    </font>
    <font>
      <sz val="11.0"/>
      <color theme="1"/>
      <name val="Arial"/>
    </font>
    <font>
      <color theme="1"/>
      <name val="Arial"/>
    </font>
    <font>
      <b/>
      <sz val="9.0"/>
      <color theme="1"/>
      <name val="Arial"/>
    </font>
    <font>
      <b/>
      <sz val="13.0"/>
      <color theme="1"/>
      <name val="Arial"/>
    </font>
    <font>
      <b/>
      <color theme="1"/>
      <name val="Arial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i/>
      <color rgb="FF000000"/>
      <name val="Arial"/>
    </font>
    <font/>
    <font>
      <u/>
      <sz val="12.0"/>
      <color rgb="FF000000"/>
      <name val="&quot;Times New Roman&quot;"/>
    </font>
    <font>
      <b/>
      <color rgb="FF000000"/>
      <name val="Arial"/>
    </font>
    <font>
      <color rgb="FF000000"/>
      <name val="Arial"/>
    </font>
    <font>
      <color rgb="FF000000"/>
      <name val="&quot;Times New Roman&quot;"/>
    </font>
    <font>
      <u/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Font="1"/>
    <xf borderId="1" fillId="2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1" fillId="4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0" fontId="3" numFmtId="0" xfId="0" applyBorder="1" applyFont="1"/>
    <xf borderId="1" fillId="4" fontId="6" numFmtId="0" xfId="0" applyAlignment="1" applyBorder="1" applyFont="1">
      <alignment shrinkToFit="0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shrinkToFit="0" vertical="center" wrapText="1"/>
    </xf>
    <xf borderId="0" fillId="5" fontId="3" numFmtId="0" xfId="0" applyAlignment="1" applyFill="1" applyFont="1">
      <alignment readingOrder="0"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5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6" fontId="8" numFmtId="0" xfId="0" applyAlignment="1" applyBorder="1" applyFill="1" applyFont="1">
      <alignment shrinkToFit="0" vertical="center" wrapText="1"/>
    </xf>
    <xf borderId="1" fillId="6" fontId="8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1" fillId="6" fontId="9" numFmtId="0" xfId="0" applyBorder="1" applyFont="1"/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5" fillId="0" fontId="10" numFmtId="165" xfId="0" applyAlignment="1" applyBorder="1" applyFont="1" applyNumberFormat="1">
      <alignment shrinkToFit="0" wrapText="1"/>
    </xf>
    <xf borderId="5" fillId="0" fontId="10" numFmtId="165" xfId="0" applyAlignment="1" applyBorder="1" applyFont="1" applyNumberFormat="1">
      <alignment readingOrder="0" shrinkToFit="0" wrapText="1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right" vertical="bottom"/>
    </xf>
    <xf borderId="0" fillId="0" fontId="4" numFmtId="0" xfId="0" applyAlignment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8" numFmtId="165" xfId="0" applyAlignment="1" applyBorder="1" applyFont="1" applyNumberFormat="1">
      <alignment shrinkToFit="0" wrapText="1"/>
    </xf>
    <xf borderId="1" fillId="0" fontId="8" numFmtId="0" xfId="0" applyBorder="1" applyFont="1"/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top"/>
    </xf>
    <xf borderId="1" fillId="2" fontId="6" numFmtId="0" xfId="0" applyAlignment="1" applyBorder="1" applyFont="1">
      <alignment readingOrder="0" shrinkToFit="0" wrapText="1"/>
    </xf>
    <xf borderId="1" fillId="0" fontId="8" numFmtId="165" xfId="0" applyBorder="1" applyFont="1" applyNumberFormat="1"/>
    <xf borderId="1" fillId="0" fontId="8" numFmtId="49" xfId="0" applyAlignment="1" applyBorder="1" applyFont="1" applyNumberForma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11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10" fillId="0" fontId="2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11" fillId="2" fontId="9" numFmtId="0" xfId="0" applyAlignment="1" applyBorder="1" applyFont="1">
      <alignment vertical="bottom"/>
    </xf>
    <xf borderId="3" fillId="2" fontId="9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0" fillId="0" fontId="12" numFmtId="0" xfId="0" applyAlignment="1" applyFont="1">
      <alignment readingOrder="0" vertical="bottom"/>
    </xf>
    <xf borderId="4" fillId="0" fontId="3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horizontal="right" vertical="bottom"/>
    </xf>
    <xf borderId="1" fillId="6" fontId="8" numFmtId="0" xfId="0" applyAlignment="1" applyBorder="1" applyFont="1">
      <alignment readingOrder="0" shrinkToFit="0" vertical="top" wrapText="1"/>
    </xf>
    <xf borderId="12" fillId="0" fontId="1" numFmtId="0" xfId="0" applyBorder="1" applyFont="1"/>
    <xf borderId="1" fillId="0" fontId="1" numFmtId="0" xfId="0" applyBorder="1" applyFont="1"/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horizontal="left"/>
    </xf>
    <xf borderId="13" fillId="0" fontId="18" numFmtId="0" xfId="0" applyAlignment="1" applyBorder="1" applyFont="1">
      <alignment horizontal="center" readingOrder="0" shrinkToFit="0" wrapText="1"/>
    </xf>
    <xf borderId="14" fillId="0" fontId="19" numFmtId="0" xfId="0" applyBorder="1" applyFont="1"/>
    <xf borderId="15" fillId="0" fontId="20" numFmtId="0" xfId="0" applyAlignment="1" applyBorder="1" applyFont="1">
      <alignment horizontal="left" shrinkToFit="0" vertical="top" wrapText="1"/>
    </xf>
    <xf borderId="15" fillId="0" fontId="21" numFmtId="0" xfId="0" applyAlignment="1" applyBorder="1" applyFont="1">
      <alignment horizontal="left" readingOrder="0" shrinkToFit="0" wrapText="1"/>
    </xf>
    <xf borderId="15" fillId="0" fontId="21" numFmtId="0" xfId="0" applyAlignment="1" applyBorder="1" applyFont="1">
      <alignment horizontal="right" readingOrder="0" shrinkToFit="0" wrapText="1"/>
    </xf>
    <xf borderId="15" fillId="0" fontId="22" numFmtId="0" xfId="0" applyAlignment="1" applyBorder="1" applyFont="1">
      <alignment horizontal="left" readingOrder="0" shrinkToFit="0" wrapText="1"/>
    </xf>
    <xf borderId="15" fillId="0" fontId="23" numFmtId="0" xfId="0" applyAlignment="1" applyBorder="1" applyFont="1">
      <alignment horizontal="left" readingOrder="0" shrinkToFit="0" wrapText="1"/>
    </xf>
    <xf borderId="15" fillId="0" fontId="2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14"/>
    <col customWidth="1" min="3" max="3" width="8.71"/>
    <col customWidth="1" min="4" max="4" width="4.57"/>
    <col customWidth="1" min="5" max="13" width="13.0"/>
    <col customWidth="1" min="14" max="14" width="15.14"/>
    <col customWidth="1" min="15" max="15" width="13.0"/>
    <col customWidth="1" min="16" max="16" width="15.29"/>
    <col customWidth="1" min="17" max="26" width="8.71"/>
  </cols>
  <sheetData>
    <row r="1" ht="14.25" customHeight="1">
      <c r="B1" s="1" t="s">
        <v>0</v>
      </c>
      <c r="D1" s="2" t="s">
        <v>1</v>
      </c>
    </row>
    <row r="2" ht="14.25" customHeight="1">
      <c r="B2" s="2" t="s">
        <v>2</v>
      </c>
      <c r="D2" s="3"/>
      <c r="E2" s="4">
        <v>1.0</v>
      </c>
      <c r="F2" s="4">
        <v>2.0</v>
      </c>
      <c r="G2" s="4">
        <v>3.0</v>
      </c>
      <c r="H2" s="4">
        <v>4.0</v>
      </c>
      <c r="I2" s="4">
        <v>5.0</v>
      </c>
      <c r="J2" s="4">
        <v>6.0</v>
      </c>
      <c r="K2" s="4">
        <v>7.0</v>
      </c>
      <c r="L2" s="4">
        <v>8.0</v>
      </c>
      <c r="M2" s="4">
        <v>9.0</v>
      </c>
      <c r="N2" s="4">
        <v>10.0</v>
      </c>
      <c r="O2" s="4">
        <v>11.0</v>
      </c>
      <c r="P2" s="4">
        <v>12.0</v>
      </c>
    </row>
    <row r="3" ht="14.25" customHeight="1">
      <c r="A3" s="5">
        <v>1.0</v>
      </c>
      <c r="B3" s="6" t="s">
        <v>3</v>
      </c>
      <c r="D3" s="7" t="s">
        <v>4</v>
      </c>
      <c r="E3" s="8"/>
      <c r="F3" s="8"/>
      <c r="G3" s="8"/>
      <c r="H3" s="8"/>
      <c r="I3" s="9"/>
      <c r="J3" s="9"/>
      <c r="K3" s="9"/>
      <c r="L3" s="8"/>
      <c r="M3" s="8"/>
      <c r="N3" s="9"/>
      <c r="O3" s="8"/>
      <c r="P3" s="10"/>
    </row>
    <row r="4" ht="15.75" customHeight="1">
      <c r="A4" s="5">
        <v>2.0</v>
      </c>
      <c r="B4" s="6" t="s">
        <v>5</v>
      </c>
      <c r="D4" s="7" t="s">
        <v>6</v>
      </c>
      <c r="E4" s="8" t="str">
        <f t="shared" ref="E4:E6" si="1">B$3</f>
        <v>WACO.21.501</v>
      </c>
      <c r="F4" s="8" t="str">
        <f t="shared" ref="F4:F6" si="2">B$5</f>
        <v>WACO.21.499</v>
      </c>
      <c r="G4" s="8" t="str">
        <f t="shared" ref="G4:G6" si="3">B$6</f>
        <v>WACO.21.498</v>
      </c>
      <c r="H4" s="8" t="str">
        <f t="shared" ref="H4:H6" si="4">B$8</f>
        <v>WACO.21.496</v>
      </c>
      <c r="I4" s="8" t="str">
        <f t="shared" ref="I4:I6" si="5">B$10</f>
        <v>WACO.21.288</v>
      </c>
      <c r="J4" s="8" t="str">
        <f t="shared" ref="J4:J6" si="6">B$12</f>
        <v>WACO.21.285</v>
      </c>
      <c r="K4" s="8" t="str">
        <f t="shared" ref="K4:K6" si="7">B$14</f>
        <v>WACO.21.283</v>
      </c>
      <c r="L4" s="8" t="str">
        <f t="shared" ref="L4:L6" si="8">B$16</f>
        <v>WACO.21.340</v>
      </c>
      <c r="M4" s="8" t="str">
        <f t="shared" ref="M4:M6" si="9">B$18</f>
        <v/>
      </c>
      <c r="N4" s="8" t="str">
        <f t="shared" ref="N4:N6" si="10">B$20</f>
        <v/>
      </c>
      <c r="O4" s="8" t="str">
        <f t="shared" ref="O4:O6" si="11">B$22</f>
        <v/>
      </c>
      <c r="P4" s="10" t="s">
        <v>7</v>
      </c>
    </row>
    <row r="5" ht="14.25" customHeight="1">
      <c r="A5" s="5">
        <v>3.0</v>
      </c>
      <c r="B5" s="6" t="s">
        <v>8</v>
      </c>
      <c r="D5" s="7" t="s">
        <v>9</v>
      </c>
      <c r="E5" s="8" t="str">
        <f t="shared" si="1"/>
        <v>WACO.21.501</v>
      </c>
      <c r="F5" s="8" t="str">
        <f t="shared" si="2"/>
        <v>WACO.21.499</v>
      </c>
      <c r="G5" s="8" t="str">
        <f t="shared" si="3"/>
        <v>WACO.21.498</v>
      </c>
      <c r="H5" s="8" t="str">
        <f t="shared" si="4"/>
        <v>WACO.21.496</v>
      </c>
      <c r="I5" s="8" t="str">
        <f t="shared" si="5"/>
        <v>WACO.21.288</v>
      </c>
      <c r="J5" s="8" t="str">
        <f t="shared" si="6"/>
        <v>WACO.21.285</v>
      </c>
      <c r="K5" s="8" t="str">
        <f t="shared" si="7"/>
        <v>WACO.21.283</v>
      </c>
      <c r="L5" s="8" t="str">
        <f t="shared" si="8"/>
        <v>WACO.21.340</v>
      </c>
      <c r="M5" s="8" t="str">
        <f t="shared" si="9"/>
        <v/>
      </c>
      <c r="N5" s="8" t="str">
        <f t="shared" si="10"/>
        <v/>
      </c>
      <c r="O5" s="8" t="str">
        <f t="shared" si="11"/>
        <v/>
      </c>
      <c r="P5" s="10"/>
    </row>
    <row r="6" ht="14.25" customHeight="1">
      <c r="A6" s="5">
        <v>4.0</v>
      </c>
      <c r="B6" s="6" t="s">
        <v>10</v>
      </c>
      <c r="D6" s="7" t="s">
        <v>11</v>
      </c>
      <c r="E6" s="8" t="str">
        <f t="shared" si="1"/>
        <v>WACO.21.501</v>
      </c>
      <c r="F6" s="8" t="str">
        <f t="shared" si="2"/>
        <v>WACO.21.499</v>
      </c>
      <c r="G6" s="8" t="str">
        <f t="shared" si="3"/>
        <v>WACO.21.498</v>
      </c>
      <c r="H6" s="8" t="str">
        <f t="shared" si="4"/>
        <v>WACO.21.496</v>
      </c>
      <c r="I6" s="8" t="str">
        <f t="shared" si="5"/>
        <v>WACO.21.288</v>
      </c>
      <c r="J6" s="8" t="str">
        <f t="shared" si="6"/>
        <v>WACO.21.285</v>
      </c>
      <c r="K6" s="8" t="str">
        <f t="shared" si="7"/>
        <v>WACO.21.283</v>
      </c>
      <c r="L6" s="8" t="str">
        <f t="shared" si="8"/>
        <v>WACO.21.340</v>
      </c>
      <c r="M6" s="8" t="str">
        <f t="shared" si="9"/>
        <v/>
      </c>
      <c r="N6" s="8" t="str">
        <f t="shared" si="10"/>
        <v/>
      </c>
      <c r="O6" s="8" t="str">
        <f t="shared" si="11"/>
        <v/>
      </c>
      <c r="P6" s="10" t="s">
        <v>12</v>
      </c>
    </row>
    <row r="7" ht="14.25" customHeight="1">
      <c r="A7" s="5">
        <v>5.0</v>
      </c>
      <c r="B7" s="6" t="s">
        <v>13</v>
      </c>
      <c r="D7" s="7" t="s">
        <v>14</v>
      </c>
      <c r="E7" s="8"/>
      <c r="F7" s="8"/>
      <c r="G7" s="8"/>
      <c r="H7" s="8"/>
      <c r="I7" s="8"/>
      <c r="J7" s="8"/>
      <c r="K7" s="9"/>
      <c r="L7" s="8"/>
      <c r="M7" s="9"/>
      <c r="N7" s="9"/>
      <c r="O7" s="8"/>
      <c r="P7" s="10"/>
    </row>
    <row r="8" ht="14.25" customHeight="1">
      <c r="A8" s="5">
        <v>6.0</v>
      </c>
      <c r="B8" s="6" t="s">
        <v>15</v>
      </c>
      <c r="D8" s="7" t="s">
        <v>16</v>
      </c>
      <c r="E8" s="8" t="str">
        <f t="shared" ref="E8:E10" si="12">B$4</f>
        <v>WACO.21.500</v>
      </c>
      <c r="F8" s="8" t="str">
        <f t="shared" ref="F8:F10" si="13">B$6</f>
        <v>WACO.21.498</v>
      </c>
      <c r="G8" s="8" t="str">
        <f t="shared" ref="G8:G10" si="14">B$7</f>
        <v>WACO.21.497</v>
      </c>
      <c r="H8" s="8" t="str">
        <f t="shared" ref="H8:H10" si="15">B$9</f>
        <v>WACO.21.290</v>
      </c>
      <c r="I8" s="8" t="str">
        <f t="shared" ref="I8:I10" si="16">B$11</f>
        <v>WACO.21.286</v>
      </c>
      <c r="J8" s="8" t="str">
        <f t="shared" ref="J8:J10" si="17">B$13</f>
        <v>WACO.21.284</v>
      </c>
      <c r="K8" s="8" t="str">
        <f t="shared" ref="K8:K10" si="18">B$15</f>
        <v>WACO.21.281</v>
      </c>
      <c r="L8" s="8" t="str">
        <f t="shared" ref="L8:L10" si="19">B$17</f>
        <v>WACO.21.341</v>
      </c>
      <c r="M8" s="8" t="str">
        <f t="shared" ref="M8:M10" si="20">B$19</f>
        <v/>
      </c>
      <c r="N8" s="11" t="str">
        <f t="shared" ref="N8:N10" si="21">B$21</f>
        <v/>
      </c>
      <c r="O8" s="8" t="str">
        <f t="shared" ref="O8:O10" si="22">B$23</f>
        <v/>
      </c>
      <c r="P8" s="10"/>
    </row>
    <row r="9" ht="14.25" customHeight="1">
      <c r="A9" s="5">
        <v>7.0</v>
      </c>
      <c r="B9" s="6" t="s">
        <v>17</v>
      </c>
      <c r="D9" s="7" t="s">
        <v>18</v>
      </c>
      <c r="E9" s="8" t="str">
        <f t="shared" si="12"/>
        <v>WACO.21.500</v>
      </c>
      <c r="F9" s="8" t="str">
        <f t="shared" si="13"/>
        <v>WACO.21.498</v>
      </c>
      <c r="G9" s="8" t="str">
        <f t="shared" si="14"/>
        <v>WACO.21.497</v>
      </c>
      <c r="H9" s="8" t="str">
        <f t="shared" si="15"/>
        <v>WACO.21.290</v>
      </c>
      <c r="I9" s="8" t="str">
        <f t="shared" si="16"/>
        <v>WACO.21.286</v>
      </c>
      <c r="J9" s="8" t="str">
        <f t="shared" si="17"/>
        <v>WACO.21.284</v>
      </c>
      <c r="K9" s="8" t="str">
        <f t="shared" si="18"/>
        <v>WACO.21.281</v>
      </c>
      <c r="L9" s="8" t="str">
        <f t="shared" si="19"/>
        <v>WACO.21.341</v>
      </c>
      <c r="M9" s="8" t="str">
        <f t="shared" si="20"/>
        <v/>
      </c>
      <c r="N9" s="11" t="str">
        <f t="shared" si="21"/>
        <v/>
      </c>
      <c r="O9" s="8" t="str">
        <f t="shared" si="22"/>
        <v/>
      </c>
      <c r="P9" s="10" t="s">
        <v>19</v>
      </c>
    </row>
    <row r="10" ht="14.25" customHeight="1">
      <c r="A10" s="5">
        <v>8.0</v>
      </c>
      <c r="B10" s="6" t="s">
        <v>20</v>
      </c>
      <c r="D10" s="7" t="s">
        <v>21</v>
      </c>
      <c r="E10" s="8" t="str">
        <f t="shared" si="12"/>
        <v>WACO.21.500</v>
      </c>
      <c r="F10" s="8" t="str">
        <f t="shared" si="13"/>
        <v>WACO.21.498</v>
      </c>
      <c r="G10" s="8" t="str">
        <f t="shared" si="14"/>
        <v>WACO.21.497</v>
      </c>
      <c r="H10" s="8" t="str">
        <f t="shared" si="15"/>
        <v>WACO.21.290</v>
      </c>
      <c r="I10" s="8" t="str">
        <f t="shared" si="16"/>
        <v>WACO.21.286</v>
      </c>
      <c r="J10" s="8" t="str">
        <f t="shared" si="17"/>
        <v>WACO.21.284</v>
      </c>
      <c r="K10" s="8" t="str">
        <f t="shared" si="18"/>
        <v>WACO.21.281</v>
      </c>
      <c r="L10" s="8" t="str">
        <f t="shared" si="19"/>
        <v>WACO.21.341</v>
      </c>
      <c r="M10" s="8" t="str">
        <f t="shared" si="20"/>
        <v/>
      </c>
      <c r="N10" s="11" t="str">
        <f t="shared" si="21"/>
        <v/>
      </c>
      <c r="O10" s="8" t="str">
        <f t="shared" si="22"/>
        <v/>
      </c>
      <c r="P10" s="10"/>
    </row>
    <row r="11" ht="14.25" customHeight="1">
      <c r="A11" s="5">
        <v>9.0</v>
      </c>
      <c r="B11" s="6" t="s">
        <v>22</v>
      </c>
    </row>
    <row r="12" ht="14.25" customHeight="1">
      <c r="A12" s="5">
        <v>10.0</v>
      </c>
      <c r="B12" s="6" t="s">
        <v>23</v>
      </c>
    </row>
    <row r="13" ht="14.25" customHeight="1">
      <c r="A13" s="5">
        <v>11.0</v>
      </c>
      <c r="B13" s="6" t="s">
        <v>24</v>
      </c>
    </row>
    <row r="14" ht="14.25" customHeight="1">
      <c r="A14" s="5">
        <v>12.0</v>
      </c>
      <c r="B14" s="6" t="s">
        <v>25</v>
      </c>
      <c r="D14" s="2" t="s">
        <v>26</v>
      </c>
    </row>
    <row r="15" ht="14.25" customHeight="1">
      <c r="A15" s="5">
        <v>13.0</v>
      </c>
      <c r="B15" s="6" t="s">
        <v>27</v>
      </c>
      <c r="D15" s="12"/>
      <c r="E15" s="13">
        <v>1.0</v>
      </c>
      <c r="F15" s="13">
        <v>2.0</v>
      </c>
      <c r="G15" s="13">
        <v>3.0</v>
      </c>
      <c r="H15" s="13">
        <v>4.0</v>
      </c>
      <c r="I15" s="13">
        <v>5.0</v>
      </c>
      <c r="J15" s="13">
        <v>6.0</v>
      </c>
      <c r="K15" s="13">
        <v>7.0</v>
      </c>
      <c r="L15" s="13">
        <v>8.0</v>
      </c>
      <c r="M15" s="13">
        <v>9.0</v>
      </c>
      <c r="N15" s="13">
        <v>10.0</v>
      </c>
      <c r="O15" s="13">
        <v>11.0</v>
      </c>
      <c r="P15" s="13">
        <v>12.0</v>
      </c>
    </row>
    <row r="16" ht="14.25" customHeight="1">
      <c r="A16" s="5">
        <v>14.0</v>
      </c>
      <c r="B16" s="6" t="s">
        <v>28</v>
      </c>
      <c r="D16" s="14" t="s">
        <v>4</v>
      </c>
      <c r="E16" s="15"/>
      <c r="F16" s="15"/>
      <c r="G16" s="15"/>
      <c r="H16" s="15"/>
      <c r="I16" s="12"/>
      <c r="J16" s="12"/>
      <c r="K16" s="12"/>
      <c r="L16" s="15"/>
      <c r="M16" s="15"/>
      <c r="N16" s="12"/>
      <c r="O16" s="15"/>
      <c r="P16" s="16"/>
    </row>
    <row r="17" ht="14.25" customHeight="1">
      <c r="A17" s="5">
        <v>15.0</v>
      </c>
      <c r="B17" s="17" t="s">
        <v>29</v>
      </c>
      <c r="D17" s="14" t="s">
        <v>6</v>
      </c>
      <c r="E17" s="15" t="s">
        <v>3</v>
      </c>
      <c r="F17" s="15" t="s">
        <v>8</v>
      </c>
      <c r="G17" s="15" t="s">
        <v>10</v>
      </c>
      <c r="H17" s="15" t="s">
        <v>15</v>
      </c>
      <c r="I17" s="15"/>
      <c r="J17" s="15" t="s">
        <v>20</v>
      </c>
      <c r="K17" s="15" t="s">
        <v>23</v>
      </c>
      <c r="L17" s="15" t="s">
        <v>25</v>
      </c>
      <c r="M17" s="15"/>
      <c r="N17" s="15" t="s">
        <v>28</v>
      </c>
      <c r="O17" s="15"/>
      <c r="P17" s="16" t="s">
        <v>7</v>
      </c>
    </row>
    <row r="18" ht="14.25" customHeight="1">
      <c r="A18" s="5">
        <v>16.0</v>
      </c>
      <c r="B18" s="18"/>
      <c r="D18" s="14" t="s">
        <v>9</v>
      </c>
      <c r="E18" s="15" t="s">
        <v>3</v>
      </c>
      <c r="F18" s="15" t="s">
        <v>8</v>
      </c>
      <c r="G18" s="15" t="s">
        <v>10</v>
      </c>
      <c r="H18" s="15" t="s">
        <v>15</v>
      </c>
      <c r="I18" s="15"/>
      <c r="J18" s="15" t="s">
        <v>20</v>
      </c>
      <c r="K18" s="15" t="s">
        <v>23</v>
      </c>
      <c r="L18" s="15" t="s">
        <v>25</v>
      </c>
      <c r="M18" s="15"/>
      <c r="N18" s="15" t="s">
        <v>28</v>
      </c>
      <c r="O18" s="15"/>
      <c r="P18" s="16"/>
    </row>
    <row r="19" ht="14.25" customHeight="1">
      <c r="A19" s="5">
        <v>17.0</v>
      </c>
      <c r="B19" s="18"/>
      <c r="D19" s="14" t="s">
        <v>11</v>
      </c>
      <c r="E19" s="15" t="s">
        <v>3</v>
      </c>
      <c r="F19" s="15" t="s">
        <v>8</v>
      </c>
      <c r="G19" s="15" t="s">
        <v>10</v>
      </c>
      <c r="H19" s="15" t="s">
        <v>15</v>
      </c>
      <c r="I19" s="15"/>
      <c r="J19" s="15" t="s">
        <v>20</v>
      </c>
      <c r="K19" s="15" t="s">
        <v>23</v>
      </c>
      <c r="L19" s="15" t="s">
        <v>25</v>
      </c>
      <c r="M19" s="12"/>
      <c r="N19" s="15" t="s">
        <v>28</v>
      </c>
      <c r="O19" s="12"/>
      <c r="P19" s="16" t="s">
        <v>12</v>
      </c>
    </row>
    <row r="20" ht="14.25" customHeight="1">
      <c r="A20" s="5">
        <v>18.0</v>
      </c>
      <c r="B20" s="18"/>
      <c r="D20" s="14" t="s">
        <v>14</v>
      </c>
      <c r="E20" s="15"/>
      <c r="F20" s="15"/>
      <c r="G20" s="15"/>
      <c r="H20" s="15"/>
      <c r="I20" s="15"/>
      <c r="J20" s="15"/>
      <c r="K20" s="12"/>
      <c r="L20" s="15"/>
      <c r="M20" s="12"/>
      <c r="N20" s="12"/>
      <c r="O20" s="15"/>
      <c r="P20" s="16"/>
    </row>
    <row r="21" ht="14.25" customHeight="1">
      <c r="A21" s="5">
        <v>19.0</v>
      </c>
      <c r="B21" s="18"/>
      <c r="D21" s="14" t="s">
        <v>16</v>
      </c>
      <c r="E21" s="15" t="s">
        <v>5</v>
      </c>
      <c r="F21" s="15" t="s">
        <v>10</v>
      </c>
      <c r="G21" s="15" t="s">
        <v>13</v>
      </c>
      <c r="H21" s="15" t="s">
        <v>17</v>
      </c>
      <c r="I21" s="15"/>
      <c r="J21" s="15" t="s">
        <v>22</v>
      </c>
      <c r="K21" s="15" t="s">
        <v>24</v>
      </c>
      <c r="L21" s="15" t="s">
        <v>27</v>
      </c>
      <c r="M21" s="15"/>
      <c r="N21" s="19" t="s">
        <v>29</v>
      </c>
      <c r="O21" s="15"/>
      <c r="P21" s="16"/>
    </row>
    <row r="22" ht="14.25" customHeight="1">
      <c r="A22" s="5">
        <v>20.0</v>
      </c>
      <c r="B22" s="18"/>
      <c r="D22" s="14" t="s">
        <v>18</v>
      </c>
      <c r="E22" s="15" t="s">
        <v>5</v>
      </c>
      <c r="F22" s="15" t="s">
        <v>10</v>
      </c>
      <c r="G22" s="15" t="s">
        <v>13</v>
      </c>
      <c r="H22" s="15" t="s">
        <v>17</v>
      </c>
      <c r="I22" s="15"/>
      <c r="J22" s="15" t="s">
        <v>22</v>
      </c>
      <c r="K22" s="15" t="s">
        <v>24</v>
      </c>
      <c r="L22" s="12" t="s">
        <v>27</v>
      </c>
      <c r="M22" s="15"/>
      <c r="N22" s="19" t="s">
        <v>29</v>
      </c>
      <c r="O22" s="15"/>
      <c r="P22" s="16" t="s">
        <v>19</v>
      </c>
    </row>
    <row r="23" ht="14.25" customHeight="1">
      <c r="A23" s="5">
        <v>21.0</v>
      </c>
      <c r="B23" s="18"/>
      <c r="D23" s="14" t="s">
        <v>21</v>
      </c>
      <c r="E23" s="15" t="s">
        <v>5</v>
      </c>
      <c r="F23" s="15" t="s">
        <v>10</v>
      </c>
      <c r="G23" s="15" t="s">
        <v>13</v>
      </c>
      <c r="H23" s="15" t="s">
        <v>17</v>
      </c>
      <c r="I23" s="15"/>
      <c r="J23" s="15" t="s">
        <v>22</v>
      </c>
      <c r="K23" s="15" t="s">
        <v>24</v>
      </c>
      <c r="L23" s="12" t="s">
        <v>27</v>
      </c>
      <c r="M23" s="15"/>
      <c r="N23" s="19" t="s">
        <v>29</v>
      </c>
      <c r="O23" s="15"/>
      <c r="P23" s="16"/>
    </row>
    <row r="24" ht="14.25" customHeight="1">
      <c r="A24" s="5">
        <v>22.0</v>
      </c>
      <c r="B24" s="18"/>
    </row>
    <row r="25" ht="14.25" customHeight="1">
      <c r="A25" s="5">
        <v>23.0</v>
      </c>
      <c r="B25" s="1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1.86"/>
    <col customWidth="1" min="3" max="3" width="4.43"/>
    <col customWidth="1" min="4" max="14" width="8.71"/>
    <col customWidth="1" min="15" max="15" width="12.43"/>
    <col customWidth="1" min="16" max="30" width="8.71"/>
  </cols>
  <sheetData>
    <row r="1" ht="14.25" customHeight="1">
      <c r="A1" s="20"/>
      <c r="B1" s="21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B2" s="2" t="s">
        <v>2</v>
      </c>
      <c r="C2" s="22"/>
      <c r="D2" s="22"/>
      <c r="E2" s="23" t="s">
        <v>30</v>
      </c>
      <c r="F2" s="24"/>
      <c r="G2" s="25" t="s">
        <v>31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5">
        <v>1.0</v>
      </c>
      <c r="B3" s="26">
        <v>501.0</v>
      </c>
      <c r="C3" s="27" t="s">
        <v>32</v>
      </c>
      <c r="D3" s="20"/>
      <c r="E3" s="28"/>
      <c r="F3" s="29">
        <v>1.0</v>
      </c>
      <c r="G3" s="29">
        <v>2.0</v>
      </c>
      <c r="H3" s="29">
        <v>3.0</v>
      </c>
      <c r="I3" s="29">
        <v>4.0</v>
      </c>
      <c r="J3" s="29">
        <v>5.0</v>
      </c>
      <c r="K3" s="29">
        <v>6.0</v>
      </c>
      <c r="L3" s="29">
        <v>7.0</v>
      </c>
      <c r="M3" s="29">
        <v>8.0</v>
      </c>
      <c r="N3" s="29">
        <v>9.0</v>
      </c>
      <c r="O3" s="29">
        <v>10.0</v>
      </c>
      <c r="P3" s="29">
        <v>11.0</v>
      </c>
      <c r="Q3" s="29">
        <v>12.0</v>
      </c>
      <c r="R3" s="20"/>
      <c r="S3" s="30">
        <f>COUNTIF(F4:Q11,"&lt;&gt;")</f>
        <v>51</v>
      </c>
      <c r="T3" s="20" t="s">
        <v>33</v>
      </c>
      <c r="U3" s="31">
        <f>S3*U12</f>
        <v>867</v>
      </c>
      <c r="V3" s="32" t="s">
        <v>34</v>
      </c>
      <c r="W3" s="32" t="s">
        <v>35</v>
      </c>
      <c r="X3" s="20"/>
      <c r="Y3" s="20"/>
      <c r="Z3" s="20"/>
    </row>
    <row r="4" ht="14.25" customHeight="1">
      <c r="A4" s="5">
        <v>2.0</v>
      </c>
      <c r="B4" s="26">
        <v>500.0</v>
      </c>
      <c r="C4" s="33" t="s">
        <v>36</v>
      </c>
      <c r="D4" s="34"/>
      <c r="E4" s="35" t="s">
        <v>4</v>
      </c>
      <c r="F4" s="36"/>
      <c r="G4" s="36"/>
      <c r="H4" s="36"/>
      <c r="I4" s="36"/>
      <c r="J4" s="37"/>
      <c r="K4" s="37"/>
      <c r="L4" s="37"/>
      <c r="M4" s="36"/>
      <c r="N4" s="36"/>
      <c r="O4" s="37"/>
      <c r="P4" s="36"/>
      <c r="Q4" s="38"/>
      <c r="R4" s="20"/>
      <c r="S4" s="30">
        <f>S3</f>
        <v>51</v>
      </c>
      <c r="T4" s="20" t="s">
        <v>33</v>
      </c>
      <c r="U4" s="30">
        <f>S4*2*200</f>
        <v>20400</v>
      </c>
      <c r="V4" s="20" t="s">
        <v>37</v>
      </c>
      <c r="W4" s="39" t="s">
        <v>38</v>
      </c>
      <c r="X4" s="20"/>
      <c r="Y4" s="20"/>
      <c r="Z4" s="20"/>
    </row>
    <row r="5" ht="14.25" customHeight="1">
      <c r="A5" s="5">
        <v>3.0</v>
      </c>
      <c r="B5" s="26">
        <v>499.0</v>
      </c>
      <c r="C5" s="33" t="s">
        <v>39</v>
      </c>
      <c r="D5" s="34"/>
      <c r="E5" s="35" t="s">
        <v>6</v>
      </c>
      <c r="F5" s="36" t="str">
        <f t="shared" ref="F5:F7" si="1">CONCATENATE(B$3,C3)</f>
        <v>501-a</v>
      </c>
      <c r="G5" s="36" t="str">
        <f t="shared" ref="G5:G7" si="2">concatenate(B$5,C3)</f>
        <v>499-a</v>
      </c>
      <c r="H5" s="40"/>
      <c r="I5" s="36" t="str">
        <f t="shared" ref="I5:I7" si="3">concatenate(B$6,C3)</f>
        <v>498-a</v>
      </c>
      <c r="J5" s="36" t="str">
        <f t="shared" ref="J5:J7" si="4">concatenate(B$8,C3)</f>
        <v>496-a</v>
      </c>
      <c r="K5" s="40"/>
      <c r="L5" s="36" t="str">
        <f t="shared" ref="L5:L7" si="5">concatenate(B$10,C3)</f>
        <v>288-a</v>
      </c>
      <c r="M5" s="36" t="str">
        <f t="shared" ref="M5:M7" si="6">concatenate(B$12,C3)</f>
        <v>285-a</v>
      </c>
      <c r="N5" s="40"/>
      <c r="O5" s="38" t="s">
        <v>7</v>
      </c>
      <c r="P5" s="36" t="str">
        <f t="shared" ref="P5:P7" si="7">concatenate(B$14,C3)</f>
        <v>283-a</v>
      </c>
      <c r="Q5" s="36" t="str">
        <f t="shared" ref="Q5:Q7" si="8">concatenate(B$16,C3)</f>
        <v>340-a</v>
      </c>
      <c r="R5" s="20"/>
      <c r="S5" s="24"/>
      <c r="T5" s="24"/>
      <c r="U5" s="41">
        <f>U4*1.5</f>
        <v>30600</v>
      </c>
      <c r="V5" s="42" t="s">
        <v>34</v>
      </c>
      <c r="W5" s="43" t="s">
        <v>38</v>
      </c>
      <c r="X5" s="20"/>
      <c r="Y5" s="20"/>
      <c r="Z5" s="20"/>
    </row>
    <row r="6" ht="14.25" customHeight="1">
      <c r="A6" s="5">
        <v>4.0</v>
      </c>
      <c r="B6" s="26">
        <v>498.0</v>
      </c>
      <c r="C6" s="34"/>
      <c r="D6" s="34"/>
      <c r="E6" s="35" t="s">
        <v>9</v>
      </c>
      <c r="F6" s="36" t="str">
        <f t="shared" si="1"/>
        <v>501-b</v>
      </c>
      <c r="G6" s="36" t="str">
        <f t="shared" si="2"/>
        <v>499-b</v>
      </c>
      <c r="H6" s="40"/>
      <c r="I6" s="36" t="str">
        <f t="shared" si="3"/>
        <v>498-b</v>
      </c>
      <c r="J6" s="36" t="str">
        <f t="shared" si="4"/>
        <v>496-b</v>
      </c>
      <c r="K6" s="40"/>
      <c r="L6" s="36" t="str">
        <f t="shared" si="5"/>
        <v>288-b</v>
      </c>
      <c r="M6" s="36" t="str">
        <f t="shared" si="6"/>
        <v>285-b</v>
      </c>
      <c r="N6" s="40"/>
      <c r="O6" s="38" t="s">
        <v>12</v>
      </c>
      <c r="P6" s="36" t="str">
        <f t="shared" si="7"/>
        <v>283-b</v>
      </c>
      <c r="Q6" s="36" t="str">
        <f t="shared" si="8"/>
        <v>340-b</v>
      </c>
      <c r="R6" s="20"/>
      <c r="S6" s="31">
        <f>U5*0.7</f>
        <v>21420</v>
      </c>
      <c r="T6" s="32" t="s">
        <v>34</v>
      </c>
      <c r="U6" s="44" t="s">
        <v>40</v>
      </c>
      <c r="V6" s="20"/>
      <c r="W6" s="20"/>
      <c r="X6" s="20"/>
      <c r="Y6" s="20"/>
      <c r="Z6" s="20"/>
    </row>
    <row r="7" ht="14.25" customHeight="1">
      <c r="A7" s="5">
        <v>5.0</v>
      </c>
      <c r="B7" s="26">
        <v>497.0</v>
      </c>
      <c r="C7" s="34"/>
      <c r="D7" s="34"/>
      <c r="E7" s="35" t="s">
        <v>11</v>
      </c>
      <c r="F7" s="36" t="str">
        <f t="shared" si="1"/>
        <v>501-c</v>
      </c>
      <c r="G7" s="36" t="str">
        <f t="shared" si="2"/>
        <v>499-c</v>
      </c>
      <c r="H7" s="40"/>
      <c r="I7" s="36" t="str">
        <f t="shared" si="3"/>
        <v>498-c</v>
      </c>
      <c r="J7" s="36" t="str">
        <f t="shared" si="4"/>
        <v>496-c</v>
      </c>
      <c r="K7" s="40"/>
      <c r="L7" s="36" t="str">
        <f t="shared" si="5"/>
        <v>288-c</v>
      </c>
      <c r="M7" s="36" t="str">
        <f t="shared" si="6"/>
        <v>285-c</v>
      </c>
      <c r="N7" s="40"/>
      <c r="O7" s="40"/>
      <c r="P7" s="36" t="str">
        <f t="shared" si="7"/>
        <v>283-c</v>
      </c>
      <c r="Q7" s="36" t="str">
        <f t="shared" si="8"/>
        <v>340-c</v>
      </c>
      <c r="R7" s="20"/>
      <c r="S7" s="41">
        <f>U5*0.3</f>
        <v>9180</v>
      </c>
      <c r="T7" s="42" t="s">
        <v>34</v>
      </c>
      <c r="U7" s="43" t="s">
        <v>41</v>
      </c>
      <c r="V7" s="24"/>
      <c r="W7" s="24"/>
      <c r="X7" s="20"/>
      <c r="Y7" s="20"/>
      <c r="Z7" s="20"/>
    </row>
    <row r="8" ht="14.25" customHeight="1">
      <c r="A8" s="5">
        <v>6.0</v>
      </c>
      <c r="B8" s="26">
        <v>496.0</v>
      </c>
      <c r="C8" s="34"/>
      <c r="D8" s="34"/>
      <c r="E8" s="35" t="s">
        <v>14</v>
      </c>
      <c r="F8" s="36"/>
      <c r="G8" s="36"/>
      <c r="H8" s="40"/>
      <c r="I8" s="36"/>
      <c r="J8" s="36"/>
      <c r="K8" s="40"/>
      <c r="L8" s="36"/>
      <c r="M8" s="36"/>
      <c r="N8" s="40"/>
      <c r="O8" s="38"/>
      <c r="P8" s="37"/>
      <c r="Q8" s="36"/>
      <c r="R8" s="20"/>
      <c r="S8" s="45" t="s">
        <v>42</v>
      </c>
      <c r="U8" s="30">
        <f>U3</f>
        <v>867</v>
      </c>
      <c r="V8" s="20" t="s">
        <v>33</v>
      </c>
      <c r="W8" s="30">
        <f>(U8+1)*30</f>
        <v>26040</v>
      </c>
      <c r="X8" s="20" t="s">
        <v>34</v>
      </c>
      <c r="Y8" s="20"/>
      <c r="Z8" s="20"/>
    </row>
    <row r="9" ht="14.25" customHeight="1">
      <c r="A9" s="5">
        <v>7.0</v>
      </c>
      <c r="B9" s="26">
        <v>290.0</v>
      </c>
      <c r="C9" s="34"/>
      <c r="D9" s="34"/>
      <c r="E9" s="35" t="s">
        <v>16</v>
      </c>
      <c r="F9" s="36" t="str">
        <f t="shared" ref="F9:F11" si="9">concatenate(B$4,C3)</f>
        <v>500-a</v>
      </c>
      <c r="G9" s="36" t="str">
        <f t="shared" ref="G9:G11" si="10">concatenate(B$6,C3)</f>
        <v>498-a</v>
      </c>
      <c r="H9" s="40"/>
      <c r="I9" s="36" t="str">
        <f t="shared" ref="I9:I11" si="11">concatenate(B$7,C3)</f>
        <v>497-a</v>
      </c>
      <c r="J9" s="36" t="str">
        <f t="shared" ref="J9:J11" si="12">concatenate(B$9,C3)</f>
        <v>290-a</v>
      </c>
      <c r="K9" s="40"/>
      <c r="L9" s="36" t="str">
        <f t="shared" ref="L9:L11" si="13">concatenate(B$11,C3)</f>
        <v>286-a</v>
      </c>
      <c r="M9" s="36" t="str">
        <f t="shared" ref="M9:M11" si="14">concatenate(B$13,C3)</f>
        <v>284-a</v>
      </c>
      <c r="N9" s="40"/>
      <c r="O9" s="38"/>
      <c r="P9" s="36" t="str">
        <f t="shared" ref="P9:P11" si="15">concatenate(B$15,C3)</f>
        <v>281-a</v>
      </c>
      <c r="Q9" s="36" t="str">
        <f t="shared" ref="Q9:Q11" si="16">concatenate(B$17,C3)</f>
        <v>341-a</v>
      </c>
      <c r="R9" s="20"/>
      <c r="S9" s="20"/>
      <c r="T9" s="20"/>
      <c r="U9" s="20"/>
      <c r="V9" s="20"/>
      <c r="W9" s="46">
        <f>W8/90</f>
        <v>289.3333333</v>
      </c>
      <c r="X9" s="32" t="s">
        <v>34</v>
      </c>
      <c r="Y9" s="44" t="s">
        <v>43</v>
      </c>
      <c r="Z9" s="20"/>
    </row>
    <row r="10" ht="14.25" customHeight="1">
      <c r="A10" s="5">
        <v>8.0</v>
      </c>
      <c r="B10" s="26">
        <v>288.0</v>
      </c>
      <c r="C10" s="34"/>
      <c r="D10" s="34"/>
      <c r="E10" s="35" t="s">
        <v>18</v>
      </c>
      <c r="F10" s="36" t="str">
        <f t="shared" si="9"/>
        <v>500-b</v>
      </c>
      <c r="G10" s="36" t="str">
        <f t="shared" si="10"/>
        <v>498-b</v>
      </c>
      <c r="H10" s="40"/>
      <c r="I10" s="36" t="str">
        <f t="shared" si="11"/>
        <v>497-b</v>
      </c>
      <c r="J10" s="36" t="str">
        <f t="shared" si="12"/>
        <v>290-b</v>
      </c>
      <c r="K10" s="40"/>
      <c r="L10" s="36" t="str">
        <f t="shared" si="13"/>
        <v>286-b</v>
      </c>
      <c r="M10" s="36" t="str">
        <f t="shared" si="14"/>
        <v>284-b</v>
      </c>
      <c r="N10" s="40"/>
      <c r="O10" s="40"/>
      <c r="P10" s="36" t="str">
        <f t="shared" si="15"/>
        <v>281-b</v>
      </c>
      <c r="Q10" s="36" t="str">
        <f t="shared" si="16"/>
        <v>341-b</v>
      </c>
      <c r="R10" s="20"/>
      <c r="S10" s="20"/>
      <c r="T10" s="20"/>
      <c r="U10" s="20"/>
      <c r="V10" s="20"/>
      <c r="X10" s="20"/>
      <c r="Y10" s="20"/>
      <c r="Z10" s="20"/>
    </row>
    <row r="11" ht="14.25" customHeight="1">
      <c r="A11" s="5">
        <v>9.0</v>
      </c>
      <c r="B11" s="26">
        <v>286.0</v>
      </c>
      <c r="C11" s="34"/>
      <c r="D11" s="34"/>
      <c r="E11" s="35" t="s">
        <v>21</v>
      </c>
      <c r="F11" s="36" t="str">
        <f t="shared" si="9"/>
        <v>500-c</v>
      </c>
      <c r="G11" s="36" t="str">
        <f t="shared" si="10"/>
        <v>498-c</v>
      </c>
      <c r="H11" s="40"/>
      <c r="I11" s="36" t="str">
        <f t="shared" si="11"/>
        <v>497-c</v>
      </c>
      <c r="J11" s="36" t="str">
        <f t="shared" si="12"/>
        <v>290-c</v>
      </c>
      <c r="K11" s="40"/>
      <c r="L11" s="36" t="str">
        <f t="shared" si="13"/>
        <v>286-c</v>
      </c>
      <c r="M11" s="36" t="str">
        <f t="shared" si="14"/>
        <v>284-c</v>
      </c>
      <c r="N11" s="40"/>
      <c r="O11" s="38" t="s">
        <v>19</v>
      </c>
      <c r="P11" s="36" t="str">
        <f t="shared" si="15"/>
        <v>281-c</v>
      </c>
      <c r="Q11" s="36" t="str">
        <f t="shared" si="16"/>
        <v>341-c</v>
      </c>
      <c r="R11" s="20"/>
      <c r="S11" s="20"/>
      <c r="T11" s="47" t="s">
        <v>44</v>
      </c>
      <c r="U11" s="47" t="s">
        <v>45</v>
      </c>
      <c r="V11" s="48" t="s">
        <v>46</v>
      </c>
      <c r="W11" s="20"/>
      <c r="X11" s="20"/>
      <c r="Y11" s="20"/>
      <c r="Z11" s="20"/>
    </row>
    <row r="12" ht="14.25" customHeight="1">
      <c r="A12" s="5">
        <v>10.0</v>
      </c>
      <c r="B12" s="26">
        <v>285.0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T12" s="49">
        <v>20.0</v>
      </c>
      <c r="U12" s="50">
        <f t="shared" ref="U12:U15" si="17">T12*0.85</f>
        <v>17</v>
      </c>
      <c r="V12" s="51">
        <f t="shared" ref="V12:V15" si="18">T12*0.8</f>
        <v>16</v>
      </c>
      <c r="W12" s="20"/>
      <c r="X12" s="20"/>
      <c r="Y12" s="20"/>
      <c r="Z12" s="20"/>
    </row>
    <row r="13" ht="14.25" customHeight="1">
      <c r="A13" s="5">
        <v>11.0</v>
      </c>
      <c r="B13" s="26">
        <v>284.0</v>
      </c>
      <c r="C13" s="20"/>
      <c r="D13" s="20"/>
      <c r="E13" s="20"/>
      <c r="F13" s="20"/>
      <c r="G13" s="20"/>
      <c r="H13" s="20"/>
      <c r="I13" s="20"/>
      <c r="J13" s="20"/>
      <c r="K13" s="20"/>
      <c r="P13" s="20"/>
      <c r="Q13" s="20"/>
      <c r="R13" s="20"/>
      <c r="T13" s="52">
        <v>19.0</v>
      </c>
      <c r="U13" s="52">
        <f t="shared" si="17"/>
        <v>16.15</v>
      </c>
      <c r="V13" s="52">
        <f t="shared" si="18"/>
        <v>15.2</v>
      </c>
      <c r="W13" s="20"/>
      <c r="X13" s="20"/>
      <c r="Y13" s="20"/>
      <c r="Z13" s="20"/>
    </row>
    <row r="14" ht="14.25" customHeight="1">
      <c r="A14" s="5">
        <v>12.0</v>
      </c>
      <c r="B14" s="26">
        <v>283.0</v>
      </c>
      <c r="C14" s="20"/>
      <c r="D14" s="22"/>
      <c r="E14" s="23" t="s">
        <v>47</v>
      </c>
      <c r="F14" s="20"/>
      <c r="G14" s="25" t="s">
        <v>31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T14" s="52">
        <v>18.0</v>
      </c>
      <c r="U14" s="52">
        <f t="shared" si="17"/>
        <v>15.3</v>
      </c>
      <c r="V14" s="53">
        <f t="shared" si="18"/>
        <v>14.4</v>
      </c>
      <c r="W14" s="20"/>
      <c r="X14" s="20"/>
      <c r="Y14" s="20"/>
      <c r="Z14" s="20"/>
    </row>
    <row r="15" ht="14.25" customHeight="1">
      <c r="A15" s="5">
        <v>13.0</v>
      </c>
      <c r="B15" s="26">
        <v>281.0</v>
      </c>
      <c r="C15" s="20"/>
      <c r="D15" s="20"/>
      <c r="E15" s="54"/>
      <c r="F15" s="55">
        <v>1.0</v>
      </c>
      <c r="G15" s="55">
        <v>2.0</v>
      </c>
      <c r="H15" s="55">
        <v>3.0</v>
      </c>
      <c r="I15" s="55">
        <v>4.0</v>
      </c>
      <c r="J15" s="55">
        <v>5.0</v>
      </c>
      <c r="K15" s="55">
        <v>6.0</v>
      </c>
      <c r="L15" s="55">
        <v>7.0</v>
      </c>
      <c r="M15" s="55">
        <v>8.0</v>
      </c>
      <c r="N15" s="55">
        <v>9.0</v>
      </c>
      <c r="O15" s="55">
        <v>10.0</v>
      </c>
      <c r="P15" s="55">
        <v>11.0</v>
      </c>
      <c r="Q15" s="55">
        <v>12.0</v>
      </c>
      <c r="R15" s="20"/>
      <c r="T15" s="56">
        <v>17.0</v>
      </c>
      <c r="U15" s="56">
        <f t="shared" si="17"/>
        <v>14.45</v>
      </c>
      <c r="V15" s="53">
        <f t="shared" si="18"/>
        <v>13.6</v>
      </c>
      <c r="W15" s="20"/>
      <c r="X15" s="20"/>
      <c r="Y15" s="20"/>
      <c r="Z15" s="20"/>
    </row>
    <row r="16" ht="14.25" customHeight="1">
      <c r="A16" s="5">
        <v>14.0</v>
      </c>
      <c r="B16" s="26">
        <v>340.0</v>
      </c>
      <c r="C16" s="20"/>
      <c r="D16" s="57"/>
      <c r="E16" s="58" t="s">
        <v>4</v>
      </c>
      <c r="F16" s="59"/>
      <c r="G16" s="60"/>
      <c r="H16" s="59"/>
      <c r="I16" s="60"/>
      <c r="J16" s="59"/>
      <c r="K16" s="61"/>
      <c r="L16" s="59"/>
      <c r="M16" s="60"/>
      <c r="N16" s="59"/>
      <c r="O16" s="61"/>
      <c r="P16" s="59"/>
      <c r="Q16" s="62"/>
      <c r="V16" s="20"/>
      <c r="W16" s="20"/>
      <c r="X16" s="20"/>
      <c r="Y16" s="20"/>
      <c r="Z16" s="20"/>
    </row>
    <row r="17" ht="14.25" customHeight="1">
      <c r="A17" s="5">
        <v>15.0</v>
      </c>
      <c r="B17" s="63">
        <v>341.0</v>
      </c>
      <c r="C17" s="20"/>
      <c r="D17" s="57"/>
      <c r="E17" s="58" t="s">
        <v>6</v>
      </c>
      <c r="F17" s="59" t="str">
        <f t="shared" ref="F17:G17" si="19">F5</f>
        <v>501-a</v>
      </c>
      <c r="G17" s="59" t="str">
        <f t="shared" si="19"/>
        <v>499-a</v>
      </c>
      <c r="H17" s="59" t="str">
        <f t="shared" ref="H17:I17" si="20">I5</f>
        <v>498-a</v>
      </c>
      <c r="I17" s="60" t="str">
        <f t="shared" si="20"/>
        <v>496-a</v>
      </c>
      <c r="J17" s="59"/>
      <c r="K17" s="60"/>
      <c r="L17" s="60" t="str">
        <f t="shared" ref="L17:M17" si="21">L5</f>
        <v>288-a</v>
      </c>
      <c r="M17" s="60" t="str">
        <f t="shared" si="21"/>
        <v>285-a</v>
      </c>
      <c r="N17" s="60" t="str">
        <f t="shared" ref="N17:O17" si="22">P5</f>
        <v>283-a</v>
      </c>
      <c r="O17" s="60" t="str">
        <f t="shared" si="22"/>
        <v>340-a</v>
      </c>
      <c r="P17" s="59"/>
      <c r="Q17" s="62" t="str">
        <f>O5</f>
        <v>Extract Negative</v>
      </c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5">
        <v>16.0</v>
      </c>
      <c r="B18" s="18"/>
      <c r="C18" s="22"/>
      <c r="D18" s="57"/>
      <c r="E18" s="58" t="s">
        <v>9</v>
      </c>
      <c r="F18" s="59" t="str">
        <f t="shared" ref="F18:G18" si="23">F6</f>
        <v>501-b</v>
      </c>
      <c r="G18" s="59" t="str">
        <f t="shared" si="23"/>
        <v>499-b</v>
      </c>
      <c r="H18" s="59" t="str">
        <f t="shared" ref="H18:I18" si="24">I6</f>
        <v>498-b</v>
      </c>
      <c r="I18" s="60" t="str">
        <f t="shared" si="24"/>
        <v>496-b</v>
      </c>
      <c r="J18" s="59"/>
      <c r="K18" s="60"/>
      <c r="L18" s="60" t="str">
        <f t="shared" ref="L18:M18" si="25">L6</f>
        <v>288-b</v>
      </c>
      <c r="M18" s="60" t="str">
        <f t="shared" si="25"/>
        <v>285-b</v>
      </c>
      <c r="N18" s="60" t="str">
        <f t="shared" ref="N18:O18" si="26">P6</f>
        <v>283-b</v>
      </c>
      <c r="O18" s="60" t="str">
        <f t="shared" si="26"/>
        <v>340-b</v>
      </c>
      <c r="P18" s="59"/>
      <c r="Q18" s="6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5">
        <v>17.0</v>
      </c>
      <c r="B19" s="18"/>
      <c r="C19" s="20"/>
      <c r="D19" s="57"/>
      <c r="E19" s="58" t="s">
        <v>11</v>
      </c>
      <c r="F19" s="59" t="str">
        <f t="shared" ref="F19:G19" si="27">F7</f>
        <v>501-c</v>
      </c>
      <c r="G19" s="59" t="str">
        <f t="shared" si="27"/>
        <v>499-c</v>
      </c>
      <c r="H19" s="59" t="str">
        <f t="shared" ref="H19:I19" si="28">I7</f>
        <v>498-c</v>
      </c>
      <c r="I19" s="60" t="str">
        <f t="shared" si="28"/>
        <v>496-c</v>
      </c>
      <c r="J19" s="60"/>
      <c r="K19" s="60"/>
      <c r="L19" s="60" t="str">
        <f t="shared" ref="L19:M19" si="29">L7</f>
        <v>288-c</v>
      </c>
      <c r="M19" s="60" t="str">
        <f t="shared" si="29"/>
        <v>285-c</v>
      </c>
      <c r="N19" s="60" t="str">
        <f t="shared" ref="N19:O19" si="30">P7</f>
        <v>283-c</v>
      </c>
      <c r="O19" s="60" t="str">
        <f t="shared" si="30"/>
        <v>340-c</v>
      </c>
      <c r="P19" s="61"/>
      <c r="Q19" s="62" t="str">
        <f>O6</f>
        <v>PCR Negative</v>
      </c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5">
        <v>18.0</v>
      </c>
      <c r="B20" s="18"/>
      <c r="C20" s="34"/>
      <c r="D20" s="57"/>
      <c r="E20" s="58" t="s">
        <v>14</v>
      </c>
      <c r="F20" s="59" t="str">
        <f t="shared" ref="F20:G20" si="31">F8</f>
        <v/>
      </c>
      <c r="G20" s="59" t="str">
        <f t="shared" si="31"/>
        <v/>
      </c>
      <c r="H20" s="59" t="str">
        <f t="shared" ref="H20:I20" si="32">I8</f>
        <v/>
      </c>
      <c r="I20" s="60" t="str">
        <f t="shared" si="32"/>
        <v/>
      </c>
      <c r="J20" s="64"/>
      <c r="K20" s="60"/>
      <c r="L20" s="60" t="str">
        <f t="shared" ref="L20:M20" si="33">L8</f>
        <v/>
      </c>
      <c r="M20" s="60" t="str">
        <f t="shared" si="33"/>
        <v/>
      </c>
      <c r="N20" s="60" t="str">
        <f t="shared" ref="N20:O20" si="34">P8</f>
        <v/>
      </c>
      <c r="O20" s="60" t="str">
        <f t="shared" si="34"/>
        <v/>
      </c>
      <c r="P20" s="60"/>
      <c r="Q20" s="62"/>
    </row>
    <row r="21" ht="14.25" customHeight="1">
      <c r="A21" s="5">
        <v>19.0</v>
      </c>
      <c r="B21" s="18"/>
      <c r="C21" s="34"/>
      <c r="D21" s="57"/>
      <c r="E21" s="58" t="s">
        <v>16</v>
      </c>
      <c r="F21" s="59" t="str">
        <f t="shared" ref="F21:G21" si="35">F9</f>
        <v>500-a</v>
      </c>
      <c r="G21" s="59" t="str">
        <f t="shared" si="35"/>
        <v>498-a</v>
      </c>
      <c r="H21" s="59" t="str">
        <f t="shared" ref="H21:I21" si="36">I9</f>
        <v>497-a</v>
      </c>
      <c r="I21" s="60" t="str">
        <f t="shared" si="36"/>
        <v>290-a</v>
      </c>
      <c r="J21" s="64"/>
      <c r="K21" s="60"/>
      <c r="L21" s="60" t="str">
        <f t="shared" ref="L21:M21" si="37">L9</f>
        <v>286-a</v>
      </c>
      <c r="M21" s="60" t="str">
        <f t="shared" si="37"/>
        <v>284-a</v>
      </c>
      <c r="N21" s="60" t="str">
        <f t="shared" ref="N21:O21" si="38">P9</f>
        <v>281-a</v>
      </c>
      <c r="O21" s="60" t="str">
        <f t="shared" si="38"/>
        <v>341-a</v>
      </c>
      <c r="P21" s="65"/>
      <c r="Q21" s="62"/>
    </row>
    <row r="22" ht="14.25" customHeight="1">
      <c r="A22" s="5">
        <v>20.0</v>
      </c>
      <c r="B22" s="18"/>
      <c r="C22" s="34"/>
      <c r="D22" s="57"/>
      <c r="E22" s="58" t="s">
        <v>18</v>
      </c>
      <c r="F22" s="59" t="str">
        <f t="shared" ref="F22:G22" si="39">F10</f>
        <v>500-b</v>
      </c>
      <c r="G22" s="59" t="str">
        <f t="shared" si="39"/>
        <v>498-b</v>
      </c>
      <c r="H22" s="59" t="str">
        <f t="shared" ref="H22:I22" si="40">I10</f>
        <v>497-b</v>
      </c>
      <c r="I22" s="60" t="str">
        <f t="shared" si="40"/>
        <v>290-b</v>
      </c>
      <c r="J22" s="64"/>
      <c r="K22" s="60"/>
      <c r="L22" s="60" t="str">
        <f t="shared" ref="L22:M22" si="41">L10</f>
        <v>286-b</v>
      </c>
      <c r="M22" s="60" t="str">
        <f t="shared" si="41"/>
        <v>284-b</v>
      </c>
      <c r="N22" s="60" t="str">
        <f t="shared" ref="N22:O22" si="42">P10</f>
        <v>281-b</v>
      </c>
      <c r="O22" s="60" t="str">
        <f t="shared" si="42"/>
        <v>341-b</v>
      </c>
      <c r="P22" s="65"/>
      <c r="Q22" s="62"/>
    </row>
    <row r="23" ht="14.25" customHeight="1">
      <c r="A23" s="5">
        <v>21.0</v>
      </c>
      <c r="B23" s="18"/>
      <c r="C23" s="34"/>
      <c r="D23" s="57"/>
      <c r="E23" s="58" t="s">
        <v>21</v>
      </c>
      <c r="F23" s="59" t="str">
        <f t="shared" ref="F23:G23" si="43">F11</f>
        <v>500-c</v>
      </c>
      <c r="G23" s="59" t="str">
        <f t="shared" si="43"/>
        <v>498-c</v>
      </c>
      <c r="H23" s="59" t="str">
        <f t="shared" ref="H23:I23" si="44">I11</f>
        <v>497-c</v>
      </c>
      <c r="I23" s="60" t="str">
        <f t="shared" si="44"/>
        <v>290-c</v>
      </c>
      <c r="J23" s="64"/>
      <c r="K23" s="60"/>
      <c r="L23" s="60" t="str">
        <f t="shared" ref="L23:M23" si="45">L11</f>
        <v>286-c</v>
      </c>
      <c r="M23" s="60" t="str">
        <f t="shared" si="45"/>
        <v>284-c</v>
      </c>
      <c r="N23" s="60" t="str">
        <f t="shared" ref="N23:O23" si="46">P11</f>
        <v>281-c</v>
      </c>
      <c r="O23" s="60" t="str">
        <f t="shared" si="46"/>
        <v>341-c</v>
      </c>
      <c r="P23" s="60"/>
      <c r="Q23" s="66" t="str">
        <f>O11</f>
        <v>PCR Positive</v>
      </c>
    </row>
    <row r="24" ht="14.25" customHeight="1">
      <c r="A24" s="5">
        <v>22.0</v>
      </c>
      <c r="B24" s="18"/>
      <c r="C24" s="34"/>
    </row>
    <row r="25" ht="14.25" customHeight="1">
      <c r="A25" s="5">
        <v>23.0</v>
      </c>
      <c r="B25" s="18"/>
      <c r="C25" s="34"/>
    </row>
    <row r="26" ht="14.25" customHeight="1">
      <c r="B26" s="34"/>
      <c r="C26" s="34"/>
    </row>
    <row r="27" ht="14.25" customHeight="1">
      <c r="B27" s="34"/>
      <c r="C27" s="3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S8:T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12" width="8.71"/>
    <col customWidth="1" min="13" max="13" width="8.14"/>
    <col customWidth="1" min="14" max="14" width="8.71"/>
    <col customWidth="1" min="15" max="15" width="4.0"/>
    <col customWidth="1" min="16" max="26" width="8.71"/>
    <col customWidth="1" min="27" max="27" width="8.14"/>
    <col customWidth="1" min="28" max="28" width="11.14"/>
    <col customWidth="1" min="29" max="29" width="4.0"/>
    <col customWidth="1" min="30" max="40" width="8.71"/>
    <col customWidth="1" min="41" max="41" width="8.14"/>
    <col customWidth="1" min="42" max="42" width="8.71"/>
  </cols>
  <sheetData>
    <row r="1" ht="14.25" customHeight="1"/>
    <row r="2" ht="14.25" customHeight="1">
      <c r="A2" s="67" t="s">
        <v>48</v>
      </c>
      <c r="O2" s="67" t="s">
        <v>49</v>
      </c>
      <c r="AB2" s="67"/>
      <c r="AC2" s="67" t="s">
        <v>50</v>
      </c>
    </row>
    <row r="3" ht="14.25" customHeight="1">
      <c r="A3" s="68"/>
      <c r="B3" s="69" t="s">
        <v>51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68"/>
      <c r="O3" s="68"/>
      <c r="P3" s="69" t="s">
        <v>51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68"/>
      <c r="AC3" s="68"/>
      <c r="AD3" s="69" t="s">
        <v>51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68"/>
    </row>
    <row r="4" ht="14.25" customHeight="1">
      <c r="A4" s="68"/>
      <c r="B4" s="41">
        <v>1.0</v>
      </c>
      <c r="C4" s="41">
        <v>2.0</v>
      </c>
      <c r="D4" s="41">
        <v>3.0</v>
      </c>
      <c r="E4" s="41">
        <v>4.0</v>
      </c>
      <c r="F4" s="41">
        <v>5.0</v>
      </c>
      <c r="G4" s="41">
        <v>6.0</v>
      </c>
      <c r="H4" s="41">
        <v>7.0</v>
      </c>
      <c r="I4" s="41">
        <v>8.0</v>
      </c>
      <c r="J4" s="41">
        <v>9.0</v>
      </c>
      <c r="K4" s="41">
        <v>10.0</v>
      </c>
      <c r="L4" s="41">
        <v>11.0</v>
      </c>
      <c r="M4" s="41">
        <v>12.0</v>
      </c>
      <c r="N4" s="68"/>
      <c r="O4" s="68"/>
      <c r="P4" s="41">
        <v>1.0</v>
      </c>
      <c r="Q4" s="41">
        <v>2.0</v>
      </c>
      <c r="R4" s="41">
        <v>3.0</v>
      </c>
      <c r="S4" s="41">
        <v>4.0</v>
      </c>
      <c r="T4" s="41">
        <v>5.0</v>
      </c>
      <c r="U4" s="41">
        <v>6.0</v>
      </c>
      <c r="V4" s="41">
        <v>7.0</v>
      </c>
      <c r="W4" s="41">
        <v>8.0</v>
      </c>
      <c r="X4" s="41">
        <v>9.0</v>
      </c>
      <c r="Y4" s="41">
        <v>10.0</v>
      </c>
      <c r="Z4" s="41">
        <v>11.0</v>
      </c>
      <c r="AA4" s="41">
        <v>12.0</v>
      </c>
      <c r="AB4" s="68"/>
      <c r="AC4" s="68"/>
      <c r="AD4" s="41">
        <v>1.0</v>
      </c>
      <c r="AE4" s="41">
        <v>2.0</v>
      </c>
      <c r="AF4" s="41">
        <v>3.0</v>
      </c>
      <c r="AG4" s="41">
        <v>4.0</v>
      </c>
      <c r="AH4" s="41">
        <v>5.0</v>
      </c>
      <c r="AI4" s="41">
        <v>6.0</v>
      </c>
      <c r="AJ4" s="41">
        <v>7.0</v>
      </c>
      <c r="AK4" s="41">
        <v>8.0</v>
      </c>
      <c r="AL4" s="41">
        <v>9.0</v>
      </c>
      <c r="AM4" s="41">
        <v>10.0</v>
      </c>
      <c r="AN4" s="41">
        <v>11.0</v>
      </c>
      <c r="AO4" s="41">
        <v>12.0</v>
      </c>
      <c r="AP4" s="68"/>
    </row>
    <row r="5" ht="14.25" customHeight="1">
      <c r="A5" s="70" t="s">
        <v>4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68"/>
      <c r="O5" s="70" t="s">
        <v>4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0"/>
      <c r="AC5" s="70" t="s">
        <v>4</v>
      </c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68"/>
    </row>
    <row r="6" ht="14.25" customHeight="1">
      <c r="A6" s="70" t="s">
        <v>6</v>
      </c>
      <c r="B6" s="72" t="s">
        <v>52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68"/>
      <c r="O6" s="70" t="s">
        <v>6</v>
      </c>
      <c r="P6" s="72" t="s">
        <v>52</v>
      </c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0"/>
      <c r="AC6" s="70" t="s">
        <v>6</v>
      </c>
      <c r="AD6" s="72" t="s">
        <v>52</v>
      </c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68"/>
    </row>
    <row r="7" ht="14.25" customHeight="1">
      <c r="A7" s="70" t="s">
        <v>9</v>
      </c>
      <c r="B7" s="73" t="s">
        <v>53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68"/>
      <c r="O7" s="70" t="s">
        <v>9</v>
      </c>
      <c r="P7" s="73" t="s">
        <v>53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0"/>
      <c r="AC7" s="70" t="s">
        <v>9</v>
      </c>
      <c r="AD7" s="73" t="s">
        <v>53</v>
      </c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68"/>
    </row>
    <row r="8" ht="14.25" customHeight="1">
      <c r="A8" s="70" t="s">
        <v>11</v>
      </c>
      <c r="B8" s="73" t="s">
        <v>54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68"/>
      <c r="O8" s="70" t="s">
        <v>11</v>
      </c>
      <c r="P8" s="73" t="s">
        <v>54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0"/>
      <c r="AC8" s="70" t="s">
        <v>11</v>
      </c>
      <c r="AD8" s="73" t="s">
        <v>54</v>
      </c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68"/>
    </row>
    <row r="9" ht="14.25" customHeight="1">
      <c r="A9" s="70" t="s">
        <v>14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68"/>
      <c r="O9" s="70" t="s">
        <v>14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0"/>
      <c r="AC9" s="70" t="s">
        <v>14</v>
      </c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68"/>
    </row>
    <row r="10" ht="14.25" customHeight="1">
      <c r="A10" s="70" t="s">
        <v>16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68"/>
      <c r="O10" s="70" t="s">
        <v>16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0"/>
      <c r="AC10" s="70" t="s">
        <v>16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68"/>
    </row>
    <row r="11" ht="14.25" customHeight="1">
      <c r="A11" s="70" t="s">
        <v>18</v>
      </c>
      <c r="B11" s="74" t="s">
        <v>55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N11" s="68"/>
      <c r="O11" s="70" t="s">
        <v>18</v>
      </c>
      <c r="P11" s="74" t="s">
        <v>55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  <c r="AB11" s="32"/>
      <c r="AC11" s="70" t="s">
        <v>18</v>
      </c>
      <c r="AD11" s="74" t="s">
        <v>55</v>
      </c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P11" s="68"/>
    </row>
    <row r="12" ht="14.25" customHeight="1">
      <c r="A12" s="70" t="s">
        <v>21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68"/>
      <c r="O12" s="70" t="s">
        <v>21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0"/>
      <c r="AC12" s="70" t="s">
        <v>21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68"/>
    </row>
    <row r="13" ht="14.2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</row>
    <row r="14" ht="14.25" customHeight="1">
      <c r="A14" s="68"/>
      <c r="B14" s="75" t="s">
        <v>56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5" t="s">
        <v>56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75" t="s">
        <v>56</v>
      </c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</row>
    <row r="15" ht="14.25" customHeight="1">
      <c r="A15" s="68"/>
      <c r="B15" s="41">
        <v>1.0</v>
      </c>
      <c r="C15" s="41">
        <v>2.0</v>
      </c>
      <c r="D15" s="41">
        <v>3.0</v>
      </c>
      <c r="E15" s="41">
        <v>4.0</v>
      </c>
      <c r="F15" s="41">
        <v>5.0</v>
      </c>
      <c r="G15" s="41">
        <v>6.0</v>
      </c>
      <c r="H15" s="41">
        <v>7.0</v>
      </c>
      <c r="I15" s="41">
        <v>8.0</v>
      </c>
      <c r="J15" s="41">
        <v>9.0</v>
      </c>
      <c r="K15" s="41">
        <v>10.0</v>
      </c>
      <c r="L15" s="41">
        <v>11.0</v>
      </c>
      <c r="M15" s="41">
        <v>12.0</v>
      </c>
      <c r="N15" s="68"/>
      <c r="O15" s="68"/>
      <c r="P15" s="41">
        <v>1.0</v>
      </c>
      <c r="Q15" s="41">
        <v>2.0</v>
      </c>
      <c r="R15" s="41">
        <v>3.0</v>
      </c>
      <c r="S15" s="41">
        <v>4.0</v>
      </c>
      <c r="T15" s="41">
        <v>5.0</v>
      </c>
      <c r="U15" s="41">
        <v>6.0</v>
      </c>
      <c r="V15" s="41">
        <v>7.0</v>
      </c>
      <c r="W15" s="41">
        <v>8.0</v>
      </c>
      <c r="X15" s="41">
        <v>9.0</v>
      </c>
      <c r="Y15" s="41">
        <v>10.0</v>
      </c>
      <c r="Z15" s="41">
        <v>11.0</v>
      </c>
      <c r="AA15" s="41">
        <v>12.0</v>
      </c>
      <c r="AB15" s="68"/>
      <c r="AC15" s="68"/>
      <c r="AD15" s="41">
        <v>1.0</v>
      </c>
      <c r="AE15" s="41">
        <v>2.0</v>
      </c>
      <c r="AF15" s="41">
        <v>3.0</v>
      </c>
      <c r="AG15" s="41">
        <v>4.0</v>
      </c>
      <c r="AH15" s="41">
        <v>5.0</v>
      </c>
      <c r="AI15" s="41">
        <v>6.0</v>
      </c>
      <c r="AJ15" s="41">
        <v>7.0</v>
      </c>
      <c r="AK15" s="41">
        <v>8.0</v>
      </c>
      <c r="AL15" s="41">
        <v>9.0</v>
      </c>
      <c r="AM15" s="41">
        <v>10.0</v>
      </c>
      <c r="AN15" s="41">
        <v>11.0</v>
      </c>
      <c r="AO15" s="41">
        <v>12.0</v>
      </c>
      <c r="AP15" s="68"/>
    </row>
    <row r="16" ht="14.25" customHeight="1">
      <c r="A16" s="70" t="s">
        <v>4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68"/>
      <c r="O16" s="70" t="s">
        <v>4</v>
      </c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0"/>
      <c r="AC16" s="70" t="s">
        <v>4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68"/>
    </row>
    <row r="17" ht="14.25" customHeight="1">
      <c r="A17" s="70" t="s">
        <v>6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68"/>
      <c r="O17" s="70" t="s">
        <v>6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0"/>
      <c r="AC17" s="70" t="s">
        <v>6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68"/>
    </row>
    <row r="18" ht="14.25" customHeight="1">
      <c r="A18" s="70" t="s">
        <v>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68"/>
      <c r="O18" s="70" t="s">
        <v>9</v>
      </c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0"/>
      <c r="AC18" s="70" t="s">
        <v>9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68"/>
    </row>
    <row r="19" ht="14.25" customHeight="1">
      <c r="A19" s="70" t="s">
        <v>11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68"/>
      <c r="O19" s="70" t="s">
        <v>11</v>
      </c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0"/>
      <c r="AC19" s="70" t="s">
        <v>11</v>
      </c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68"/>
    </row>
    <row r="20" ht="14.25" customHeight="1">
      <c r="A20" s="70" t="s">
        <v>14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68"/>
      <c r="O20" s="70" t="s">
        <v>14</v>
      </c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0"/>
      <c r="AC20" s="70" t="s">
        <v>14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68"/>
    </row>
    <row r="21" ht="14.25" customHeight="1">
      <c r="A21" s="70" t="s">
        <v>16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68"/>
      <c r="O21" s="70" t="s">
        <v>16</v>
      </c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0"/>
      <c r="AC21" s="70" t="s">
        <v>16</v>
      </c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68"/>
    </row>
    <row r="22" ht="14.25" customHeight="1">
      <c r="A22" s="70" t="s">
        <v>18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6"/>
      <c r="N22" s="68"/>
      <c r="O22" s="70" t="s">
        <v>18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6"/>
      <c r="AB22" s="70"/>
      <c r="AC22" s="70" t="s">
        <v>18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6"/>
      <c r="AP22" s="68"/>
    </row>
    <row r="23" ht="14.25" customHeight="1">
      <c r="A23" s="70" t="s">
        <v>21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68"/>
      <c r="O23" s="70" t="s">
        <v>21</v>
      </c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0"/>
      <c r="AC23" s="70" t="s">
        <v>21</v>
      </c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68"/>
    </row>
    <row r="24" ht="14.2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</row>
    <row r="25" ht="14.25" customHeight="1">
      <c r="A25" s="68"/>
      <c r="B25" s="75" t="s">
        <v>57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75" t="s">
        <v>57</v>
      </c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75" t="s">
        <v>57</v>
      </c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</row>
    <row r="26" ht="14.25" customHeight="1">
      <c r="A26" s="68"/>
      <c r="B26" s="41">
        <v>1.0</v>
      </c>
      <c r="C26" s="41">
        <v>2.0</v>
      </c>
      <c r="D26" s="41">
        <v>3.0</v>
      </c>
      <c r="E26" s="41">
        <v>4.0</v>
      </c>
      <c r="F26" s="41">
        <v>5.0</v>
      </c>
      <c r="G26" s="41">
        <v>6.0</v>
      </c>
      <c r="H26" s="41">
        <v>7.0</v>
      </c>
      <c r="I26" s="41">
        <v>8.0</v>
      </c>
      <c r="J26" s="41">
        <v>9.0</v>
      </c>
      <c r="K26" s="41">
        <v>10.0</v>
      </c>
      <c r="L26" s="41">
        <v>11.0</v>
      </c>
      <c r="M26" s="41">
        <v>12.0</v>
      </c>
      <c r="N26" s="68"/>
      <c r="O26" s="68"/>
      <c r="P26" s="41">
        <v>1.0</v>
      </c>
      <c r="Q26" s="41">
        <v>2.0</v>
      </c>
      <c r="R26" s="41">
        <v>3.0</v>
      </c>
      <c r="S26" s="41">
        <v>4.0</v>
      </c>
      <c r="T26" s="41">
        <v>5.0</v>
      </c>
      <c r="U26" s="41">
        <v>6.0</v>
      </c>
      <c r="V26" s="41">
        <v>7.0</v>
      </c>
      <c r="W26" s="41">
        <v>8.0</v>
      </c>
      <c r="X26" s="41">
        <v>9.0</v>
      </c>
      <c r="Y26" s="41">
        <v>10.0</v>
      </c>
      <c r="Z26" s="41">
        <v>11.0</v>
      </c>
      <c r="AA26" s="41">
        <v>12.0</v>
      </c>
      <c r="AB26" s="68"/>
      <c r="AC26" s="68"/>
      <c r="AD26" s="41">
        <v>1.0</v>
      </c>
      <c r="AE26" s="41">
        <v>2.0</v>
      </c>
      <c r="AF26" s="41">
        <v>3.0</v>
      </c>
      <c r="AG26" s="41">
        <v>4.0</v>
      </c>
      <c r="AH26" s="41">
        <v>5.0</v>
      </c>
      <c r="AI26" s="41">
        <v>6.0</v>
      </c>
      <c r="AJ26" s="41">
        <v>7.0</v>
      </c>
      <c r="AK26" s="41">
        <v>8.0</v>
      </c>
      <c r="AL26" s="41">
        <v>9.0</v>
      </c>
      <c r="AM26" s="41">
        <v>10.0</v>
      </c>
      <c r="AN26" s="41">
        <v>11.0</v>
      </c>
      <c r="AO26" s="41">
        <v>12.0</v>
      </c>
      <c r="AP26" s="68"/>
    </row>
    <row r="27" ht="14.25" customHeight="1">
      <c r="A27" s="70" t="s">
        <v>4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68"/>
      <c r="O27" s="70" t="s">
        <v>4</v>
      </c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0"/>
      <c r="AC27" s="70" t="s">
        <v>4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68"/>
    </row>
    <row r="28" ht="14.25" customHeight="1">
      <c r="A28" s="32" t="s">
        <v>6</v>
      </c>
      <c r="B28" s="78">
        <v>1.41</v>
      </c>
      <c r="C28" s="77"/>
      <c r="D28" s="79"/>
      <c r="E28" s="79"/>
      <c r="F28" s="77"/>
      <c r="G28" s="79"/>
      <c r="H28" s="79"/>
      <c r="I28" s="79"/>
      <c r="J28" s="77"/>
      <c r="K28" s="79"/>
      <c r="L28" s="77"/>
      <c r="M28" s="77"/>
      <c r="N28" s="68"/>
      <c r="O28" s="32" t="s">
        <v>6</v>
      </c>
      <c r="P28" s="78">
        <v>1.41</v>
      </c>
      <c r="Q28" s="77"/>
      <c r="R28" s="79"/>
      <c r="S28" s="79"/>
      <c r="T28" s="77"/>
      <c r="U28" s="79"/>
      <c r="V28" s="79"/>
      <c r="W28" s="79"/>
      <c r="X28" s="77"/>
      <c r="Y28" s="79"/>
      <c r="Z28" s="77"/>
      <c r="AA28" s="77"/>
      <c r="AB28" s="32"/>
      <c r="AC28" s="32" t="s">
        <v>6</v>
      </c>
      <c r="AD28" s="78">
        <v>1.41</v>
      </c>
      <c r="AE28" s="77"/>
      <c r="AF28" s="79"/>
      <c r="AG28" s="79"/>
      <c r="AH28" s="77"/>
      <c r="AI28" s="79"/>
      <c r="AJ28" s="79"/>
      <c r="AK28" s="79"/>
      <c r="AL28" s="77"/>
      <c r="AM28" s="79"/>
      <c r="AN28" s="77"/>
      <c r="AO28" s="77"/>
      <c r="AP28" s="68"/>
    </row>
    <row r="29" ht="14.25" customHeight="1">
      <c r="A29" s="32" t="s">
        <v>9</v>
      </c>
      <c r="B29" s="78">
        <v>1.53</v>
      </c>
      <c r="C29" s="77"/>
      <c r="D29" s="79"/>
      <c r="E29" s="79"/>
      <c r="F29" s="77"/>
      <c r="G29" s="79"/>
      <c r="H29" s="79"/>
      <c r="I29" s="79"/>
      <c r="J29" s="77"/>
      <c r="K29" s="79"/>
      <c r="L29" s="77"/>
      <c r="M29" s="77"/>
      <c r="N29" s="68"/>
      <c r="O29" s="32" t="s">
        <v>9</v>
      </c>
      <c r="P29" s="78">
        <v>1.53</v>
      </c>
      <c r="Q29" s="77"/>
      <c r="R29" s="79"/>
      <c r="S29" s="79"/>
      <c r="T29" s="77"/>
      <c r="U29" s="79"/>
      <c r="V29" s="79"/>
      <c r="W29" s="79"/>
      <c r="X29" s="77"/>
      <c r="Y29" s="79"/>
      <c r="Z29" s="77"/>
      <c r="AA29" s="77"/>
      <c r="AB29" s="32"/>
      <c r="AC29" s="32" t="s">
        <v>9</v>
      </c>
      <c r="AD29" s="78">
        <v>1.53</v>
      </c>
      <c r="AE29" s="77"/>
      <c r="AF29" s="79"/>
      <c r="AG29" s="79"/>
      <c r="AH29" s="77"/>
      <c r="AI29" s="79"/>
      <c r="AJ29" s="79"/>
      <c r="AK29" s="79"/>
      <c r="AL29" s="77"/>
      <c r="AM29" s="79"/>
      <c r="AN29" s="77"/>
      <c r="AO29" s="77"/>
      <c r="AP29" s="68"/>
    </row>
    <row r="30" ht="14.25" customHeight="1">
      <c r="A30" s="32" t="s">
        <v>11</v>
      </c>
      <c r="B30" s="78">
        <v>1.22</v>
      </c>
      <c r="C30" s="77"/>
      <c r="D30" s="79"/>
      <c r="E30" s="79"/>
      <c r="F30" s="77"/>
      <c r="G30" s="79"/>
      <c r="H30" s="79"/>
      <c r="I30" s="79"/>
      <c r="J30" s="77"/>
      <c r="K30" s="79"/>
      <c r="L30" s="77"/>
      <c r="M30" s="77"/>
      <c r="N30" s="68"/>
      <c r="O30" s="32" t="s">
        <v>11</v>
      </c>
      <c r="P30" s="78">
        <v>1.22</v>
      </c>
      <c r="Q30" s="77"/>
      <c r="R30" s="79"/>
      <c r="S30" s="79"/>
      <c r="T30" s="77"/>
      <c r="U30" s="79"/>
      <c r="V30" s="79"/>
      <c r="W30" s="79"/>
      <c r="X30" s="77"/>
      <c r="Y30" s="79"/>
      <c r="Z30" s="77"/>
      <c r="AA30" s="77"/>
      <c r="AB30" s="32"/>
      <c r="AC30" s="32" t="s">
        <v>11</v>
      </c>
      <c r="AD30" s="78">
        <v>1.22</v>
      </c>
      <c r="AE30" s="77"/>
      <c r="AF30" s="79"/>
      <c r="AG30" s="79"/>
      <c r="AH30" s="77"/>
      <c r="AI30" s="79"/>
      <c r="AJ30" s="79"/>
      <c r="AK30" s="79"/>
      <c r="AL30" s="77"/>
      <c r="AM30" s="79"/>
      <c r="AN30" s="77"/>
      <c r="AO30" s="77"/>
      <c r="AP30" s="68"/>
    </row>
    <row r="31" ht="14.25" customHeight="1">
      <c r="A31" s="70" t="s">
        <v>14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68"/>
      <c r="O31" s="70" t="s">
        <v>14</v>
      </c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0"/>
      <c r="AC31" s="70" t="s">
        <v>14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68"/>
    </row>
    <row r="32" ht="14.25" customHeight="1">
      <c r="A32" s="70" t="s">
        <v>16</v>
      </c>
      <c r="B32" s="77"/>
      <c r="C32" s="77"/>
      <c r="D32" s="77"/>
      <c r="E32" s="77"/>
      <c r="F32" s="77"/>
      <c r="G32" s="77"/>
      <c r="H32" s="79"/>
      <c r="I32" s="77"/>
      <c r="J32" s="77"/>
      <c r="K32" s="79"/>
      <c r="L32" s="77"/>
      <c r="M32" s="77"/>
      <c r="N32" s="68"/>
      <c r="O32" s="70" t="s">
        <v>16</v>
      </c>
      <c r="P32" s="77"/>
      <c r="Q32" s="77"/>
      <c r="R32" s="77"/>
      <c r="S32" s="77"/>
      <c r="T32" s="77"/>
      <c r="U32" s="77"/>
      <c r="V32" s="79"/>
      <c r="W32" s="77"/>
      <c r="X32" s="77"/>
      <c r="Y32" s="79"/>
      <c r="Z32" s="77"/>
      <c r="AA32" s="77"/>
      <c r="AB32" s="70"/>
      <c r="AC32" s="70" t="s">
        <v>16</v>
      </c>
      <c r="AD32" s="77"/>
      <c r="AE32" s="77"/>
      <c r="AF32" s="77"/>
      <c r="AG32" s="77"/>
      <c r="AH32" s="77"/>
      <c r="AI32" s="77"/>
      <c r="AJ32" s="79"/>
      <c r="AK32" s="77"/>
      <c r="AL32" s="77"/>
      <c r="AM32" s="79"/>
      <c r="AN32" s="77"/>
      <c r="AO32" s="77"/>
      <c r="AP32" s="68"/>
    </row>
    <row r="33" ht="14.25" customHeight="1">
      <c r="A33" s="70" t="s">
        <v>18</v>
      </c>
      <c r="B33" s="77"/>
      <c r="C33" s="77"/>
      <c r="D33" s="77"/>
      <c r="E33" s="77"/>
      <c r="F33" s="77"/>
      <c r="G33" s="77"/>
      <c r="H33" s="79"/>
      <c r="I33" s="77"/>
      <c r="J33" s="77"/>
      <c r="K33" s="79"/>
      <c r="L33" s="77"/>
      <c r="M33" s="54"/>
      <c r="N33" s="68"/>
      <c r="O33" s="70" t="s">
        <v>18</v>
      </c>
      <c r="P33" s="77"/>
      <c r="Q33" s="77"/>
      <c r="R33" s="77"/>
      <c r="S33" s="77"/>
      <c r="T33" s="77"/>
      <c r="U33" s="77"/>
      <c r="V33" s="79"/>
      <c r="W33" s="77"/>
      <c r="X33" s="77"/>
      <c r="Y33" s="79"/>
      <c r="Z33" s="77"/>
      <c r="AA33" s="54"/>
      <c r="AB33" s="70"/>
      <c r="AC33" s="70" t="s">
        <v>18</v>
      </c>
      <c r="AD33" s="77"/>
      <c r="AE33" s="77"/>
      <c r="AF33" s="77"/>
      <c r="AG33" s="77"/>
      <c r="AH33" s="77"/>
      <c r="AI33" s="77"/>
      <c r="AJ33" s="79"/>
      <c r="AK33" s="77"/>
      <c r="AL33" s="77"/>
      <c r="AM33" s="79"/>
      <c r="AN33" s="77"/>
      <c r="AO33" s="54"/>
      <c r="AP33" s="68"/>
    </row>
    <row r="34" ht="14.25" customHeight="1">
      <c r="A34" s="70" t="s">
        <v>21</v>
      </c>
      <c r="B34" s="77"/>
      <c r="C34" s="77"/>
      <c r="D34" s="77"/>
      <c r="E34" s="77"/>
      <c r="F34" s="77"/>
      <c r="G34" s="77"/>
      <c r="H34" s="79"/>
      <c r="I34" s="77"/>
      <c r="J34" s="77"/>
      <c r="K34" s="79"/>
      <c r="L34" s="77"/>
      <c r="M34" s="77"/>
      <c r="N34" s="68"/>
      <c r="O34" s="70" t="s">
        <v>21</v>
      </c>
      <c r="P34" s="77"/>
      <c r="Q34" s="77"/>
      <c r="R34" s="77"/>
      <c r="S34" s="77"/>
      <c r="T34" s="77"/>
      <c r="U34" s="77"/>
      <c r="V34" s="79"/>
      <c r="W34" s="77"/>
      <c r="X34" s="77"/>
      <c r="Y34" s="79"/>
      <c r="Z34" s="77"/>
      <c r="AA34" s="77"/>
      <c r="AB34" s="70"/>
      <c r="AC34" s="70" t="s">
        <v>21</v>
      </c>
      <c r="AD34" s="77"/>
      <c r="AE34" s="77"/>
      <c r="AF34" s="77"/>
      <c r="AG34" s="77"/>
      <c r="AH34" s="77"/>
      <c r="AI34" s="77"/>
      <c r="AJ34" s="79"/>
      <c r="AK34" s="77"/>
      <c r="AL34" s="77"/>
      <c r="AM34" s="79"/>
      <c r="AN34" s="77"/>
      <c r="AO34" s="77"/>
      <c r="AP34" s="68"/>
    </row>
    <row r="35" ht="14.2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</row>
    <row r="36" ht="14.25" customHeight="1">
      <c r="A36" s="68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68"/>
      <c r="O36" s="68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68"/>
      <c r="AC36" s="68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68"/>
    </row>
    <row r="37" ht="14.25" customHeight="1">
      <c r="A37" s="68"/>
      <c r="B37" s="69" t="s">
        <v>58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68"/>
      <c r="O37" s="68"/>
      <c r="P37" s="69" t="s">
        <v>58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68"/>
      <c r="AC37" s="68"/>
      <c r="AD37" s="69" t="s">
        <v>58</v>
      </c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68"/>
    </row>
    <row r="38" ht="14.25" customHeight="1">
      <c r="A38" s="68"/>
      <c r="B38" s="41">
        <v>1.0</v>
      </c>
      <c r="C38" s="41">
        <v>2.0</v>
      </c>
      <c r="D38" s="41">
        <v>3.0</v>
      </c>
      <c r="E38" s="41">
        <v>4.0</v>
      </c>
      <c r="F38" s="41">
        <v>5.0</v>
      </c>
      <c r="G38" s="41">
        <v>6.0</v>
      </c>
      <c r="H38" s="41">
        <v>7.0</v>
      </c>
      <c r="I38" s="41">
        <v>8.0</v>
      </c>
      <c r="J38" s="41">
        <v>9.0</v>
      </c>
      <c r="K38" s="41">
        <v>10.0</v>
      </c>
      <c r="L38" s="41">
        <v>11.0</v>
      </c>
      <c r="M38" s="41">
        <v>12.0</v>
      </c>
      <c r="N38" s="68"/>
      <c r="O38" s="68"/>
      <c r="P38" s="41">
        <v>1.0</v>
      </c>
      <c r="Q38" s="41">
        <v>2.0</v>
      </c>
      <c r="R38" s="41">
        <v>3.0</v>
      </c>
      <c r="S38" s="41">
        <v>4.0</v>
      </c>
      <c r="T38" s="41">
        <v>5.0</v>
      </c>
      <c r="U38" s="41">
        <v>6.0</v>
      </c>
      <c r="V38" s="41">
        <v>7.0</v>
      </c>
      <c r="W38" s="41">
        <v>8.0</v>
      </c>
      <c r="X38" s="41">
        <v>9.0</v>
      </c>
      <c r="Y38" s="41">
        <v>10.0</v>
      </c>
      <c r="Z38" s="41">
        <v>11.0</v>
      </c>
      <c r="AA38" s="41">
        <v>12.0</v>
      </c>
      <c r="AB38" s="68"/>
      <c r="AC38" s="68"/>
      <c r="AD38" s="41">
        <v>1.0</v>
      </c>
      <c r="AE38" s="41">
        <v>2.0</v>
      </c>
      <c r="AF38" s="41">
        <v>3.0</v>
      </c>
      <c r="AG38" s="41">
        <v>4.0</v>
      </c>
      <c r="AH38" s="41">
        <v>5.0</v>
      </c>
      <c r="AI38" s="41">
        <v>6.0</v>
      </c>
      <c r="AJ38" s="41">
        <v>7.0</v>
      </c>
      <c r="AK38" s="41">
        <v>8.0</v>
      </c>
      <c r="AL38" s="41">
        <v>9.0</v>
      </c>
      <c r="AM38" s="41">
        <v>10.0</v>
      </c>
      <c r="AN38" s="41">
        <v>11.0</v>
      </c>
      <c r="AO38" s="41">
        <v>12.0</v>
      </c>
      <c r="AP38" s="68"/>
    </row>
    <row r="39" ht="14.25" customHeight="1">
      <c r="A39" s="70" t="s">
        <v>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68"/>
      <c r="O39" s="70" t="s">
        <v>4</v>
      </c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0"/>
      <c r="AC39" s="70" t="s">
        <v>4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68"/>
    </row>
    <row r="40" ht="14.25" customHeight="1">
      <c r="A40" s="32" t="s">
        <v>6</v>
      </c>
      <c r="B40" s="78">
        <v>9.84</v>
      </c>
      <c r="C40" s="77"/>
      <c r="D40" s="79"/>
      <c r="E40" s="79"/>
      <c r="F40" s="77"/>
      <c r="G40" s="79"/>
      <c r="H40" s="79"/>
      <c r="I40" s="79"/>
      <c r="J40" s="77"/>
      <c r="K40" s="79"/>
      <c r="L40" s="77"/>
      <c r="M40" s="77"/>
      <c r="N40" s="68"/>
      <c r="O40" s="32" t="s">
        <v>6</v>
      </c>
      <c r="P40" s="78">
        <v>9.84</v>
      </c>
      <c r="Q40" s="77"/>
      <c r="R40" s="79"/>
      <c r="S40" s="79"/>
      <c r="T40" s="77"/>
      <c r="U40" s="79"/>
      <c r="V40" s="79"/>
      <c r="W40" s="79"/>
      <c r="X40" s="77"/>
      <c r="Y40" s="79"/>
      <c r="Z40" s="77"/>
      <c r="AA40" s="77"/>
      <c r="AB40" s="32"/>
      <c r="AC40" s="32" t="s">
        <v>6</v>
      </c>
      <c r="AD40" s="78">
        <v>9.84</v>
      </c>
      <c r="AE40" s="77"/>
      <c r="AF40" s="79"/>
      <c r="AG40" s="79"/>
      <c r="AH40" s="77"/>
      <c r="AI40" s="79"/>
      <c r="AJ40" s="79"/>
      <c r="AK40" s="79"/>
      <c r="AL40" s="77"/>
      <c r="AM40" s="79"/>
      <c r="AN40" s="77"/>
      <c r="AO40" s="77"/>
      <c r="AP40" s="68"/>
    </row>
    <row r="41" ht="14.25" customHeight="1">
      <c r="A41" s="32" t="s">
        <v>9</v>
      </c>
      <c r="B41" s="78">
        <v>9.72</v>
      </c>
      <c r="C41" s="77"/>
      <c r="D41" s="79"/>
      <c r="E41" s="79"/>
      <c r="F41" s="77"/>
      <c r="G41" s="79"/>
      <c r="H41" s="79"/>
      <c r="I41" s="79"/>
      <c r="J41" s="77"/>
      <c r="K41" s="79"/>
      <c r="L41" s="77"/>
      <c r="M41" s="77"/>
      <c r="N41" s="68"/>
      <c r="O41" s="32" t="s">
        <v>9</v>
      </c>
      <c r="P41" s="78">
        <v>9.72</v>
      </c>
      <c r="Q41" s="77"/>
      <c r="R41" s="79"/>
      <c r="S41" s="79"/>
      <c r="T41" s="77"/>
      <c r="U41" s="79"/>
      <c r="V41" s="79"/>
      <c r="W41" s="79"/>
      <c r="X41" s="77"/>
      <c r="Y41" s="79"/>
      <c r="Z41" s="77"/>
      <c r="AA41" s="77"/>
      <c r="AB41" s="32"/>
      <c r="AC41" s="32" t="s">
        <v>9</v>
      </c>
      <c r="AD41" s="78">
        <v>9.72</v>
      </c>
      <c r="AE41" s="77"/>
      <c r="AF41" s="79"/>
      <c r="AG41" s="79"/>
      <c r="AH41" s="77"/>
      <c r="AI41" s="79"/>
      <c r="AJ41" s="79"/>
      <c r="AK41" s="79"/>
      <c r="AL41" s="77"/>
      <c r="AM41" s="79"/>
      <c r="AN41" s="77"/>
      <c r="AO41" s="77"/>
      <c r="AP41" s="68"/>
    </row>
    <row r="42" ht="14.25" customHeight="1">
      <c r="A42" s="32" t="s">
        <v>11</v>
      </c>
      <c r="B42" s="78">
        <v>10.03</v>
      </c>
      <c r="C42" s="77"/>
      <c r="D42" s="79"/>
      <c r="E42" s="79"/>
      <c r="F42" s="77"/>
      <c r="G42" s="79"/>
      <c r="H42" s="79"/>
      <c r="I42" s="79"/>
      <c r="J42" s="77"/>
      <c r="K42" s="79"/>
      <c r="L42" s="77"/>
      <c r="M42" s="77"/>
      <c r="N42" s="68"/>
      <c r="O42" s="32" t="s">
        <v>11</v>
      </c>
      <c r="P42" s="78">
        <v>10.03</v>
      </c>
      <c r="Q42" s="77"/>
      <c r="R42" s="79"/>
      <c r="S42" s="79"/>
      <c r="T42" s="77"/>
      <c r="U42" s="79"/>
      <c r="V42" s="79"/>
      <c r="W42" s="79"/>
      <c r="X42" s="77"/>
      <c r="Y42" s="79"/>
      <c r="Z42" s="77"/>
      <c r="AA42" s="77"/>
      <c r="AB42" s="32"/>
      <c r="AC42" s="32" t="s">
        <v>11</v>
      </c>
      <c r="AD42" s="78">
        <v>10.03</v>
      </c>
      <c r="AE42" s="77"/>
      <c r="AF42" s="79"/>
      <c r="AG42" s="79"/>
      <c r="AH42" s="77"/>
      <c r="AI42" s="79"/>
      <c r="AJ42" s="79"/>
      <c r="AK42" s="79"/>
      <c r="AL42" s="77"/>
      <c r="AM42" s="79"/>
      <c r="AN42" s="77"/>
      <c r="AO42" s="77"/>
      <c r="AP42" s="68"/>
    </row>
    <row r="43" ht="14.25" customHeight="1">
      <c r="A43" s="70" t="s">
        <v>14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68"/>
      <c r="O43" s="70" t="s">
        <v>14</v>
      </c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0"/>
      <c r="AC43" s="70" t="s">
        <v>14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68"/>
    </row>
    <row r="44" ht="14.25" customHeight="1">
      <c r="A44" s="70" t="s">
        <v>16</v>
      </c>
      <c r="B44" s="77"/>
      <c r="C44" s="77"/>
      <c r="D44" s="77"/>
      <c r="E44" s="77"/>
      <c r="F44" s="77"/>
      <c r="G44" s="77"/>
      <c r="H44" s="79"/>
      <c r="I44" s="77"/>
      <c r="J44" s="77"/>
      <c r="K44" s="79"/>
      <c r="L44" s="77"/>
      <c r="M44" s="77"/>
      <c r="N44" s="68"/>
      <c r="O44" s="70" t="s">
        <v>16</v>
      </c>
      <c r="P44" s="77"/>
      <c r="Q44" s="77"/>
      <c r="R44" s="77"/>
      <c r="S44" s="77"/>
      <c r="T44" s="77"/>
      <c r="U44" s="77"/>
      <c r="V44" s="79"/>
      <c r="W44" s="77"/>
      <c r="X44" s="77"/>
      <c r="Y44" s="79"/>
      <c r="Z44" s="77"/>
      <c r="AA44" s="77"/>
      <c r="AB44" s="70"/>
      <c r="AC44" s="70" t="s">
        <v>16</v>
      </c>
      <c r="AD44" s="77"/>
      <c r="AE44" s="77"/>
      <c r="AF44" s="77"/>
      <c r="AG44" s="77"/>
      <c r="AH44" s="77"/>
      <c r="AI44" s="77"/>
      <c r="AJ44" s="79"/>
      <c r="AK44" s="77"/>
      <c r="AL44" s="77"/>
      <c r="AM44" s="79"/>
      <c r="AN44" s="77"/>
      <c r="AO44" s="77"/>
      <c r="AP44" s="68"/>
    </row>
    <row r="45" ht="14.25" customHeight="1">
      <c r="A45" s="70" t="s">
        <v>18</v>
      </c>
      <c r="B45" s="77"/>
      <c r="C45" s="77"/>
      <c r="D45" s="77"/>
      <c r="E45" s="77"/>
      <c r="F45" s="77"/>
      <c r="G45" s="77"/>
      <c r="H45" s="79"/>
      <c r="I45" s="77"/>
      <c r="J45" s="77"/>
      <c r="K45" s="79"/>
      <c r="L45" s="77"/>
      <c r="M45" s="54"/>
      <c r="N45" s="68"/>
      <c r="O45" s="70" t="s">
        <v>18</v>
      </c>
      <c r="P45" s="77"/>
      <c r="Q45" s="77"/>
      <c r="R45" s="77"/>
      <c r="S45" s="77"/>
      <c r="T45" s="77"/>
      <c r="U45" s="77"/>
      <c r="V45" s="79"/>
      <c r="W45" s="77"/>
      <c r="X45" s="77"/>
      <c r="Y45" s="79"/>
      <c r="Z45" s="77"/>
      <c r="AA45" s="54"/>
      <c r="AB45" s="70"/>
      <c r="AC45" s="70" t="s">
        <v>18</v>
      </c>
      <c r="AD45" s="77"/>
      <c r="AE45" s="77"/>
      <c r="AF45" s="77"/>
      <c r="AG45" s="77"/>
      <c r="AH45" s="77"/>
      <c r="AI45" s="77"/>
      <c r="AJ45" s="79"/>
      <c r="AK45" s="77"/>
      <c r="AL45" s="77"/>
      <c r="AM45" s="79"/>
      <c r="AN45" s="77"/>
      <c r="AO45" s="54"/>
      <c r="AP45" s="68"/>
    </row>
    <row r="46" ht="14.25" customHeight="1">
      <c r="A46" s="70" t="s">
        <v>21</v>
      </c>
      <c r="B46" s="77"/>
      <c r="C46" s="77"/>
      <c r="D46" s="77"/>
      <c r="E46" s="77"/>
      <c r="F46" s="77"/>
      <c r="G46" s="77"/>
      <c r="H46" s="79"/>
      <c r="I46" s="77"/>
      <c r="J46" s="77"/>
      <c r="K46" s="79"/>
      <c r="L46" s="77"/>
      <c r="M46" s="77"/>
      <c r="N46" s="68"/>
      <c r="O46" s="70" t="s">
        <v>21</v>
      </c>
      <c r="P46" s="77"/>
      <c r="Q46" s="77"/>
      <c r="R46" s="77"/>
      <c r="S46" s="77"/>
      <c r="T46" s="77"/>
      <c r="U46" s="77"/>
      <c r="V46" s="79"/>
      <c r="W46" s="77"/>
      <c r="X46" s="77"/>
      <c r="Y46" s="79"/>
      <c r="Z46" s="77"/>
      <c r="AA46" s="77"/>
      <c r="AB46" s="70"/>
      <c r="AC46" s="70" t="s">
        <v>21</v>
      </c>
      <c r="AD46" s="77"/>
      <c r="AE46" s="77"/>
      <c r="AF46" s="77"/>
      <c r="AG46" s="77"/>
      <c r="AH46" s="77"/>
      <c r="AI46" s="77"/>
      <c r="AJ46" s="79"/>
      <c r="AK46" s="77"/>
      <c r="AL46" s="77"/>
      <c r="AM46" s="79"/>
      <c r="AN46" s="77"/>
      <c r="AO46" s="77"/>
      <c r="AP46" s="68"/>
    </row>
    <row r="47" ht="14.2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</row>
    <row r="48" ht="14.25" customHeight="1">
      <c r="A48" s="68"/>
      <c r="B48" s="69" t="s">
        <v>59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68"/>
      <c r="O48" s="68"/>
      <c r="P48" s="69" t="s">
        <v>59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68"/>
      <c r="AC48" s="68"/>
      <c r="AD48" s="69" t="s">
        <v>59</v>
      </c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68"/>
    </row>
    <row r="49" ht="14.25" customHeight="1">
      <c r="A49" s="68"/>
      <c r="B49" s="41">
        <v>1.0</v>
      </c>
      <c r="C49" s="41">
        <v>2.0</v>
      </c>
      <c r="D49" s="41">
        <v>3.0</v>
      </c>
      <c r="E49" s="41">
        <v>4.0</v>
      </c>
      <c r="F49" s="41">
        <v>5.0</v>
      </c>
      <c r="G49" s="41">
        <v>6.0</v>
      </c>
      <c r="H49" s="41">
        <v>7.0</v>
      </c>
      <c r="I49" s="41">
        <v>8.0</v>
      </c>
      <c r="J49" s="41">
        <v>9.0</v>
      </c>
      <c r="K49" s="41">
        <v>10.0</v>
      </c>
      <c r="L49" s="41">
        <v>11.0</v>
      </c>
      <c r="M49" s="41">
        <v>12.0</v>
      </c>
      <c r="N49" s="68"/>
      <c r="O49" s="68"/>
      <c r="P49" s="41">
        <v>1.0</v>
      </c>
      <c r="Q49" s="41">
        <v>2.0</v>
      </c>
      <c r="R49" s="41">
        <v>3.0</v>
      </c>
      <c r="S49" s="41">
        <v>4.0</v>
      </c>
      <c r="T49" s="41">
        <v>5.0</v>
      </c>
      <c r="U49" s="41">
        <v>6.0</v>
      </c>
      <c r="V49" s="41">
        <v>7.0</v>
      </c>
      <c r="W49" s="41">
        <v>8.0</v>
      </c>
      <c r="X49" s="41">
        <v>9.0</v>
      </c>
      <c r="Y49" s="41">
        <v>10.0</v>
      </c>
      <c r="Z49" s="41">
        <v>11.0</v>
      </c>
      <c r="AA49" s="41">
        <v>12.0</v>
      </c>
      <c r="AB49" s="68"/>
      <c r="AC49" s="68"/>
      <c r="AD49" s="41">
        <v>1.0</v>
      </c>
      <c r="AE49" s="41">
        <v>2.0</v>
      </c>
      <c r="AF49" s="41">
        <v>3.0</v>
      </c>
      <c r="AG49" s="41">
        <v>4.0</v>
      </c>
      <c r="AH49" s="41">
        <v>5.0</v>
      </c>
      <c r="AI49" s="41">
        <v>6.0</v>
      </c>
      <c r="AJ49" s="41">
        <v>7.0</v>
      </c>
      <c r="AK49" s="41">
        <v>8.0</v>
      </c>
      <c r="AL49" s="41">
        <v>9.0</v>
      </c>
      <c r="AM49" s="41">
        <v>10.0</v>
      </c>
      <c r="AN49" s="41">
        <v>11.0</v>
      </c>
      <c r="AO49" s="41">
        <v>12.0</v>
      </c>
      <c r="AP49" s="68"/>
    </row>
    <row r="50" ht="14.25" customHeight="1">
      <c r="A50" s="70" t="s">
        <v>4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68"/>
      <c r="O50" s="70" t="s">
        <v>4</v>
      </c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0"/>
      <c r="AC50" s="70" t="s">
        <v>4</v>
      </c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68"/>
    </row>
    <row r="51" ht="14.25" customHeight="1">
      <c r="A51" s="32" t="s">
        <v>6</v>
      </c>
      <c r="B51" s="77" t="s">
        <v>60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68"/>
      <c r="O51" s="32" t="s">
        <v>6</v>
      </c>
      <c r="P51" s="77" t="s">
        <v>60</v>
      </c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32"/>
      <c r="AC51" s="32" t="s">
        <v>6</v>
      </c>
      <c r="AD51" s="77" t="s">
        <v>60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68"/>
    </row>
    <row r="52" ht="14.25" customHeight="1">
      <c r="A52" s="32" t="s">
        <v>9</v>
      </c>
      <c r="B52" s="77" t="s">
        <v>61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68"/>
      <c r="O52" s="32" t="s">
        <v>9</v>
      </c>
      <c r="P52" s="77" t="s">
        <v>61</v>
      </c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32"/>
      <c r="AC52" s="32" t="s">
        <v>9</v>
      </c>
      <c r="AD52" s="77" t="s">
        <v>61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68"/>
    </row>
    <row r="53" ht="14.25" customHeight="1">
      <c r="A53" s="32" t="s">
        <v>11</v>
      </c>
      <c r="B53" s="77" t="s">
        <v>62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68"/>
      <c r="O53" s="32" t="s">
        <v>11</v>
      </c>
      <c r="P53" s="77" t="s">
        <v>62</v>
      </c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32"/>
      <c r="AC53" s="32" t="s">
        <v>11</v>
      </c>
      <c r="AD53" s="77" t="s">
        <v>62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68"/>
    </row>
    <row r="54" ht="14.25" customHeight="1">
      <c r="A54" s="70" t="s">
        <v>14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68"/>
      <c r="O54" s="70" t="s">
        <v>14</v>
      </c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0"/>
      <c r="AC54" s="70" t="s">
        <v>14</v>
      </c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68"/>
    </row>
    <row r="55" ht="14.25" customHeight="1">
      <c r="A55" s="70" t="s">
        <v>16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68"/>
      <c r="O55" s="70" t="s">
        <v>16</v>
      </c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0"/>
      <c r="AC55" s="70" t="s">
        <v>16</v>
      </c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68"/>
    </row>
    <row r="56" ht="14.25" customHeight="1">
      <c r="A56" s="70" t="s">
        <v>18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54"/>
      <c r="N56" s="68"/>
      <c r="O56" s="70" t="s">
        <v>18</v>
      </c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54"/>
      <c r="AB56" s="70"/>
      <c r="AC56" s="70" t="s">
        <v>18</v>
      </c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54"/>
      <c r="AP56" s="68"/>
    </row>
    <row r="57" ht="14.25" customHeight="1">
      <c r="A57" s="70" t="s">
        <v>21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68"/>
      <c r="O57" s="70" t="s">
        <v>21</v>
      </c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0"/>
      <c r="AC57" s="70" t="s">
        <v>21</v>
      </c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68"/>
    </row>
    <row r="58" ht="14.2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3">
    <mergeCell ref="A2:M2"/>
    <mergeCell ref="O2:AA2"/>
    <mergeCell ref="AC2:AO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1.86"/>
    <col customWidth="1" min="3" max="3" width="4.43"/>
    <col customWidth="1" min="4" max="14" width="8.71"/>
    <col customWidth="1" min="15" max="15" width="12.43"/>
    <col customWidth="1" min="16" max="20" width="8.71"/>
    <col customWidth="1" min="21" max="21" width="13.71"/>
    <col customWidth="1" min="22" max="30" width="8.71"/>
  </cols>
  <sheetData>
    <row r="1" ht="14.25" customHeight="1">
      <c r="A1" s="20"/>
      <c r="B1" s="21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B2" s="2" t="s">
        <v>2</v>
      </c>
      <c r="C2" s="22"/>
      <c r="D2" s="22"/>
      <c r="E2" s="23" t="s">
        <v>30</v>
      </c>
      <c r="F2" s="24"/>
      <c r="G2" s="25" t="s">
        <v>31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5">
        <v>1.0</v>
      </c>
      <c r="B3" s="26">
        <v>501.0</v>
      </c>
      <c r="C3" s="27" t="s">
        <v>32</v>
      </c>
      <c r="D3" s="20"/>
      <c r="E3" s="28"/>
      <c r="F3" s="29">
        <v>1.0</v>
      </c>
      <c r="G3" s="29">
        <v>2.0</v>
      </c>
      <c r="H3" s="29">
        <v>3.0</v>
      </c>
      <c r="I3" s="29">
        <v>4.0</v>
      </c>
      <c r="J3" s="29">
        <v>5.0</v>
      </c>
      <c r="K3" s="29">
        <v>6.0</v>
      </c>
      <c r="L3" s="29">
        <v>7.0</v>
      </c>
      <c r="M3" s="29">
        <v>8.0</v>
      </c>
      <c r="N3" s="29">
        <v>9.0</v>
      </c>
      <c r="O3" s="29">
        <v>10.0</v>
      </c>
      <c r="P3" s="29">
        <v>11.0</v>
      </c>
      <c r="Q3" s="29">
        <v>12.0</v>
      </c>
      <c r="R3" s="20"/>
      <c r="S3" s="30">
        <f>COUNTIF(F4:Q11,"&lt;&gt;")</f>
        <v>50</v>
      </c>
      <c r="T3" s="20" t="s">
        <v>33</v>
      </c>
      <c r="U3" s="31">
        <f>S3*U12</f>
        <v>750</v>
      </c>
      <c r="V3" s="32" t="s">
        <v>34</v>
      </c>
      <c r="W3" s="32" t="s">
        <v>35</v>
      </c>
      <c r="X3" s="20"/>
      <c r="Y3" s="20"/>
      <c r="Z3" s="20"/>
    </row>
    <row r="4" ht="14.25" customHeight="1">
      <c r="A4" s="5">
        <v>2.0</v>
      </c>
      <c r="B4" s="26">
        <v>500.0</v>
      </c>
      <c r="C4" s="33" t="s">
        <v>36</v>
      </c>
      <c r="D4" s="34"/>
      <c r="E4" s="35" t="s">
        <v>4</v>
      </c>
      <c r="F4" s="36"/>
      <c r="G4" s="36"/>
      <c r="H4" s="36"/>
      <c r="I4" s="36"/>
      <c r="J4" s="37"/>
      <c r="K4" s="37"/>
      <c r="L4" s="37"/>
      <c r="M4" s="36"/>
      <c r="N4" s="36"/>
      <c r="O4" s="37"/>
      <c r="P4" s="36"/>
      <c r="Q4" s="38"/>
      <c r="R4" s="20"/>
      <c r="S4" s="30">
        <f>S3</f>
        <v>50</v>
      </c>
      <c r="T4" s="20" t="s">
        <v>33</v>
      </c>
      <c r="U4" s="30">
        <f>S4*2*200</f>
        <v>20000</v>
      </c>
      <c r="V4" s="20" t="s">
        <v>37</v>
      </c>
      <c r="W4" s="39" t="s">
        <v>38</v>
      </c>
      <c r="X4" s="20"/>
      <c r="Y4" s="20"/>
      <c r="Z4" s="20"/>
    </row>
    <row r="5" ht="14.25" customHeight="1">
      <c r="A5" s="5">
        <v>3.0</v>
      </c>
      <c r="B5" s="26">
        <v>499.0</v>
      </c>
      <c r="C5" s="33" t="s">
        <v>39</v>
      </c>
      <c r="D5" s="34"/>
      <c r="E5" s="35" t="s">
        <v>6</v>
      </c>
      <c r="F5" s="36" t="str">
        <f t="shared" ref="F5:F7" si="1">CONCATENATE(B$3,C3)</f>
        <v>501-a</v>
      </c>
      <c r="G5" s="36" t="str">
        <f t="shared" ref="G5:G7" si="2">concatenate(B$5,C3)</f>
        <v>499-a</v>
      </c>
      <c r="H5" s="40"/>
      <c r="I5" s="36" t="str">
        <f t="shared" ref="I5:I7" si="3">concatenate(B$6,C3)</f>
        <v>498-a</v>
      </c>
      <c r="J5" s="36" t="str">
        <f t="shared" ref="J5:J7" si="4">concatenate(B$8,C3)</f>
        <v>496-a</v>
      </c>
      <c r="K5" s="40"/>
      <c r="L5" s="36" t="str">
        <f t="shared" ref="L5:L7" si="5">concatenate(B$10,C3)</f>
        <v>288-a</v>
      </c>
      <c r="M5" s="36" t="str">
        <f t="shared" ref="M5:M7" si="6">concatenate(B$12,C3)</f>
        <v>285-a</v>
      </c>
      <c r="N5" s="40"/>
      <c r="O5" s="80" t="s">
        <v>63</v>
      </c>
      <c r="P5" s="36" t="str">
        <f t="shared" ref="P5:P7" si="7">concatenate(B$14,C3)</f>
        <v>283-a</v>
      </c>
      <c r="Q5" s="36" t="str">
        <f t="shared" ref="Q5:Q7" si="8">concatenate(B$16,C3)</f>
        <v>340-a</v>
      </c>
      <c r="R5" s="20"/>
      <c r="S5" s="24"/>
      <c r="T5" s="24"/>
      <c r="U5" s="41">
        <f>U4*1.5</f>
        <v>30000</v>
      </c>
      <c r="V5" s="42" t="s">
        <v>34</v>
      </c>
      <c r="W5" s="43" t="s">
        <v>38</v>
      </c>
      <c r="X5" s="20"/>
      <c r="Y5" s="20"/>
      <c r="Z5" s="20"/>
    </row>
    <row r="6" ht="14.25" customHeight="1">
      <c r="A6" s="5">
        <v>4.0</v>
      </c>
      <c r="B6" s="26">
        <v>498.0</v>
      </c>
      <c r="C6" s="34"/>
      <c r="D6" s="34"/>
      <c r="E6" s="35" t="s">
        <v>9</v>
      </c>
      <c r="F6" s="36" t="str">
        <f t="shared" si="1"/>
        <v>501-b</v>
      </c>
      <c r="G6" s="36" t="str">
        <f t="shared" si="2"/>
        <v>499-b</v>
      </c>
      <c r="H6" s="40"/>
      <c r="I6" s="36" t="str">
        <f t="shared" si="3"/>
        <v>498-b</v>
      </c>
      <c r="J6" s="36" t="str">
        <f t="shared" si="4"/>
        <v>496-b</v>
      </c>
      <c r="K6" s="40"/>
      <c r="L6" s="36" t="str">
        <f t="shared" si="5"/>
        <v>288-b</v>
      </c>
      <c r="M6" s="36" t="str">
        <f t="shared" si="6"/>
        <v>285-b</v>
      </c>
      <c r="N6" s="40"/>
      <c r="O6" s="38"/>
      <c r="P6" s="36" t="str">
        <f t="shared" si="7"/>
        <v>283-b</v>
      </c>
      <c r="Q6" s="36" t="str">
        <f t="shared" si="8"/>
        <v>340-b</v>
      </c>
      <c r="R6" s="20"/>
      <c r="S6" s="31">
        <f>U5*0.7</f>
        <v>21000</v>
      </c>
      <c r="T6" s="32" t="s">
        <v>34</v>
      </c>
      <c r="U6" s="44" t="s">
        <v>40</v>
      </c>
      <c r="V6" s="20"/>
      <c r="W6" s="20"/>
      <c r="X6" s="20"/>
      <c r="Y6" s="20"/>
      <c r="Z6" s="20"/>
    </row>
    <row r="7" ht="14.25" customHeight="1">
      <c r="A7" s="5">
        <v>5.0</v>
      </c>
      <c r="B7" s="26">
        <v>497.0</v>
      </c>
      <c r="C7" s="34"/>
      <c r="D7" s="34"/>
      <c r="E7" s="35" t="s">
        <v>11</v>
      </c>
      <c r="F7" s="36" t="str">
        <f t="shared" si="1"/>
        <v>501-c</v>
      </c>
      <c r="G7" s="36" t="str">
        <f t="shared" si="2"/>
        <v>499-c</v>
      </c>
      <c r="H7" s="40"/>
      <c r="I7" s="36" t="str">
        <f t="shared" si="3"/>
        <v>498-c</v>
      </c>
      <c r="J7" s="36" t="str">
        <f t="shared" si="4"/>
        <v>496-c</v>
      </c>
      <c r="K7" s="40"/>
      <c r="L7" s="36" t="str">
        <f t="shared" si="5"/>
        <v>288-c</v>
      </c>
      <c r="M7" s="36" t="str">
        <f t="shared" si="6"/>
        <v>285-c</v>
      </c>
      <c r="N7" s="40"/>
      <c r="O7" s="40"/>
      <c r="P7" s="36" t="str">
        <f t="shared" si="7"/>
        <v>283-c</v>
      </c>
      <c r="Q7" s="36" t="str">
        <f t="shared" si="8"/>
        <v>340-c</v>
      </c>
      <c r="R7" s="20"/>
      <c r="S7" s="41">
        <f>U5*0.3</f>
        <v>9000</v>
      </c>
      <c r="T7" s="42" t="s">
        <v>34</v>
      </c>
      <c r="U7" s="43" t="s">
        <v>41</v>
      </c>
      <c r="V7" s="24"/>
      <c r="W7" s="24"/>
      <c r="X7" s="20"/>
      <c r="Y7" s="20"/>
      <c r="Z7" s="20"/>
    </row>
    <row r="8" ht="14.25" customHeight="1">
      <c r="A8" s="5">
        <v>6.0</v>
      </c>
      <c r="B8" s="26">
        <v>496.0</v>
      </c>
      <c r="C8" s="34"/>
      <c r="D8" s="34"/>
      <c r="E8" s="35" t="s">
        <v>14</v>
      </c>
      <c r="F8" s="36"/>
      <c r="G8" s="36"/>
      <c r="H8" s="40"/>
      <c r="I8" s="36"/>
      <c r="J8" s="36"/>
      <c r="K8" s="40"/>
      <c r="L8" s="36"/>
      <c r="M8" s="36"/>
      <c r="N8" s="40"/>
      <c r="O8" s="38"/>
      <c r="P8" s="37"/>
      <c r="Q8" s="36"/>
      <c r="R8" s="20"/>
      <c r="S8" s="45" t="s">
        <v>42</v>
      </c>
      <c r="U8" s="30">
        <f>U3</f>
        <v>750</v>
      </c>
      <c r="V8" s="20" t="s">
        <v>33</v>
      </c>
      <c r="W8" s="30">
        <f>(U8+1)*30</f>
        <v>22530</v>
      </c>
      <c r="X8" s="20" t="s">
        <v>34</v>
      </c>
      <c r="Y8" s="20"/>
      <c r="Z8" s="20"/>
    </row>
    <row r="9" ht="14.25" customHeight="1">
      <c r="A9" s="5">
        <v>7.0</v>
      </c>
      <c r="B9" s="26">
        <v>290.0</v>
      </c>
      <c r="C9" s="34"/>
      <c r="D9" s="34"/>
      <c r="E9" s="35" t="s">
        <v>16</v>
      </c>
      <c r="F9" s="36" t="str">
        <f t="shared" ref="F9:F11" si="9">concatenate(B$4,C3)</f>
        <v>500-a</v>
      </c>
      <c r="G9" s="36" t="str">
        <f t="shared" ref="G9:G11" si="10">concatenate(B$6,C3)</f>
        <v>498-a</v>
      </c>
      <c r="H9" s="40"/>
      <c r="I9" s="36" t="str">
        <f t="shared" ref="I9:I11" si="11">concatenate(B$7,C3)</f>
        <v>497-a</v>
      </c>
      <c r="J9" s="36" t="str">
        <f t="shared" ref="J9:J11" si="12">concatenate(B$9,C3)</f>
        <v>290-a</v>
      </c>
      <c r="K9" s="40"/>
      <c r="L9" s="36" t="str">
        <f t="shared" ref="L9:L11" si="13">concatenate(B$11,C3)</f>
        <v>286-a</v>
      </c>
      <c r="M9" s="36" t="str">
        <f t="shared" ref="M9:M11" si="14">concatenate(B$13,C3)</f>
        <v>284-a</v>
      </c>
      <c r="N9" s="40"/>
      <c r="O9" s="38"/>
      <c r="P9" s="36" t="str">
        <f t="shared" ref="P9:P11" si="15">concatenate(B$15,C3)</f>
        <v>281-a</v>
      </c>
      <c r="Q9" s="36" t="str">
        <f t="shared" ref="Q9:Q11" si="16">concatenate(B$17,C3)</f>
        <v>341-a</v>
      </c>
      <c r="R9" s="20"/>
      <c r="S9" s="20"/>
      <c r="T9" s="20"/>
      <c r="U9" s="20"/>
      <c r="V9" s="20"/>
      <c r="W9" s="46">
        <f>W8/90</f>
        <v>250.3333333</v>
      </c>
      <c r="X9" s="32" t="s">
        <v>34</v>
      </c>
      <c r="Y9" s="44" t="s">
        <v>43</v>
      </c>
      <c r="Z9" s="20"/>
    </row>
    <row r="10" ht="14.25" customHeight="1">
      <c r="A10" s="5">
        <v>8.0</v>
      </c>
      <c r="B10" s="26">
        <v>288.0</v>
      </c>
      <c r="C10" s="34"/>
      <c r="D10" s="34"/>
      <c r="E10" s="35" t="s">
        <v>18</v>
      </c>
      <c r="F10" s="36" t="str">
        <f t="shared" si="9"/>
        <v>500-b</v>
      </c>
      <c r="G10" s="36" t="str">
        <f t="shared" si="10"/>
        <v>498-b</v>
      </c>
      <c r="H10" s="40"/>
      <c r="I10" s="36" t="str">
        <f t="shared" si="11"/>
        <v>497-b</v>
      </c>
      <c r="J10" s="36" t="str">
        <f t="shared" si="12"/>
        <v>290-b</v>
      </c>
      <c r="K10" s="40"/>
      <c r="L10" s="36" t="str">
        <f t="shared" si="13"/>
        <v>286-b</v>
      </c>
      <c r="M10" s="36" t="str">
        <f t="shared" si="14"/>
        <v>284-b</v>
      </c>
      <c r="N10" s="40"/>
      <c r="O10" s="40"/>
      <c r="P10" s="36" t="str">
        <f t="shared" si="15"/>
        <v>281-b</v>
      </c>
      <c r="Q10" s="36" t="str">
        <f t="shared" si="16"/>
        <v>341-b</v>
      </c>
      <c r="R10" s="20"/>
      <c r="S10" s="20"/>
      <c r="T10" s="20"/>
      <c r="U10" s="20"/>
      <c r="V10" s="20"/>
      <c r="X10" s="20"/>
      <c r="Y10" s="20"/>
      <c r="Z10" s="20"/>
    </row>
    <row r="11" ht="14.25" customHeight="1">
      <c r="A11" s="5">
        <v>9.0</v>
      </c>
      <c r="B11" s="26">
        <v>286.0</v>
      </c>
      <c r="C11" s="34"/>
      <c r="D11" s="34"/>
      <c r="E11" s="35" t="s">
        <v>21</v>
      </c>
      <c r="F11" s="36" t="str">
        <f t="shared" si="9"/>
        <v>500-c</v>
      </c>
      <c r="G11" s="36" t="str">
        <f t="shared" si="10"/>
        <v>498-c</v>
      </c>
      <c r="H11" s="40"/>
      <c r="I11" s="36" t="str">
        <f t="shared" si="11"/>
        <v>497-c</v>
      </c>
      <c r="J11" s="36" t="str">
        <f t="shared" si="12"/>
        <v>290-c</v>
      </c>
      <c r="K11" s="40"/>
      <c r="L11" s="36" t="str">
        <f t="shared" si="13"/>
        <v>286-c</v>
      </c>
      <c r="M11" s="36" t="str">
        <f t="shared" si="14"/>
        <v>284-c</v>
      </c>
      <c r="N11" s="40"/>
      <c r="O11" s="80" t="s">
        <v>64</v>
      </c>
      <c r="P11" s="36" t="str">
        <f t="shared" si="15"/>
        <v>281-c</v>
      </c>
      <c r="Q11" s="36" t="str">
        <f t="shared" si="16"/>
        <v>341-c</v>
      </c>
      <c r="R11" s="20"/>
      <c r="S11" s="20"/>
      <c r="T11" s="47" t="s">
        <v>44</v>
      </c>
      <c r="U11" s="48" t="s">
        <v>65</v>
      </c>
      <c r="V11" s="48" t="s">
        <v>46</v>
      </c>
      <c r="W11" s="20"/>
      <c r="X11" s="20"/>
      <c r="Y11" s="20"/>
      <c r="Z11" s="20"/>
    </row>
    <row r="12" ht="14.25" customHeight="1">
      <c r="A12" s="5">
        <v>10.0</v>
      </c>
      <c r="B12" s="26">
        <v>285.0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T12" s="49">
        <v>20.0</v>
      </c>
      <c r="U12" s="81">
        <f t="shared" ref="U12:U15" si="17">T12*0.75</f>
        <v>15</v>
      </c>
      <c r="V12" s="51">
        <f t="shared" ref="V12:V15" si="18">T12*0.8</f>
        <v>16</v>
      </c>
      <c r="W12" s="20"/>
      <c r="X12" s="20"/>
      <c r="Y12" s="20"/>
      <c r="Z12" s="20"/>
    </row>
    <row r="13" ht="14.25" customHeight="1">
      <c r="A13" s="5">
        <v>11.0</v>
      </c>
      <c r="B13" s="26">
        <v>284.0</v>
      </c>
      <c r="C13" s="20"/>
      <c r="D13" s="20"/>
      <c r="E13" s="20"/>
      <c r="F13" s="20"/>
      <c r="G13" s="20"/>
      <c r="H13" s="20"/>
      <c r="I13" s="20"/>
      <c r="J13" s="20"/>
      <c r="K13" s="20"/>
      <c r="P13" s="20"/>
      <c r="Q13" s="20"/>
      <c r="R13" s="20"/>
      <c r="T13" s="52">
        <v>19.0</v>
      </c>
      <c r="U13" s="5">
        <f t="shared" si="17"/>
        <v>14.25</v>
      </c>
      <c r="V13" s="52">
        <f t="shared" si="18"/>
        <v>15.2</v>
      </c>
      <c r="W13" s="20"/>
      <c r="X13" s="20"/>
      <c r="Y13" s="20"/>
      <c r="Z13" s="20"/>
    </row>
    <row r="14" ht="14.25" customHeight="1">
      <c r="A14" s="5">
        <v>12.0</v>
      </c>
      <c r="B14" s="26">
        <v>283.0</v>
      </c>
      <c r="C14" s="20"/>
      <c r="D14" s="22"/>
      <c r="E14" s="23" t="s">
        <v>47</v>
      </c>
      <c r="F14" s="20"/>
      <c r="G14" s="25" t="s">
        <v>31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T14" s="53">
        <v>18.0</v>
      </c>
      <c r="U14" s="82">
        <f t="shared" si="17"/>
        <v>13.5</v>
      </c>
      <c r="V14" s="53">
        <f t="shared" si="18"/>
        <v>14.4</v>
      </c>
      <c r="W14" s="20"/>
      <c r="X14" s="20"/>
      <c r="Y14" s="20"/>
      <c r="Z14" s="20"/>
    </row>
    <row r="15" ht="14.25" customHeight="1">
      <c r="A15" s="5">
        <v>13.0</v>
      </c>
      <c r="B15" s="26">
        <v>281.0</v>
      </c>
      <c r="C15" s="20"/>
      <c r="D15" s="20"/>
      <c r="E15" s="54"/>
      <c r="F15" s="55">
        <v>1.0</v>
      </c>
      <c r="G15" s="55">
        <v>2.0</v>
      </c>
      <c r="H15" s="55">
        <v>3.0</v>
      </c>
      <c r="I15" s="55">
        <v>4.0</v>
      </c>
      <c r="J15" s="55">
        <v>5.0</v>
      </c>
      <c r="K15" s="55">
        <v>6.0</v>
      </c>
      <c r="L15" s="55">
        <v>7.0</v>
      </c>
      <c r="M15" s="55">
        <v>8.0</v>
      </c>
      <c r="N15" s="55">
        <v>9.0</v>
      </c>
      <c r="O15" s="55">
        <v>10.0</v>
      </c>
      <c r="P15" s="55">
        <v>11.0</v>
      </c>
      <c r="Q15" s="55">
        <v>12.0</v>
      </c>
      <c r="R15" s="20"/>
      <c r="T15" s="53">
        <v>17.0</v>
      </c>
      <c r="U15" s="82">
        <f t="shared" si="17"/>
        <v>12.75</v>
      </c>
      <c r="V15" s="53">
        <f t="shared" si="18"/>
        <v>13.6</v>
      </c>
      <c r="W15" s="20"/>
      <c r="X15" s="20"/>
      <c r="Y15" s="20"/>
      <c r="Z15" s="20"/>
    </row>
    <row r="16" ht="14.25" customHeight="1">
      <c r="A16" s="5">
        <v>14.0</v>
      </c>
      <c r="B16" s="26">
        <v>340.0</v>
      </c>
      <c r="C16" s="20"/>
      <c r="D16" s="57"/>
      <c r="E16" s="58" t="s">
        <v>4</v>
      </c>
      <c r="F16" s="59"/>
      <c r="G16" s="60"/>
      <c r="H16" s="59"/>
      <c r="I16" s="60"/>
      <c r="J16" s="59"/>
      <c r="K16" s="61"/>
      <c r="L16" s="59"/>
      <c r="M16" s="60"/>
      <c r="N16" s="59"/>
      <c r="O16" s="61"/>
      <c r="P16" s="59"/>
      <c r="Q16" s="62"/>
      <c r="V16" s="20"/>
      <c r="W16" s="20"/>
      <c r="X16" s="20"/>
      <c r="Y16" s="20"/>
      <c r="Z16" s="20"/>
    </row>
    <row r="17" ht="14.25" customHeight="1">
      <c r="A17" s="5">
        <v>15.0</v>
      </c>
      <c r="B17" s="63">
        <v>341.0</v>
      </c>
      <c r="C17" s="20"/>
      <c r="D17" s="57"/>
      <c r="E17" s="58" t="s">
        <v>6</v>
      </c>
      <c r="F17" s="59" t="str">
        <f t="shared" ref="F17:G17" si="19">F5</f>
        <v>501-a</v>
      </c>
      <c r="G17" s="59" t="str">
        <f t="shared" si="19"/>
        <v>499-a</v>
      </c>
      <c r="H17" s="59" t="str">
        <f t="shared" ref="H17:I17" si="20">I5</f>
        <v>498-a</v>
      </c>
      <c r="I17" s="60" t="str">
        <f t="shared" si="20"/>
        <v>496-a</v>
      </c>
      <c r="J17" s="59"/>
      <c r="K17" s="60"/>
      <c r="L17" s="60" t="str">
        <f t="shared" ref="L17:M17" si="21">L5</f>
        <v>288-a</v>
      </c>
      <c r="M17" s="60" t="str">
        <f t="shared" si="21"/>
        <v>285-a</v>
      </c>
      <c r="N17" s="60" t="str">
        <f t="shared" ref="N17:O17" si="22">P5</f>
        <v>283-a</v>
      </c>
      <c r="O17" s="60" t="str">
        <f t="shared" si="22"/>
        <v>340-a</v>
      </c>
      <c r="P17" s="59"/>
      <c r="Q17" s="62" t="str">
        <f>O5</f>
        <v>Negative</v>
      </c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5">
        <v>16.0</v>
      </c>
      <c r="B18" s="18"/>
      <c r="C18" s="22"/>
      <c r="D18" s="57"/>
      <c r="E18" s="58" t="s">
        <v>9</v>
      </c>
      <c r="F18" s="59" t="str">
        <f t="shared" ref="F18:G18" si="23">F6</f>
        <v>501-b</v>
      </c>
      <c r="G18" s="59" t="str">
        <f t="shared" si="23"/>
        <v>499-b</v>
      </c>
      <c r="H18" s="59" t="str">
        <f t="shared" ref="H18:I18" si="24">I6</f>
        <v>498-b</v>
      </c>
      <c r="I18" s="60" t="str">
        <f t="shared" si="24"/>
        <v>496-b</v>
      </c>
      <c r="J18" s="59"/>
      <c r="K18" s="60"/>
      <c r="L18" s="60" t="str">
        <f t="shared" ref="L18:M18" si="25">L6</f>
        <v>288-b</v>
      </c>
      <c r="M18" s="60" t="str">
        <f t="shared" si="25"/>
        <v>285-b</v>
      </c>
      <c r="N18" s="60" t="str">
        <f t="shared" ref="N18:O18" si="26">P6</f>
        <v>283-b</v>
      </c>
      <c r="O18" s="60" t="str">
        <f t="shared" si="26"/>
        <v>340-b</v>
      </c>
      <c r="P18" s="59"/>
      <c r="Q18" s="6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5">
        <v>17.0</v>
      </c>
      <c r="B19" s="18"/>
      <c r="C19" s="20"/>
      <c r="D19" s="57"/>
      <c r="E19" s="58" t="s">
        <v>11</v>
      </c>
      <c r="F19" s="59" t="str">
        <f t="shared" ref="F19:G19" si="27">F7</f>
        <v>501-c</v>
      </c>
      <c r="G19" s="59" t="str">
        <f t="shared" si="27"/>
        <v>499-c</v>
      </c>
      <c r="H19" s="59" t="str">
        <f t="shared" ref="H19:I19" si="28">I7</f>
        <v>498-c</v>
      </c>
      <c r="I19" s="60" t="str">
        <f t="shared" si="28"/>
        <v>496-c</v>
      </c>
      <c r="J19" s="60"/>
      <c r="K19" s="60"/>
      <c r="L19" s="60" t="str">
        <f t="shared" ref="L19:M19" si="29">L7</f>
        <v>288-c</v>
      </c>
      <c r="M19" s="60" t="str">
        <f t="shared" si="29"/>
        <v>285-c</v>
      </c>
      <c r="N19" s="60" t="str">
        <f t="shared" ref="N19:O19" si="30">P7</f>
        <v>283-c</v>
      </c>
      <c r="O19" s="60" t="str">
        <f t="shared" si="30"/>
        <v>340-c</v>
      </c>
      <c r="P19" s="61"/>
      <c r="Q19" s="62" t="str">
        <f>O6</f>
        <v/>
      </c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5">
        <v>18.0</v>
      </c>
      <c r="B20" s="18"/>
      <c r="C20" s="34"/>
      <c r="D20" s="57"/>
      <c r="E20" s="58" t="s">
        <v>14</v>
      </c>
      <c r="F20" s="59" t="str">
        <f t="shared" ref="F20:G20" si="31">F8</f>
        <v/>
      </c>
      <c r="G20" s="59" t="str">
        <f t="shared" si="31"/>
        <v/>
      </c>
      <c r="H20" s="59" t="str">
        <f t="shared" ref="H20:I20" si="32">I8</f>
        <v/>
      </c>
      <c r="I20" s="60" t="str">
        <f t="shared" si="32"/>
        <v/>
      </c>
      <c r="J20" s="64"/>
      <c r="K20" s="60"/>
      <c r="L20" s="60" t="str">
        <f t="shared" ref="L20:M20" si="33">L8</f>
        <v/>
      </c>
      <c r="M20" s="60" t="str">
        <f t="shared" si="33"/>
        <v/>
      </c>
      <c r="N20" s="60" t="str">
        <f t="shared" ref="N20:O20" si="34">P8</f>
        <v/>
      </c>
      <c r="O20" s="60" t="str">
        <f t="shared" si="34"/>
        <v/>
      </c>
      <c r="P20" s="60"/>
      <c r="Q20" s="62"/>
    </row>
    <row r="21" ht="14.25" customHeight="1">
      <c r="A21" s="5">
        <v>19.0</v>
      </c>
      <c r="B21" s="18"/>
      <c r="C21" s="34"/>
      <c r="D21" s="57"/>
      <c r="E21" s="58" t="s">
        <v>16</v>
      </c>
      <c r="F21" s="59" t="str">
        <f t="shared" ref="F21:G21" si="35">F9</f>
        <v>500-a</v>
      </c>
      <c r="G21" s="59" t="str">
        <f t="shared" si="35"/>
        <v>498-a</v>
      </c>
      <c r="H21" s="59" t="str">
        <f t="shared" ref="H21:I21" si="36">I9</f>
        <v>497-a</v>
      </c>
      <c r="I21" s="60" t="str">
        <f t="shared" si="36"/>
        <v>290-a</v>
      </c>
      <c r="J21" s="64"/>
      <c r="K21" s="60"/>
      <c r="L21" s="60" t="str">
        <f t="shared" ref="L21:M21" si="37">L9</f>
        <v>286-a</v>
      </c>
      <c r="M21" s="60" t="str">
        <f t="shared" si="37"/>
        <v>284-a</v>
      </c>
      <c r="N21" s="60" t="str">
        <f t="shared" ref="N21:O21" si="38">P9</f>
        <v>281-a</v>
      </c>
      <c r="O21" s="60" t="str">
        <f t="shared" si="38"/>
        <v>341-a</v>
      </c>
      <c r="P21" s="65"/>
      <c r="Q21" s="62"/>
    </row>
    <row r="22" ht="14.25" customHeight="1">
      <c r="A22" s="5">
        <v>20.0</v>
      </c>
      <c r="B22" s="18"/>
      <c r="C22" s="34"/>
      <c r="D22" s="57"/>
      <c r="E22" s="58" t="s">
        <v>18</v>
      </c>
      <c r="F22" s="59" t="str">
        <f t="shared" ref="F22:G22" si="39">F10</f>
        <v>500-b</v>
      </c>
      <c r="G22" s="59" t="str">
        <f t="shared" si="39"/>
        <v>498-b</v>
      </c>
      <c r="H22" s="59" t="str">
        <f t="shared" ref="H22:I22" si="40">I10</f>
        <v>497-b</v>
      </c>
      <c r="I22" s="60" t="str">
        <f t="shared" si="40"/>
        <v>290-b</v>
      </c>
      <c r="J22" s="64"/>
      <c r="K22" s="60"/>
      <c r="L22" s="60" t="str">
        <f t="shared" ref="L22:M22" si="41">L10</f>
        <v>286-b</v>
      </c>
      <c r="M22" s="60" t="str">
        <f t="shared" si="41"/>
        <v>284-b</v>
      </c>
      <c r="N22" s="60" t="str">
        <f t="shared" ref="N22:O22" si="42">P10</f>
        <v>281-b</v>
      </c>
      <c r="O22" s="60" t="str">
        <f t="shared" si="42"/>
        <v>341-b</v>
      </c>
      <c r="P22" s="65"/>
      <c r="Q22" s="62"/>
    </row>
    <row r="23" ht="14.25" customHeight="1">
      <c r="A23" s="5">
        <v>21.0</v>
      </c>
      <c r="B23" s="18"/>
      <c r="C23" s="34"/>
      <c r="D23" s="57"/>
      <c r="E23" s="58" t="s">
        <v>21</v>
      </c>
      <c r="F23" s="59" t="str">
        <f t="shared" ref="F23:G23" si="43">F11</f>
        <v>500-c</v>
      </c>
      <c r="G23" s="59" t="str">
        <f t="shared" si="43"/>
        <v>498-c</v>
      </c>
      <c r="H23" s="59" t="str">
        <f t="shared" ref="H23:I23" si="44">I11</f>
        <v>497-c</v>
      </c>
      <c r="I23" s="60" t="str">
        <f t="shared" si="44"/>
        <v>290-c</v>
      </c>
      <c r="J23" s="64"/>
      <c r="K23" s="60"/>
      <c r="L23" s="60" t="str">
        <f t="shared" ref="L23:M23" si="45">L11</f>
        <v>286-c</v>
      </c>
      <c r="M23" s="60" t="str">
        <f t="shared" si="45"/>
        <v>284-c</v>
      </c>
      <c r="N23" s="60" t="str">
        <f t="shared" ref="N23:O23" si="46">P11</f>
        <v>281-c</v>
      </c>
      <c r="O23" s="60" t="str">
        <f t="shared" si="46"/>
        <v>341-c</v>
      </c>
      <c r="P23" s="60"/>
      <c r="Q23" s="66" t="str">
        <f>O11</f>
        <v>Positive</v>
      </c>
    </row>
    <row r="24" ht="14.25" customHeight="1">
      <c r="A24" s="5">
        <v>22.0</v>
      </c>
      <c r="B24" s="18"/>
      <c r="C24" s="34"/>
    </row>
    <row r="25" ht="14.25" customHeight="1">
      <c r="A25" s="5">
        <v>23.0</v>
      </c>
      <c r="B25" s="18"/>
      <c r="C25" s="34"/>
    </row>
    <row r="26" ht="14.25" customHeight="1">
      <c r="B26" s="34"/>
      <c r="C26" s="34"/>
    </row>
    <row r="27" ht="14.25" customHeight="1">
      <c r="B27" s="34"/>
      <c r="C27" s="34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S8:T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86"/>
  </cols>
  <sheetData>
    <row r="1">
      <c r="A1" s="83" t="s">
        <v>66</v>
      </c>
    </row>
    <row r="2">
      <c r="A2" s="84"/>
    </row>
    <row r="3">
      <c r="A3" s="85" t="s">
        <v>67</v>
      </c>
      <c r="D3" s="86" t="s">
        <v>68</v>
      </c>
    </row>
    <row r="4">
      <c r="A4" s="87"/>
      <c r="D4" s="86" t="s">
        <v>69</v>
      </c>
    </row>
    <row r="5">
      <c r="A5" s="83" t="s">
        <v>70</v>
      </c>
    </row>
    <row r="6">
      <c r="A6" s="88"/>
    </row>
    <row r="7">
      <c r="B7" s="89" t="s">
        <v>71</v>
      </c>
      <c r="C7" s="90"/>
    </row>
    <row r="8">
      <c r="A8" s="91"/>
      <c r="B8" s="92" t="s">
        <v>72</v>
      </c>
      <c r="C8" s="92" t="s">
        <v>73</v>
      </c>
    </row>
    <row r="9">
      <c r="A9" s="93">
        <v>10.0</v>
      </c>
      <c r="B9" s="94" t="s">
        <v>74</v>
      </c>
      <c r="C9" s="94" t="s">
        <v>74</v>
      </c>
    </row>
    <row r="10">
      <c r="A10" s="93">
        <v>9.0</v>
      </c>
      <c r="B10" s="94"/>
      <c r="C10" s="95" t="s">
        <v>75</v>
      </c>
    </row>
    <row r="11">
      <c r="A11" s="93">
        <v>8.0</v>
      </c>
      <c r="B11" s="94"/>
      <c r="C11" s="95"/>
    </row>
    <row r="12">
      <c r="A12" s="93">
        <v>7.0</v>
      </c>
      <c r="B12" s="94"/>
      <c r="C12" s="95"/>
    </row>
    <row r="13">
      <c r="A13" s="93">
        <v>6.0</v>
      </c>
      <c r="B13" s="94"/>
      <c r="C13" s="94"/>
    </row>
    <row r="14">
      <c r="A14" s="93">
        <v>5.0</v>
      </c>
      <c r="B14" s="94"/>
      <c r="C14" s="94"/>
    </row>
    <row r="15">
      <c r="A15" s="93">
        <v>4.0</v>
      </c>
      <c r="B15" s="94"/>
      <c r="C15" s="91"/>
    </row>
    <row r="16">
      <c r="A16" s="93">
        <v>3.0</v>
      </c>
      <c r="B16" s="94"/>
      <c r="C16" s="91"/>
    </row>
    <row r="17">
      <c r="A17" s="93">
        <v>2.0</v>
      </c>
      <c r="B17" s="91"/>
      <c r="C17" s="91"/>
    </row>
    <row r="18">
      <c r="A18" s="93">
        <v>1.0</v>
      </c>
      <c r="B18" s="94" t="s">
        <v>74</v>
      </c>
      <c r="C18" s="96" t="s">
        <v>74</v>
      </c>
    </row>
    <row r="19">
      <c r="A19" s="88"/>
    </row>
  </sheetData>
  <mergeCells count="1">
    <mergeCell ref="B7:C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2023-06-01T01:55:31Z</dcterms:created>
  <dc:creator>Mary Fisher</dc:creator>
</cp:coreProperties>
</file>