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ocketSDR\HW\v2.3\"/>
    </mc:Choice>
  </mc:AlternateContent>
  <xr:revisionPtr revIDLastSave="0" documentId="13_ncr:1_{D8B94ADF-1658-4E37-B84D-46E58480CB7E}" xr6:coauthVersionLast="47" xr6:coauthVersionMax="47" xr10:uidLastSave="{00000000-0000-0000-0000-000000000000}"/>
  <bookViews>
    <workbookView xWindow="2052" yWindow="312" windowWidth="32196" windowHeight="25188" xr2:uid="{00000000-000D-0000-FFFF-FFFF00000000}"/>
  </bookViews>
  <sheets>
    <sheet name="parts list" sheetId="1" r:id="rId1"/>
    <sheet name="BOM" sheetId="2" r:id="rId2"/>
  </sheets>
  <definedNames>
    <definedName name="_xlnm._FilterDatabase" localSheetId="0" hidden="1">'parts list'!$A$1:$M$38</definedName>
    <definedName name="_xlnm.Print_Titles" localSheetId="0">'parts list'!$1:$1</definedName>
  </definedNames>
  <calcPr calcId="191029"/>
</workbook>
</file>

<file path=xl/calcChain.xml><?xml version="1.0" encoding="utf-8"?>
<calcChain xmlns="http://schemas.openxmlformats.org/spreadsheetml/2006/main">
  <c r="J33" i="1" l="1"/>
  <c r="J45" i="1"/>
  <c r="K45" i="1"/>
  <c r="J41" i="1"/>
  <c r="K41" i="1" s="1"/>
  <c r="K32" i="1"/>
  <c r="K28" i="1"/>
  <c r="K14" i="1"/>
  <c r="J48" i="1"/>
  <c r="K48" i="1" s="1"/>
  <c r="J47" i="1"/>
  <c r="K47" i="1" s="1"/>
  <c r="K50" i="1"/>
  <c r="K37" i="1"/>
  <c r="K36" i="1"/>
  <c r="K35" i="1"/>
  <c r="K34" i="1"/>
  <c r="K33" i="1"/>
  <c r="K31" i="1"/>
  <c r="K30" i="1"/>
  <c r="K29" i="1"/>
  <c r="K27" i="1"/>
  <c r="K23" i="1"/>
  <c r="K26" i="1"/>
  <c r="K25" i="1"/>
  <c r="K24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K5" i="1"/>
  <c r="K4" i="1"/>
  <c r="K3" i="1"/>
  <c r="K2" i="1"/>
  <c r="E39" i="1"/>
  <c r="F39" i="1"/>
  <c r="J46" i="1"/>
  <c r="K46" i="1" s="1"/>
  <c r="K39" i="1" l="1"/>
  <c r="K52" i="1" s="1"/>
</calcChain>
</file>

<file path=xl/sharedStrings.xml><?xml version="1.0" encoding="utf-8"?>
<sst xmlns="http://schemas.openxmlformats.org/spreadsheetml/2006/main" count="303" uniqueCount="266">
  <si>
    <t>Part</t>
  </si>
  <si>
    <t>Value</t>
  </si>
  <si>
    <t>Package</t>
  </si>
  <si>
    <t>AR1</t>
  </si>
  <si>
    <t>EXB28V</t>
  </si>
  <si>
    <t>470pF</t>
  </si>
  <si>
    <t>C1005</t>
  </si>
  <si>
    <t>C2</t>
  </si>
  <si>
    <t>1.7pF</t>
  </si>
  <si>
    <t>C4</t>
  </si>
  <si>
    <t>1.1pF</t>
  </si>
  <si>
    <t>750pF</t>
  </si>
  <si>
    <t>15pF</t>
  </si>
  <si>
    <t>0.01uF</t>
  </si>
  <si>
    <t>0.1uF</t>
  </si>
  <si>
    <t>100pF</t>
  </si>
  <si>
    <t>12pF</t>
  </si>
  <si>
    <t>C21</t>
  </si>
  <si>
    <t>1uF</t>
  </si>
  <si>
    <t>10uF</t>
  </si>
  <si>
    <t>PIN HEADER 2MM 2P</t>
  </si>
  <si>
    <t>PINH-2MM-2P</t>
  </si>
  <si>
    <t>J4</t>
  </si>
  <si>
    <t>SMA JACK EDGE MNT</t>
  </si>
  <si>
    <t>L1</t>
  </si>
  <si>
    <t>5.6nH</t>
  </si>
  <si>
    <t>L3</t>
  </si>
  <si>
    <t>8.4nH</t>
  </si>
  <si>
    <t>15K</t>
  </si>
  <si>
    <t>10K</t>
  </si>
  <si>
    <t>2.2K</t>
  </si>
  <si>
    <t>R9</t>
  </si>
  <si>
    <t>100K</t>
  </si>
  <si>
    <t>MAX2771</t>
  </si>
  <si>
    <t>TQFN28</t>
  </si>
  <si>
    <t>U3</t>
  </si>
  <si>
    <t>QFN56</t>
  </si>
  <si>
    <t>U4</t>
  </si>
  <si>
    <t>TSSOP_8P</t>
  </si>
  <si>
    <t>U5</t>
  </si>
  <si>
    <t>LDO 3.3V 500mA SOT23-5</t>
  </si>
  <si>
    <t>Anaren</t>
  </si>
  <si>
    <t>1173-1094-1-ND</t>
  </si>
  <si>
    <t>BMI-S-202-F</t>
  </si>
  <si>
    <t>BMI-S-202-C</t>
  </si>
  <si>
    <t>RF-SHEILD-CASE-C</t>
  </si>
  <si>
    <t>Laird</t>
  </si>
  <si>
    <t>903-1051-1-ND</t>
  </si>
  <si>
    <t>903-1014-ND</t>
  </si>
  <si>
    <t>Maxim</t>
  </si>
  <si>
    <t>MAX2771ETI+</t>
  </si>
  <si>
    <t>MAX2771ETI+-ND</t>
  </si>
  <si>
    <t>Cypress</t>
  </si>
  <si>
    <t>428-4634-1-ND</t>
  </si>
  <si>
    <t>SOT23-5</t>
  </si>
  <si>
    <t>RP111N331D-TR-FE</t>
  </si>
  <si>
    <t>2129-RP111N331D-TR-FECT-ND</t>
  </si>
  <si>
    <t>Microchip</t>
  </si>
  <si>
    <t>AT24C128C-XHM-T</t>
  </si>
  <si>
    <t>AT24C128C-XHM-TCT-ND</t>
  </si>
  <si>
    <t xml:space="preserve">Wurth </t>
  </si>
  <si>
    <t>830108340709</t>
  </si>
  <si>
    <t>1923-830108340709CT-ND</t>
  </si>
  <si>
    <t>Panasonic</t>
  </si>
  <si>
    <t>EXB-28V102JX</t>
  </si>
  <si>
    <t>Y7102CT-ND</t>
  </si>
  <si>
    <t>Murata</t>
  </si>
  <si>
    <t>LQW18AN5N6D00D</t>
  </si>
  <si>
    <t>LQW18AN8N4C8ZD</t>
  </si>
  <si>
    <t>-</t>
  </si>
  <si>
    <t>Harwin</t>
  </si>
  <si>
    <t>M22-2510205</t>
  </si>
  <si>
    <t>J1-S</t>
  </si>
  <si>
    <t xml:space="preserve">CONN SHUNT 2MM </t>
  </si>
  <si>
    <t>Sullins Connector</t>
  </si>
  <si>
    <t>SPN02SYBN-RC</t>
  </si>
  <si>
    <t>S3404-ND</t>
  </si>
  <si>
    <t>RF SHIELD 0.668"x0.668" SNAP FIT</t>
  </si>
  <si>
    <t>Total</t>
  </si>
  <si>
    <t>Kyocera</t>
  </si>
  <si>
    <t>YAGEO</t>
  </si>
  <si>
    <t>CC0402BRNPO9BN1R1</t>
  </si>
  <si>
    <t>Taiyo Yuden</t>
  </si>
  <si>
    <t>UMK105CH751JVHF</t>
  </si>
  <si>
    <t>C3216</t>
  </si>
  <si>
    <t>Samsung</t>
  </si>
  <si>
    <t>CL31B106MOHNNNE</t>
  </si>
  <si>
    <t>1276-6641-1-ND</t>
  </si>
  <si>
    <t>RC0402JR-0710KL</t>
  </si>
  <si>
    <t>311-10KJRCT-ND</t>
  </si>
  <si>
    <t>RC0402JR-0715KL</t>
  </si>
  <si>
    <t>RC0402JR-07100KL</t>
  </si>
  <si>
    <t>RC0402JR-072K2L</t>
  </si>
  <si>
    <t>Supplier</t>
  </si>
  <si>
    <t>Digi-Key Part #</t>
  </si>
  <si>
    <t>Supplier Part #</t>
  </si>
  <si>
    <t>RF SHIELD 0.65" x 0.65" SOLDER</t>
  </si>
  <si>
    <t>URL</t>
  </si>
  <si>
    <t>R1005</t>
  </si>
  <si>
    <t>LED1608</t>
  </si>
  <si>
    <t>L1608</t>
  </si>
  <si>
    <t>2.04 x 1.29 SMD</t>
  </si>
  <si>
    <t>0.668" x 0.668"</t>
  </si>
  <si>
    <t>0.65" x 0.65"</t>
  </si>
  <si>
    <t>RF-SHEILD-CASE</t>
  </si>
  <si>
    <t>1K x 4 RES ARRAY</t>
  </si>
  <si>
    <t>0805 Power Divider 50ohm 950 - 2150 MHz</t>
  </si>
  <si>
    <t>EZ-USB FX2LP QFN56</t>
  </si>
  <si>
    <t>EEPROM 128Kbit I2C 8TSSOP</t>
  </si>
  <si>
    <t>XTAL 24MHz SMD 12pF</t>
  </si>
  <si>
    <t>PCB</t>
  </si>
  <si>
    <t>Assembly</t>
  </si>
  <si>
    <t>PCB Assembly</t>
  </si>
  <si>
    <t>https://www.digikey.jp/product-detail/ja/microchip-technology/AT24C128C-XHM-T/AT24C128C-XHM-TCT-ND/3178460</t>
  </si>
  <si>
    <t>https://www.digikey.jp/products/ja?keywords=2129-RP111N331D-TR-FECT-ND</t>
  </si>
  <si>
    <t>https://www.digikey.jp/products/ja?keywords=1923-830108340709CT-ND</t>
  </si>
  <si>
    <t>https://www.digikey.jp/products/ja?keywords=903-1051-1-ND</t>
  </si>
  <si>
    <t>https://www.digikey.jp/products/ja?keywords=Y7102CT-ND</t>
  </si>
  <si>
    <t>10 pcs</t>
  </si>
  <si>
    <t>Subtotal</t>
  </si>
  <si>
    <t>Case</t>
  </si>
  <si>
    <t>Screw</t>
  </si>
  <si>
    <t>Panel</t>
  </si>
  <si>
    <t>Monotaro</t>
  </si>
  <si>
    <t>DMM.make 3D print</t>
  </si>
  <si>
    <t>https://make.dmm.com/print/</t>
  </si>
  <si>
    <t>Nut</t>
  </si>
  <si>
    <t>https://www.monotaro.com/p/5068/7148/</t>
  </si>
  <si>
    <t>https://www.monotaro.com/p/0832/7435</t>
  </si>
  <si>
    <t>USB Cable</t>
  </si>
  <si>
    <t>Akizuki</t>
  </si>
  <si>
    <t>No</t>
  </si>
  <si>
    <t>NOTE</t>
  </si>
  <si>
    <t>3.2 x 2.5 SMD</t>
  </si>
  <si>
    <t>3.4 x 2.7 SMD</t>
  </si>
  <si>
    <t>Designator</t>
  </si>
  <si>
    <t>Manufacturer Part Number or Seeed SKU</t>
  </si>
  <si>
    <t>Qty</t>
  </si>
  <si>
    <t>Link</t>
  </si>
  <si>
    <t>GJM1555C1H1R7BB01D</t>
  </si>
  <si>
    <t>TCXO 24.000 MHz</t>
  </si>
  <si>
    <t>Epson</t>
  </si>
  <si>
    <t>LED1608 White</t>
  </si>
  <si>
    <t>QT Brightek</t>
  </si>
  <si>
    <t>QBLP601-IW</t>
  </si>
  <si>
    <t>Yokoyama Techno</t>
  </si>
  <si>
    <t>https://www.yokoyama-techno.net/detail/50.html</t>
  </si>
  <si>
    <t>25 x 15 x 1.5 x 55 mm</t>
  </si>
  <si>
    <t>Aluminum Pipe</t>
  </si>
  <si>
    <t>6 pcs</t>
  </si>
  <si>
    <t>PolySwitch 12V, 8 Ohm, Trip 250 mA</t>
    <phoneticPr fontId="19"/>
  </si>
  <si>
    <t>R1608</t>
    <phoneticPr fontId="19"/>
  </si>
  <si>
    <t>Littelfuse Inc</t>
    <phoneticPr fontId="19"/>
  </si>
  <si>
    <t>FEMTOSMDC010F-2</t>
    <phoneticPr fontId="19"/>
  </si>
  <si>
    <t>https://www.digikey.jp/ja/products/detail/littelfuse-inc/FEMTOSMDC010F-2/5021059</t>
  </si>
  <si>
    <t>R11</t>
    <phoneticPr fontId="19"/>
  </si>
  <si>
    <t>100</t>
    <phoneticPr fontId="19"/>
  </si>
  <si>
    <t>RC0402JR-07100RL</t>
  </si>
  <si>
    <t>U1, U2</t>
    <phoneticPr fontId="19"/>
  </si>
  <si>
    <t>R1, R3</t>
    <phoneticPr fontId="19"/>
  </si>
  <si>
    <t>R2, R4, R6, R8, R10</t>
    <phoneticPr fontId="19"/>
  </si>
  <si>
    <t>R5, R7</t>
    <phoneticPr fontId="19"/>
  </si>
  <si>
    <t>C7, C11</t>
    <phoneticPr fontId="19"/>
  </si>
  <si>
    <t>C19, C20</t>
    <phoneticPr fontId="19"/>
  </si>
  <si>
    <t>C22, C24</t>
    <phoneticPr fontId="19"/>
  </si>
  <si>
    <t>J1</t>
    <phoneticPr fontId="19"/>
  </si>
  <si>
    <t>https://www.mouser.jp/ProductDetail/Epson-Timing/TG2520SMN-240000M-MCGNNM3?qs=GBLSl2Akirsh%252B5MZwJlBJw%3D%3D</t>
    <phoneticPr fontId="19"/>
  </si>
  <si>
    <t>TG2520SMN 24.0000M-MCGNNM3</t>
    <phoneticPr fontId="19"/>
  </si>
  <si>
    <t>https://www.digikey.jp/ja/products/detail/sullins-connector-solutions/SPN02SYBN-RC/927356</t>
  </si>
  <si>
    <t>311-15KJRCT-ND</t>
    <phoneticPr fontId="19"/>
  </si>
  <si>
    <t>https://www.digikey.jp/ja/products/detail/yageo/RC0402JR-0715KL/726427</t>
  </si>
  <si>
    <t>https://www.digikey.jp/ja/products/detail/yageo/RC0402JR-0710KL/726418</t>
  </si>
  <si>
    <t>311-2.2KJRCT-ND</t>
    <phoneticPr fontId="19"/>
  </si>
  <si>
    <t>https://www.digikey.jp/ja/products/detail/yageo/RC0402JR-072K2L/726436</t>
  </si>
  <si>
    <t>311-100KJRCT-ND</t>
    <phoneticPr fontId="19"/>
  </si>
  <si>
    <t>https://www.digikey.jp/ja/products/detail/yageo/RC0402JR-07100KL/726416</t>
  </si>
  <si>
    <t>311-100JRCT-ND</t>
    <phoneticPr fontId="19"/>
  </si>
  <si>
    <t>https://www.digikey.jp/ja/products/detail/yageo/RC0402JR-07100RL/726415</t>
  </si>
  <si>
    <t>KGM05AR71H471KH</t>
    <phoneticPr fontId="19"/>
  </si>
  <si>
    <t>478-KGM05AR71H471KHCT-ND</t>
    <phoneticPr fontId="19"/>
  </si>
  <si>
    <t>https://www.digikey.jp/ja/products/detail/kyocera-avx/KGM05AR71H471KH/563207</t>
  </si>
  <si>
    <t>490-6074-1-ND</t>
    <phoneticPr fontId="19"/>
  </si>
  <si>
    <t>https://www.digikey.jp/ja/products/detail/murata-electronics/GJM1555C1H1R7BB01D/2592897</t>
  </si>
  <si>
    <t>311-3321-1-ND</t>
    <phoneticPr fontId="19"/>
  </si>
  <si>
    <t>https://www.digikey.jp/ja/products/detail/yageo/CC0402BRNPO9BN1R1/5883184</t>
  </si>
  <si>
    <t>587-5098-1-ND</t>
    <phoneticPr fontId="19"/>
  </si>
  <si>
    <t>https://www.digikey.jp/ja/products/detail/taiyo-yuden/UMK105CH751JVHF/6563691</t>
  </si>
  <si>
    <t>478-KGM05ACG1H150JHCT-ND</t>
    <phoneticPr fontId="19"/>
  </si>
  <si>
    <t>KGM05ACG1H150JH</t>
    <phoneticPr fontId="19"/>
  </si>
  <si>
    <t>478-KGM05AR71C103KHCT-ND</t>
    <phoneticPr fontId="19"/>
  </si>
  <si>
    <t>https://www.digikey.jp/ja/products/detail/kyocera-avx/KGM05AR71C103KH/563224</t>
  </si>
  <si>
    <t>KGM05AR71C103KH</t>
    <phoneticPr fontId="19"/>
  </si>
  <si>
    <t>KGM05AR71C104KH</t>
    <phoneticPr fontId="19"/>
  </si>
  <si>
    <t>478-KGM05AR71C104KHCT-ND</t>
    <phoneticPr fontId="19"/>
  </si>
  <si>
    <t>https://www.digikey.jp/ja/products/detail/kyocera-avx/KGM05AR71C104KH/3080100</t>
  </si>
  <si>
    <t>KGM05ACG1H101JH</t>
    <phoneticPr fontId="19"/>
  </si>
  <si>
    <t>478-KGM05ACG1H101JHCT-ND</t>
    <phoneticPr fontId="19"/>
  </si>
  <si>
    <t>https://www.digikey.jp/ja/products/detail/kyocera-avx/KGM05ACG1H101JH/563192</t>
  </si>
  <si>
    <t>KGM05ACG1H120JH</t>
    <phoneticPr fontId="19"/>
  </si>
  <si>
    <t>478-KGM05ACG1H120JHCT-ND</t>
    <phoneticPr fontId="19"/>
  </si>
  <si>
    <t>https://www.digikey.jp/ja/products/detail/kyocera-avx/KGM05ACG1H120JH/563181</t>
  </si>
  <si>
    <t>KGM05AR51A105KH</t>
    <phoneticPr fontId="19"/>
  </si>
  <si>
    <t>478-KGM05AR51A105KHCT-ND</t>
    <phoneticPr fontId="19"/>
  </si>
  <si>
    <t>https://www.digikey.jp/ja/products/detail/kyocera-avx/KGM05AR51A105KH/1545026</t>
  </si>
  <si>
    <t>https://www.digikey.jp/ja/products/detail/samsung-electro-mechanics/CL31B106MOHNNNE/5961125</t>
  </si>
  <si>
    <t>490-1164-1-ND</t>
    <phoneticPr fontId="19"/>
  </si>
  <si>
    <t>490-15752-1-ND</t>
    <phoneticPr fontId="19"/>
  </si>
  <si>
    <t>https://www.digikey.jp/ja/products/detail/murata-electronics/LQW18AN8N4C8ZD/6799177</t>
  </si>
  <si>
    <t>1516-1057-1-ND</t>
    <phoneticPr fontId="19"/>
  </si>
  <si>
    <t>https://www.digikey.jp/ja/products/detail/qt-brightek-qtb/QBLP601-IW/4814655</t>
  </si>
  <si>
    <t>952-1311-ND</t>
    <phoneticPr fontId="19"/>
  </si>
  <si>
    <t>https://www.digikey.jp/ja/products/detail/harwin-inc/M22-2510205/2264292</t>
  </si>
  <si>
    <t>Qty</t>
    <phoneticPr fontId="19"/>
  </si>
  <si>
    <t>Nisshinbo</t>
    <phoneticPr fontId="19"/>
  </si>
  <si>
    <t>https://www.digikey.jp/ja/products/detail/murata-electronics/LQW18AN5N6D00D/584372</t>
    <phoneticPr fontId="19"/>
  </si>
  <si>
    <t>PD0922J5050S2HF</t>
    <phoneticPr fontId="19"/>
  </si>
  <si>
    <t>Price(Yen)</t>
    <phoneticPr fontId="19"/>
  </si>
  <si>
    <t>M2 x 10 Sara</t>
    <phoneticPr fontId="19"/>
  </si>
  <si>
    <t>M2</t>
    <phoneticPr fontId="19"/>
  </si>
  <si>
    <t>Unit Price(Yen)</t>
    <phoneticPr fontId="19"/>
  </si>
  <si>
    <t>https://www.digikey.jp/product-detail/ja/cypress-semiconductor-corp/CY7C68013A-56LTXCT/428-4634-1-ND/10106813</t>
    <phoneticPr fontId="19"/>
  </si>
  <si>
    <t>21.6 x 55.0 mm</t>
    <phoneticPr fontId="19"/>
  </si>
  <si>
    <t>25 x 15 mm Nylon white, Front and Back</t>
    <phoneticPr fontId="19"/>
  </si>
  <si>
    <t>https://www.digikey.jp/products/ja?keywords=MAX2771ETI%2B-ND</t>
    <phoneticPr fontId="19"/>
  </si>
  <si>
    <t>https://www.digikey.jp/product-detail/ja/anaren/PD0922J5050S2HF/1173-1094-1-ND/3069293</t>
    <phoneticPr fontId="19"/>
  </si>
  <si>
    <t>F1</t>
    <phoneticPr fontId="19"/>
  </si>
  <si>
    <t>R12, R13</t>
    <phoneticPr fontId="19"/>
  </si>
  <si>
    <t>5.1K</t>
    <phoneticPr fontId="19"/>
  </si>
  <si>
    <t>USB 2.0 A Male - USB-C Male 0.5 m</t>
    <phoneticPr fontId="19"/>
  </si>
  <si>
    <t>L2</t>
    <phoneticPr fontId="19"/>
  </si>
  <si>
    <t>68nH</t>
    <phoneticPr fontId="19"/>
  </si>
  <si>
    <t>L1608</t>
    <phoneticPr fontId="19"/>
  </si>
  <si>
    <t>Murata</t>
    <phoneticPr fontId="19"/>
  </si>
  <si>
    <t>C1, C3, C5, C9, C15</t>
    <phoneticPr fontId="19"/>
  </si>
  <si>
    <t>C14, C18, C29, C32, C33, C36, C39, C40, C41, C42</t>
    <phoneticPr fontId="19"/>
  </si>
  <si>
    <t>C13, C16, C17, C23, C25, C26, C27, C28, C30, C31, C34, C35, C37, C38, C43</t>
    <phoneticPr fontId="19"/>
  </si>
  <si>
    <t>LED1, LED2, LED3</t>
    <phoneticPr fontId="19"/>
  </si>
  <si>
    <t>USB-C SMT</t>
    <phoneticPr fontId="19"/>
  </si>
  <si>
    <t>J2</t>
    <phoneticPr fontId="19"/>
  </si>
  <si>
    <t>YAGEO</t>
    <phoneticPr fontId="19"/>
  </si>
  <si>
    <t>RC0402FR-135K1L</t>
  </si>
  <si>
    <t>13-RC0402FR-135K1LCT-ND</t>
  </si>
  <si>
    <t>https://www.digikey.jp/ja/products/detail/yageo/RC0402FR-135K1L/14286364</t>
  </si>
  <si>
    <t>LQW18AN68NJ00D</t>
  </si>
  <si>
    <t>490-1178-1-ND</t>
  </si>
  <si>
    <t>https://www.digikey.jp/ja/products/detail/murata-electronics/LQW18AN68NJ00D/584386</t>
  </si>
  <si>
    <t>USB4105-GF-A</t>
  </si>
  <si>
    <t>GCT</t>
    <phoneticPr fontId="19"/>
  </si>
  <si>
    <t>2073-USB4105-GF-ACT-ND</t>
  </si>
  <si>
    <t>https://www.digikey.jp/ja/products/detail/gct/USB4105-GF-A/11198441</t>
    <phoneticPr fontId="19"/>
  </si>
  <si>
    <t>JLCPCB</t>
    <phoneticPr fontId="19"/>
  </si>
  <si>
    <t>https://jlcpcb.com/</t>
    <phoneticPr fontId="19"/>
  </si>
  <si>
    <t>RF_DIVIDER0</t>
    <phoneticPr fontId="19"/>
  </si>
  <si>
    <t>TCXO0</t>
    <phoneticPr fontId="19"/>
  </si>
  <si>
    <t>XTAL0</t>
    <phoneticPr fontId="19"/>
  </si>
  <si>
    <t>C6, C10</t>
    <phoneticPr fontId="19"/>
  </si>
  <si>
    <t>https://www.digikey.jp/ja/products/detail/kyocera-avx/KGM05ACG1H150JH/563182</t>
    <phoneticPr fontId="19"/>
  </si>
  <si>
    <t>C8, C12</t>
    <phoneticPr fontId="19"/>
  </si>
  <si>
    <t>USB-C RECEPTACLE SMT USB2.0</t>
    <phoneticPr fontId="19"/>
  </si>
  <si>
    <t>https://www.digikey.jp/products/ja?keywords=903-1014-ND279</t>
    <phoneticPr fontId="19"/>
  </si>
  <si>
    <t>FR4 1.6mm 4 layer</t>
    <phoneticPr fontId="19"/>
  </si>
  <si>
    <t>https://akizukidenshi.com/catalog/g/g117017/</t>
    <phoneticPr fontId="19"/>
  </si>
  <si>
    <t>https://www.amazon.co.jp/uxcell-a11053100ux0317-RF%E3%82%B3%E3%83%8D%E3%82%AF%E3%82%BF%E3%82%A2%E3%83%80%E3%83%97%E3%82%BF-SMA%E3%82%B9%E3%83%88%E3%83%AC%E3%83%BC%E3%83%88%E3%82%B3%E3%83%8D%E3%82%AF%E3%82%BF-%E3%82%A8%E3%83%B3%E3%83%89%E8%B5%B7%E5%8B%95-PCB%E3%83%9E%E3%82%A6%E3%83%B3%E3%83%88-SMA%E3%83%A1%E3%82%B9%E3%83%97%E3%83%A9%E3%82%B0-5%E5%80%8B%E5%85%A5%E3%82%8A/dp/B006Z95OEC/ref=sr_1_2_sspa?__mk_ja_JP=%E3%82%AB%E3%82%BF%E3%82%AB%E3%83%8A&amp;crid=358RNUFIOCNMF&amp;keywords=sma+%E3%82%B3%E3%83%8D%E3%82%AF%E3%82%BF&amp;qid=1707445163</t>
    <phoneticPr fontId="19"/>
  </si>
  <si>
    <t>uxcell</t>
    <phoneticPr fontId="19"/>
  </si>
  <si>
    <t>-</t>
    <phoneticPr fontId="19"/>
  </si>
  <si>
    <t>CY7C68013A-56LTXCT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</si>
</sst>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rgb="FF444444"/>
      <name val="游ゴシック"/>
      <family val="3"/>
      <charset val="128"/>
      <scheme val="minor"/>
    </font>
    <font>
      <u/>
      <sz val="10"/>
      <color theme="10"/>
      <name val="游ゴシック"/>
      <family val="3"/>
      <charset val="128"/>
      <scheme val="minor"/>
    </font>
    <font>
      <sz val="10"/>
      <color rgb="FF333333"/>
      <name val="游ゴシック"/>
      <family val="3"/>
      <charset val="128"/>
      <scheme val="minor"/>
    </font>
    <font>
      <sz val="10"/>
      <color rgb="FF222222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18" fillId="0" borderId="0" xfId="42"/>
    <xf numFmtId="0" fontId="20" fillId="0" borderId="14" xfId="0" applyFont="1" applyBorder="1"/>
    <xf numFmtId="0" fontId="20" fillId="0" borderId="10" xfId="0" applyFont="1" applyBorder="1" applyAlignment="1">
      <alignment wrapText="1"/>
    </xf>
    <xf numFmtId="0" fontId="20" fillId="0" borderId="11" xfId="0" applyFont="1" applyBorder="1"/>
    <xf numFmtId="1" fontId="20" fillId="0" borderId="11" xfId="0" applyNumberFormat="1" applyFont="1" applyBorder="1"/>
    <xf numFmtId="176" fontId="20" fillId="0" borderId="11" xfId="0" applyNumberFormat="1" applyFont="1" applyBorder="1"/>
    <xf numFmtId="0" fontId="20" fillId="0" borderId="15" xfId="0" applyFont="1" applyBorder="1"/>
    <xf numFmtId="0" fontId="20" fillId="0" borderId="12" xfId="0" applyFont="1" applyBorder="1" applyAlignment="1">
      <alignment wrapText="1"/>
    </xf>
    <xf numFmtId="0" fontId="20" fillId="0" borderId="13" xfId="0" applyFont="1" applyBorder="1"/>
    <xf numFmtId="1" fontId="20" fillId="0" borderId="13" xfId="0" applyNumberFormat="1" applyFont="1" applyBorder="1"/>
    <xf numFmtId="0" fontId="21" fillId="0" borderId="13" xfId="0" applyFont="1" applyBorder="1"/>
    <xf numFmtId="0" fontId="21" fillId="33" borderId="13" xfId="0" applyFont="1" applyFill="1" applyBorder="1"/>
    <xf numFmtId="176" fontId="20" fillId="0" borderId="13" xfId="0" applyNumberFormat="1" applyFont="1" applyBorder="1"/>
    <xf numFmtId="0" fontId="22" fillId="0" borderId="13" xfId="42" applyFont="1" applyBorder="1"/>
    <xf numFmtId="0" fontId="21" fillId="33" borderId="13" xfId="0" applyFont="1" applyFill="1" applyBorder="1" applyAlignment="1">
      <alignment horizontal="left" vertical="center"/>
    </xf>
    <xf numFmtId="0" fontId="23" fillId="0" borderId="0" xfId="0" applyFont="1"/>
    <xf numFmtId="0" fontId="21" fillId="0" borderId="13" xfId="0" quotePrefix="1" applyFont="1" applyBorder="1"/>
    <xf numFmtId="0" fontId="21" fillId="33" borderId="13" xfId="0" applyFont="1" applyFill="1" applyBorder="1" applyAlignment="1">
      <alignment wrapText="1"/>
    </xf>
    <xf numFmtId="0" fontId="20" fillId="0" borderId="13" xfId="0" quotePrefix="1" applyFont="1" applyBorder="1"/>
    <xf numFmtId="0" fontId="24" fillId="0" borderId="0" xfId="0" applyFont="1"/>
    <xf numFmtId="0" fontId="21" fillId="0" borderId="0" xfId="0" applyFont="1"/>
    <xf numFmtId="0" fontId="21" fillId="33" borderId="13" xfId="0" applyFont="1" applyFill="1" applyBorder="1" applyAlignment="1">
      <alignment horizontal="left" vertical="center" wrapText="1"/>
    </xf>
    <xf numFmtId="0" fontId="21" fillId="33" borderId="13" xfId="0" applyFont="1" applyFill="1" applyBorder="1" applyAlignment="1">
      <alignment horizontal="left" wrapText="1"/>
    </xf>
    <xf numFmtId="0" fontId="21" fillId="33" borderId="0" xfId="0" applyFont="1" applyFill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11" xfId="0" applyFont="1" applyBorder="1" applyAlignment="1"/>
    <xf numFmtId="0" fontId="22" fillId="0" borderId="13" xfId="42" applyFont="1" applyBorder="1" applyAlignment="1"/>
    <xf numFmtId="0" fontId="18" fillId="0" borderId="13" xfId="42" applyBorder="1" applyAlignment="1"/>
    <xf numFmtId="0" fontId="20" fillId="0" borderId="13" xfId="0" applyFont="1" applyBorder="1" applyAlignment="1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product-detail/ja/cypress-semiconductor-corp/CY7C68013A-56LTXCT/428-4634-1-ND/10106813" TargetMode="External"/><Relationship Id="rId18" Type="http://schemas.openxmlformats.org/officeDocument/2006/relationships/hyperlink" Target="https://www.digikey.jp/ja/products/detail/yageo/RC0402JR-0715KL/726427" TargetMode="External"/><Relationship Id="rId26" Type="http://schemas.openxmlformats.org/officeDocument/2006/relationships/hyperlink" Target="https://www.digikey.jp/ja/products/detail/taiyo-yuden/UMK105CH751JVHF/6563691" TargetMode="External"/><Relationship Id="rId39" Type="http://schemas.openxmlformats.org/officeDocument/2006/relationships/hyperlink" Target="https://akizukidenshi.com/catalog/g/g117017/" TargetMode="External"/><Relationship Id="rId21" Type="http://schemas.openxmlformats.org/officeDocument/2006/relationships/hyperlink" Target="https://www.digikey.jp/ja/products/detail/yageo/RC0402JR-07100KL/726416" TargetMode="External"/><Relationship Id="rId34" Type="http://schemas.openxmlformats.org/officeDocument/2006/relationships/hyperlink" Target="https://www.digikey.jp/ja/products/detail/murata-electronics/LQW18AN5N6D00D/584372" TargetMode="External"/><Relationship Id="rId42" Type="http://schemas.openxmlformats.org/officeDocument/2006/relationships/hyperlink" Target="https://www.digikey.jp/ja/products/detail/murata-electronics/LQW18AN68NJ00D/584386" TargetMode="External"/><Relationship Id="rId7" Type="http://schemas.openxmlformats.org/officeDocument/2006/relationships/hyperlink" Target="https://www.digikey.jp/products/ja?keywords=1923-830108340709CT-ND" TargetMode="External"/><Relationship Id="rId2" Type="http://schemas.openxmlformats.org/officeDocument/2006/relationships/hyperlink" Target="https://www.monotaro.com/p/5068/7148/" TargetMode="External"/><Relationship Id="rId16" Type="http://schemas.openxmlformats.org/officeDocument/2006/relationships/hyperlink" Target="https://www.mouser.jp/ProductDetail/Epson-Timing/TG2520SMN-240000M-MCGNNM3?qs=GBLSl2Akirsh%252B5MZwJlBJw%3D%3D" TargetMode="External"/><Relationship Id="rId20" Type="http://schemas.openxmlformats.org/officeDocument/2006/relationships/hyperlink" Target="https://www.digikey.jp/ja/products/detail/yageo/RC0402JR-072K2L/726436" TargetMode="External"/><Relationship Id="rId29" Type="http://schemas.openxmlformats.org/officeDocument/2006/relationships/hyperlink" Target="https://www.digikey.jp/ja/products/detail/kyocera-avx/KGM05AR71C104KH/3080100" TargetMode="External"/><Relationship Id="rId41" Type="http://schemas.openxmlformats.org/officeDocument/2006/relationships/hyperlink" Target="https://www.digikey.jp/ja/products/detail/yageo/RC0402FR-135K1L/14286364" TargetMode="External"/><Relationship Id="rId1" Type="http://schemas.openxmlformats.org/officeDocument/2006/relationships/hyperlink" Target="https://www.monotaro.com/p/0832/7435" TargetMode="External"/><Relationship Id="rId6" Type="http://schemas.openxmlformats.org/officeDocument/2006/relationships/hyperlink" Target="https://www.digikey.jp/products/ja?keywords=903-1051-1-ND" TargetMode="External"/><Relationship Id="rId11" Type="http://schemas.openxmlformats.org/officeDocument/2006/relationships/hyperlink" Target="https://www.digikey.jp/products/ja?keywords=2129-RP111N331D-TR-FECT-ND" TargetMode="External"/><Relationship Id="rId24" Type="http://schemas.openxmlformats.org/officeDocument/2006/relationships/hyperlink" Target="https://www.digikey.jp/ja/products/detail/murata-electronics/GJM1555C1H1R7BB01D/2592897" TargetMode="External"/><Relationship Id="rId32" Type="http://schemas.openxmlformats.org/officeDocument/2006/relationships/hyperlink" Target="https://www.digikey.jp/ja/products/detail/samsung-electro-mechanics/CL31B106MOHNNNE/5961125" TargetMode="External"/><Relationship Id="rId37" Type="http://schemas.openxmlformats.org/officeDocument/2006/relationships/hyperlink" Target="https://www.digikey.jp/ja/products/detail/harwin-inc/M22-2510205/2264292" TargetMode="External"/><Relationship Id="rId40" Type="http://schemas.openxmlformats.org/officeDocument/2006/relationships/hyperlink" Target="https://www.digikey.jp/product-detail/ja/anaren/PD0922J5050S2HF/1173-1094-1-ND/3069293" TargetMode="External"/><Relationship Id="rId5" Type="http://schemas.openxmlformats.org/officeDocument/2006/relationships/hyperlink" Target="https://www.digikey.jp/products/ja?keywords=CON-SMA-EDGE-S-ND" TargetMode="External"/><Relationship Id="rId15" Type="http://schemas.openxmlformats.org/officeDocument/2006/relationships/hyperlink" Target="https://www.digikey.jp/ja/products/detail/littelfuse-inc/FEMTOSMDC010F-2/5021059" TargetMode="External"/><Relationship Id="rId23" Type="http://schemas.openxmlformats.org/officeDocument/2006/relationships/hyperlink" Target="https://www.digikey.jp/ja/products/detail/kyocera-avx/KGM05AR71H471KH/563207" TargetMode="External"/><Relationship Id="rId28" Type="http://schemas.openxmlformats.org/officeDocument/2006/relationships/hyperlink" Target="https://www.digikey.jp/ja/products/detail/kyocera-avx/KGM05AR71C103KH/563224" TargetMode="External"/><Relationship Id="rId36" Type="http://schemas.openxmlformats.org/officeDocument/2006/relationships/hyperlink" Target="https://www.digikey.jp/ja/products/detail/qt-brightek-qtb/QBLP601-IW/4814655" TargetMode="External"/><Relationship Id="rId10" Type="http://schemas.openxmlformats.org/officeDocument/2006/relationships/hyperlink" Target="https://make.dmm.com/print/" TargetMode="External"/><Relationship Id="rId19" Type="http://schemas.openxmlformats.org/officeDocument/2006/relationships/hyperlink" Target="https://www.digikey.jp/ja/products/detail/yageo/RC0402JR-0710KL/726418" TargetMode="External"/><Relationship Id="rId31" Type="http://schemas.openxmlformats.org/officeDocument/2006/relationships/hyperlink" Target="https://www.digikey.jp/ja/products/detail/kyocera-avx/KGM05AR51A105KH/1545026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jp/ja/products/detail/gct/USB4105-GF-A/11198441" TargetMode="External"/><Relationship Id="rId9" Type="http://schemas.openxmlformats.org/officeDocument/2006/relationships/hyperlink" Target="https://jlcpcb.com/" TargetMode="External"/><Relationship Id="rId14" Type="http://schemas.openxmlformats.org/officeDocument/2006/relationships/hyperlink" Target="https://www.digikey.jp/products/ja?keywords=MAX2771ETI%2B-ND" TargetMode="External"/><Relationship Id="rId22" Type="http://schemas.openxmlformats.org/officeDocument/2006/relationships/hyperlink" Target="https://www.digikey.jp/ja/products/detail/yageo/RC0402JR-07100RL/726415" TargetMode="External"/><Relationship Id="rId27" Type="http://schemas.openxmlformats.org/officeDocument/2006/relationships/hyperlink" Target="https://www.digikey.jp/ja/products/detail/kyocera-avx/KGM05ACG1H150JH/563182" TargetMode="External"/><Relationship Id="rId30" Type="http://schemas.openxmlformats.org/officeDocument/2006/relationships/hyperlink" Target="https://www.digikey.jp/ja/products/detail/kyocera-avx/KGM05ACG1H120JH/563181" TargetMode="External"/><Relationship Id="rId35" Type="http://schemas.openxmlformats.org/officeDocument/2006/relationships/hyperlink" Target="https://www.digikey.jp/ja/products/detail/murata-electronics/LQW18AN8N4C8ZD/6799177" TargetMode="External"/><Relationship Id="rId43" Type="http://schemas.openxmlformats.org/officeDocument/2006/relationships/hyperlink" Target="https://www.digikey.jp/products/ja?keywords=903-1014-ND" TargetMode="External"/><Relationship Id="rId8" Type="http://schemas.openxmlformats.org/officeDocument/2006/relationships/hyperlink" Target="https://jlcpcb.com/" TargetMode="External"/><Relationship Id="rId3" Type="http://schemas.openxmlformats.org/officeDocument/2006/relationships/hyperlink" Target="https://www.digikey.jp/products/ja?keywords=Y7102CT-ND" TargetMode="External"/><Relationship Id="rId12" Type="http://schemas.openxmlformats.org/officeDocument/2006/relationships/hyperlink" Target="https://www.digikey.jp/product-detail/ja/microchip-technology/AT24C128C-XHM-T/AT24C128C-XHM-TCT-ND/3178460" TargetMode="External"/><Relationship Id="rId17" Type="http://schemas.openxmlformats.org/officeDocument/2006/relationships/hyperlink" Target="https://www.digikey.jp/ja/products/detail/sullins-connector-solutions/SPN02SYBN-RC/927356" TargetMode="External"/><Relationship Id="rId25" Type="http://schemas.openxmlformats.org/officeDocument/2006/relationships/hyperlink" Target="https://www.digikey.jp/ja/products/detail/yageo/CC0402BRNPO9BN1R1/5883184" TargetMode="External"/><Relationship Id="rId33" Type="http://schemas.openxmlformats.org/officeDocument/2006/relationships/hyperlink" Target="https://www.digikey.jp/ja/products/detail/kyocera-avx/KGM05ACG1H101JH/563192" TargetMode="External"/><Relationship Id="rId38" Type="http://schemas.openxmlformats.org/officeDocument/2006/relationships/hyperlink" Target="https://www.yokoyama-techno.net/detail/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tabSelected="1" topLeftCell="D1" workbookViewId="0">
      <pane ySplit="1" topLeftCell="A2" activePane="bottomLeft" state="frozen"/>
      <selection pane="bottomLeft" activeCell="H3" sqref="H3"/>
    </sheetView>
  </sheetViews>
  <sheetFormatPr defaultColWidth="8.8984375" defaultRowHeight="16.2" x14ac:dyDescent="0.4"/>
  <cols>
    <col min="1" max="1" width="5.796875" style="7" customWidth="1"/>
    <col min="2" max="2" width="21.796875" style="8" customWidth="1"/>
    <col min="3" max="3" width="37.5" style="9" customWidth="1"/>
    <col min="4" max="4" width="19.8984375" style="9" customWidth="1"/>
    <col min="5" max="5" width="5.69921875" style="9" customWidth="1"/>
    <col min="6" max="6" width="6.19921875" style="10" customWidth="1"/>
    <col min="7" max="7" width="16.19921875" style="9" customWidth="1"/>
    <col min="8" max="8" width="31.3984375" style="9" customWidth="1"/>
    <col min="9" max="9" width="29.5" style="9" customWidth="1"/>
    <col min="10" max="11" width="8.796875" style="13" customWidth="1"/>
    <col min="12" max="12" width="115.8984375" style="29" customWidth="1"/>
    <col min="13" max="13" width="18.19921875" style="9" customWidth="1"/>
    <col min="14" max="16384" width="8.8984375" style="9"/>
  </cols>
  <sheetData>
    <row r="1" spans="1:13" s="4" customFormat="1" x14ac:dyDescent="0.4">
      <c r="A1" s="2" t="s">
        <v>131</v>
      </c>
      <c r="B1" s="3" t="s">
        <v>0</v>
      </c>
      <c r="C1" s="4" t="s">
        <v>1</v>
      </c>
      <c r="D1" s="4" t="s">
        <v>2</v>
      </c>
      <c r="E1" s="4" t="s">
        <v>212</v>
      </c>
      <c r="F1" s="5" t="s">
        <v>111</v>
      </c>
      <c r="G1" s="4" t="s">
        <v>93</v>
      </c>
      <c r="H1" s="4" t="s">
        <v>95</v>
      </c>
      <c r="I1" s="4" t="s">
        <v>94</v>
      </c>
      <c r="J1" s="6" t="s">
        <v>219</v>
      </c>
      <c r="K1" s="6" t="s">
        <v>216</v>
      </c>
      <c r="L1" s="26" t="s">
        <v>97</v>
      </c>
      <c r="M1" s="4" t="s">
        <v>132</v>
      </c>
    </row>
    <row r="2" spans="1:13" x14ac:dyDescent="0.4">
      <c r="A2" s="7">
        <v>1</v>
      </c>
      <c r="B2" s="8" t="s">
        <v>158</v>
      </c>
      <c r="C2" s="9" t="s">
        <v>33</v>
      </c>
      <c r="D2" s="9" t="s">
        <v>34</v>
      </c>
      <c r="E2" s="9">
        <v>2</v>
      </c>
      <c r="F2" s="10">
        <v>2</v>
      </c>
      <c r="G2" s="9" t="s">
        <v>49</v>
      </c>
      <c r="H2" s="11" t="s">
        <v>50</v>
      </c>
      <c r="I2" s="12" t="s">
        <v>51</v>
      </c>
      <c r="J2" s="13">
        <v>1631</v>
      </c>
      <c r="K2" s="13">
        <f>E2*J2</f>
        <v>3262</v>
      </c>
      <c r="L2" s="27" t="s">
        <v>223</v>
      </c>
      <c r="M2" s="14"/>
    </row>
    <row r="3" spans="1:13" x14ac:dyDescent="0.4">
      <c r="A3" s="7">
        <v>2</v>
      </c>
      <c r="B3" s="8" t="s">
        <v>35</v>
      </c>
      <c r="C3" s="9" t="s">
        <v>107</v>
      </c>
      <c r="D3" s="9" t="s">
        <v>36</v>
      </c>
      <c r="E3" s="9">
        <v>1</v>
      </c>
      <c r="F3" s="10">
        <v>1</v>
      </c>
      <c r="G3" s="9" t="s">
        <v>52</v>
      </c>
      <c r="H3" s="9" t="s">
        <v>265</v>
      </c>
      <c r="I3" s="12" t="s">
        <v>53</v>
      </c>
      <c r="J3" s="13">
        <v>1857</v>
      </c>
      <c r="K3" s="13">
        <f t="shared" ref="K3:K37" si="0">E3*J3</f>
        <v>1857</v>
      </c>
      <c r="L3" s="27" t="s">
        <v>220</v>
      </c>
    </row>
    <row r="4" spans="1:13" x14ac:dyDescent="0.4">
      <c r="A4" s="7">
        <v>3</v>
      </c>
      <c r="B4" s="8" t="s">
        <v>37</v>
      </c>
      <c r="C4" s="9" t="s">
        <v>108</v>
      </c>
      <c r="D4" s="9" t="s">
        <v>38</v>
      </c>
      <c r="E4" s="9">
        <v>1</v>
      </c>
      <c r="F4" s="10">
        <v>1</v>
      </c>
      <c r="G4" s="9" t="s">
        <v>57</v>
      </c>
      <c r="H4" s="15" t="s">
        <v>58</v>
      </c>
      <c r="I4" s="12" t="s">
        <v>59</v>
      </c>
      <c r="J4" s="13">
        <v>84</v>
      </c>
      <c r="K4" s="13">
        <f t="shared" si="0"/>
        <v>84</v>
      </c>
      <c r="L4" s="27" t="s">
        <v>113</v>
      </c>
    </row>
    <row r="5" spans="1:13" x14ac:dyDescent="0.4">
      <c r="A5" s="7">
        <v>4</v>
      </c>
      <c r="B5" s="8" t="s">
        <v>39</v>
      </c>
      <c r="C5" s="9" t="s">
        <v>40</v>
      </c>
      <c r="D5" s="9" t="s">
        <v>54</v>
      </c>
      <c r="E5" s="9">
        <v>1</v>
      </c>
      <c r="F5" s="10">
        <v>1</v>
      </c>
      <c r="G5" s="9" t="s">
        <v>213</v>
      </c>
      <c r="H5" s="15" t="s">
        <v>55</v>
      </c>
      <c r="I5" s="12" t="s">
        <v>56</v>
      </c>
      <c r="J5" s="13">
        <v>171</v>
      </c>
      <c r="K5" s="13">
        <f t="shared" si="0"/>
        <v>171</v>
      </c>
      <c r="L5" s="27" t="s">
        <v>114</v>
      </c>
    </row>
    <row r="6" spans="1:13" x14ac:dyDescent="0.4">
      <c r="A6" s="7">
        <v>5</v>
      </c>
      <c r="B6" s="8" t="s">
        <v>252</v>
      </c>
      <c r="C6" s="9" t="s">
        <v>106</v>
      </c>
      <c r="D6" s="9" t="s">
        <v>101</v>
      </c>
      <c r="E6" s="9">
        <v>1</v>
      </c>
      <c r="F6" s="10">
        <v>1</v>
      </c>
      <c r="G6" s="9" t="s">
        <v>41</v>
      </c>
      <c r="H6" s="11" t="s">
        <v>215</v>
      </c>
      <c r="I6" s="11" t="s">
        <v>42</v>
      </c>
      <c r="J6" s="13">
        <v>160</v>
      </c>
      <c r="K6" s="13">
        <f t="shared" si="0"/>
        <v>160</v>
      </c>
      <c r="L6" s="27" t="s">
        <v>224</v>
      </c>
    </row>
    <row r="7" spans="1:13" x14ac:dyDescent="0.4">
      <c r="A7" s="7">
        <v>6</v>
      </c>
      <c r="B7" s="8" t="s">
        <v>253</v>
      </c>
      <c r="C7" s="9" t="s">
        <v>140</v>
      </c>
      <c r="D7" s="9" t="s">
        <v>133</v>
      </c>
      <c r="E7" s="9">
        <v>1</v>
      </c>
      <c r="F7" s="10">
        <v>1</v>
      </c>
      <c r="G7" s="9" t="s">
        <v>141</v>
      </c>
      <c r="H7" s="16" t="s">
        <v>167</v>
      </c>
      <c r="I7" s="12" t="s">
        <v>69</v>
      </c>
      <c r="J7" s="13">
        <v>526.29999999999995</v>
      </c>
      <c r="K7" s="13">
        <f t="shared" si="0"/>
        <v>526.29999999999995</v>
      </c>
      <c r="L7" s="27" t="s">
        <v>166</v>
      </c>
    </row>
    <row r="8" spans="1:13" x14ac:dyDescent="0.4">
      <c r="A8" s="7">
        <v>7</v>
      </c>
      <c r="B8" s="8" t="s">
        <v>254</v>
      </c>
      <c r="C8" s="9" t="s">
        <v>109</v>
      </c>
      <c r="D8" s="9" t="s">
        <v>134</v>
      </c>
      <c r="E8" s="9">
        <v>1</v>
      </c>
      <c r="F8" s="10">
        <v>1</v>
      </c>
      <c r="G8" s="9" t="s">
        <v>60</v>
      </c>
      <c r="H8" s="17" t="s">
        <v>61</v>
      </c>
      <c r="I8" s="12" t="s">
        <v>62</v>
      </c>
      <c r="J8" s="13">
        <v>126</v>
      </c>
      <c r="K8" s="13">
        <f t="shared" si="0"/>
        <v>126</v>
      </c>
      <c r="L8" s="27" t="s">
        <v>115</v>
      </c>
    </row>
    <row r="9" spans="1:13" x14ac:dyDescent="0.4">
      <c r="A9" s="7">
        <v>8</v>
      </c>
      <c r="B9" s="8" t="s">
        <v>159</v>
      </c>
      <c r="C9" s="9" t="s">
        <v>28</v>
      </c>
      <c r="D9" s="9" t="s">
        <v>98</v>
      </c>
      <c r="E9" s="9">
        <v>2</v>
      </c>
      <c r="F9" s="10">
        <v>2</v>
      </c>
      <c r="G9" s="9" t="s">
        <v>80</v>
      </c>
      <c r="H9" s="11" t="s">
        <v>90</v>
      </c>
      <c r="I9" s="18" t="s">
        <v>169</v>
      </c>
      <c r="J9" s="13">
        <v>2.8</v>
      </c>
      <c r="K9" s="13">
        <f t="shared" si="0"/>
        <v>5.6</v>
      </c>
      <c r="L9" s="27" t="s">
        <v>170</v>
      </c>
    </row>
    <row r="10" spans="1:13" x14ac:dyDescent="0.4">
      <c r="A10" s="7">
        <v>9</v>
      </c>
      <c r="B10" s="8" t="s">
        <v>160</v>
      </c>
      <c r="C10" s="9" t="s">
        <v>29</v>
      </c>
      <c r="D10" s="9" t="s">
        <v>98</v>
      </c>
      <c r="E10" s="9">
        <v>5</v>
      </c>
      <c r="F10" s="10">
        <v>5</v>
      </c>
      <c r="G10" s="9" t="s">
        <v>80</v>
      </c>
      <c r="H10" s="11" t="s">
        <v>88</v>
      </c>
      <c r="I10" s="11" t="s">
        <v>89</v>
      </c>
      <c r="J10" s="13">
        <v>2.8</v>
      </c>
      <c r="K10" s="13">
        <f t="shared" si="0"/>
        <v>14</v>
      </c>
      <c r="L10" s="27" t="s">
        <v>171</v>
      </c>
    </row>
    <row r="11" spans="1:13" x14ac:dyDescent="0.4">
      <c r="A11" s="7">
        <v>10</v>
      </c>
      <c r="B11" s="8" t="s">
        <v>161</v>
      </c>
      <c r="C11" s="9" t="s">
        <v>30</v>
      </c>
      <c r="D11" s="9" t="s">
        <v>98</v>
      </c>
      <c r="E11" s="9">
        <v>2</v>
      </c>
      <c r="F11" s="10">
        <v>2</v>
      </c>
      <c r="G11" s="9" t="s">
        <v>80</v>
      </c>
      <c r="H11" s="11" t="s">
        <v>92</v>
      </c>
      <c r="I11" s="18" t="s">
        <v>172</v>
      </c>
      <c r="J11" s="13">
        <v>2.8</v>
      </c>
      <c r="K11" s="13">
        <f t="shared" si="0"/>
        <v>5.6</v>
      </c>
      <c r="L11" s="27" t="s">
        <v>173</v>
      </c>
    </row>
    <row r="12" spans="1:13" x14ac:dyDescent="0.4">
      <c r="A12" s="7">
        <v>11</v>
      </c>
      <c r="B12" s="8" t="s">
        <v>31</v>
      </c>
      <c r="C12" s="9" t="s">
        <v>32</v>
      </c>
      <c r="D12" s="9" t="s">
        <v>98</v>
      </c>
      <c r="E12" s="9">
        <v>1</v>
      </c>
      <c r="F12" s="10">
        <v>1</v>
      </c>
      <c r="G12" s="9" t="s">
        <v>80</v>
      </c>
      <c r="H12" s="11" t="s">
        <v>91</v>
      </c>
      <c r="I12" s="18" t="s">
        <v>174</v>
      </c>
      <c r="J12" s="13">
        <v>2.8</v>
      </c>
      <c r="K12" s="13">
        <f t="shared" si="0"/>
        <v>2.8</v>
      </c>
      <c r="L12" s="27" t="s">
        <v>175</v>
      </c>
    </row>
    <row r="13" spans="1:13" x14ac:dyDescent="0.4">
      <c r="A13" s="7">
        <v>12</v>
      </c>
      <c r="B13" s="8" t="s">
        <v>155</v>
      </c>
      <c r="C13" s="19" t="s">
        <v>156</v>
      </c>
      <c r="D13" s="9" t="s">
        <v>98</v>
      </c>
      <c r="E13" s="9">
        <v>1</v>
      </c>
      <c r="F13" s="10">
        <v>1</v>
      </c>
      <c r="G13" s="9" t="s">
        <v>80</v>
      </c>
      <c r="H13" s="11" t="s">
        <v>157</v>
      </c>
      <c r="I13" s="11" t="s">
        <v>176</v>
      </c>
      <c r="J13" s="13">
        <v>2.9</v>
      </c>
      <c r="K13" s="13">
        <f t="shared" si="0"/>
        <v>2.9</v>
      </c>
      <c r="L13" s="27" t="s">
        <v>177</v>
      </c>
    </row>
    <row r="14" spans="1:13" x14ac:dyDescent="0.4">
      <c r="A14" s="7">
        <v>13</v>
      </c>
      <c r="B14" s="8" t="s">
        <v>226</v>
      </c>
      <c r="C14" s="19" t="s">
        <v>227</v>
      </c>
      <c r="D14" s="9" t="s">
        <v>98</v>
      </c>
      <c r="E14" s="9">
        <v>2</v>
      </c>
      <c r="F14" s="10">
        <v>2</v>
      </c>
      <c r="G14" s="9" t="s">
        <v>239</v>
      </c>
      <c r="H14" s="20" t="s">
        <v>240</v>
      </c>
      <c r="I14" s="21" t="s">
        <v>241</v>
      </c>
      <c r="J14" s="13">
        <v>2.2999999999999998</v>
      </c>
      <c r="K14" s="13">
        <f t="shared" si="0"/>
        <v>4.5999999999999996</v>
      </c>
      <c r="L14" s="27" t="s">
        <v>242</v>
      </c>
    </row>
    <row r="15" spans="1:13" x14ac:dyDescent="0.4">
      <c r="A15" s="7">
        <v>14</v>
      </c>
      <c r="B15" s="8" t="s">
        <v>3</v>
      </c>
      <c r="C15" s="9" t="s">
        <v>105</v>
      </c>
      <c r="D15" s="9" t="s">
        <v>4</v>
      </c>
      <c r="E15" s="9">
        <v>1</v>
      </c>
      <c r="F15" s="10">
        <v>1</v>
      </c>
      <c r="G15" s="9" t="s">
        <v>63</v>
      </c>
      <c r="H15" s="15" t="s">
        <v>64</v>
      </c>
      <c r="I15" s="12" t="s">
        <v>65</v>
      </c>
      <c r="J15" s="13">
        <v>16</v>
      </c>
      <c r="K15" s="13">
        <f t="shared" si="0"/>
        <v>16</v>
      </c>
      <c r="L15" s="27" t="s">
        <v>117</v>
      </c>
    </row>
    <row r="16" spans="1:13" ht="18" customHeight="1" x14ac:dyDescent="0.4">
      <c r="A16" s="7">
        <v>15</v>
      </c>
      <c r="B16" s="8" t="s">
        <v>233</v>
      </c>
      <c r="C16" s="9" t="s">
        <v>5</v>
      </c>
      <c r="D16" s="9" t="s">
        <v>6</v>
      </c>
      <c r="E16" s="9">
        <v>5</v>
      </c>
      <c r="F16" s="10">
        <v>5</v>
      </c>
      <c r="G16" s="9" t="s">
        <v>79</v>
      </c>
      <c r="H16" s="11" t="s">
        <v>178</v>
      </c>
      <c r="I16" s="18" t="s">
        <v>179</v>
      </c>
      <c r="J16" s="13">
        <v>4.5</v>
      </c>
      <c r="K16" s="13">
        <f t="shared" si="0"/>
        <v>22.5</v>
      </c>
      <c r="L16" s="27" t="s">
        <v>180</v>
      </c>
    </row>
    <row r="17" spans="1:12" x14ac:dyDescent="0.4">
      <c r="A17" s="7">
        <v>16</v>
      </c>
      <c r="B17" s="8" t="s">
        <v>7</v>
      </c>
      <c r="C17" s="9" t="s">
        <v>8</v>
      </c>
      <c r="D17" s="9" t="s">
        <v>6</v>
      </c>
      <c r="E17" s="9">
        <v>1</v>
      </c>
      <c r="F17" s="10">
        <v>1</v>
      </c>
      <c r="G17" s="9" t="s">
        <v>66</v>
      </c>
      <c r="H17" s="21" t="s">
        <v>139</v>
      </c>
      <c r="I17" s="21" t="s">
        <v>181</v>
      </c>
      <c r="J17" s="13">
        <v>10.6</v>
      </c>
      <c r="K17" s="13">
        <f t="shared" si="0"/>
        <v>10.6</v>
      </c>
      <c r="L17" s="27" t="s">
        <v>182</v>
      </c>
    </row>
    <row r="18" spans="1:12" x14ac:dyDescent="0.4">
      <c r="A18" s="7">
        <v>17</v>
      </c>
      <c r="B18" s="8" t="s">
        <v>9</v>
      </c>
      <c r="C18" s="9" t="s">
        <v>10</v>
      </c>
      <c r="D18" s="9" t="s">
        <v>6</v>
      </c>
      <c r="E18" s="9">
        <v>1</v>
      </c>
      <c r="F18" s="10">
        <v>1</v>
      </c>
      <c r="G18" s="9" t="s">
        <v>80</v>
      </c>
      <c r="H18" s="11" t="s">
        <v>81</v>
      </c>
      <c r="I18" s="18" t="s">
        <v>183</v>
      </c>
      <c r="J18" s="13">
        <v>6.2</v>
      </c>
      <c r="K18" s="13">
        <f t="shared" si="0"/>
        <v>6.2</v>
      </c>
      <c r="L18" s="27" t="s">
        <v>184</v>
      </c>
    </row>
    <row r="19" spans="1:12" x14ac:dyDescent="0.4">
      <c r="A19" s="7">
        <v>18</v>
      </c>
      <c r="B19" s="8" t="s">
        <v>255</v>
      </c>
      <c r="C19" s="9" t="s">
        <v>11</v>
      </c>
      <c r="D19" s="9" t="s">
        <v>6</v>
      </c>
      <c r="E19" s="9">
        <v>2</v>
      </c>
      <c r="F19" s="10">
        <v>2</v>
      </c>
      <c r="G19" s="9" t="s">
        <v>82</v>
      </c>
      <c r="H19" s="11" t="s">
        <v>83</v>
      </c>
      <c r="I19" s="18" t="s">
        <v>185</v>
      </c>
      <c r="J19" s="13">
        <v>11.1</v>
      </c>
      <c r="K19" s="13">
        <f t="shared" si="0"/>
        <v>22.2</v>
      </c>
      <c r="L19" s="27" t="s">
        <v>186</v>
      </c>
    </row>
    <row r="20" spans="1:12" ht="18" x14ac:dyDescent="0.45">
      <c r="A20" s="7">
        <v>19</v>
      </c>
      <c r="B20" s="8" t="s">
        <v>162</v>
      </c>
      <c r="C20" s="9" t="s">
        <v>12</v>
      </c>
      <c r="D20" s="9" t="s">
        <v>6</v>
      </c>
      <c r="E20" s="9">
        <v>2</v>
      </c>
      <c r="F20" s="10">
        <v>2</v>
      </c>
      <c r="G20" s="9" t="s">
        <v>79</v>
      </c>
      <c r="H20" s="22" t="s">
        <v>188</v>
      </c>
      <c r="I20" s="11" t="s">
        <v>187</v>
      </c>
      <c r="J20" s="13">
        <v>5.0999999999999996</v>
      </c>
      <c r="K20" s="13">
        <f t="shared" si="0"/>
        <v>10.199999999999999</v>
      </c>
      <c r="L20" s="28" t="s">
        <v>256</v>
      </c>
    </row>
    <row r="21" spans="1:12" x14ac:dyDescent="0.4">
      <c r="A21" s="7">
        <v>20</v>
      </c>
      <c r="B21" s="8" t="s">
        <v>257</v>
      </c>
      <c r="C21" s="9" t="s">
        <v>13</v>
      </c>
      <c r="D21" s="9" t="s">
        <v>6</v>
      </c>
      <c r="E21" s="9">
        <v>2</v>
      </c>
      <c r="F21" s="10">
        <v>2</v>
      </c>
      <c r="G21" s="9" t="s">
        <v>79</v>
      </c>
      <c r="H21" s="22" t="s">
        <v>191</v>
      </c>
      <c r="I21" s="18" t="s">
        <v>189</v>
      </c>
      <c r="J21" s="13">
        <v>2</v>
      </c>
      <c r="K21" s="13">
        <f t="shared" si="0"/>
        <v>4</v>
      </c>
      <c r="L21" s="27" t="s">
        <v>190</v>
      </c>
    </row>
    <row r="22" spans="1:12" ht="48.6" x14ac:dyDescent="0.4">
      <c r="A22" s="7">
        <v>21</v>
      </c>
      <c r="B22" s="8" t="s">
        <v>235</v>
      </c>
      <c r="C22" s="9" t="s">
        <v>14</v>
      </c>
      <c r="D22" s="9" t="s">
        <v>6</v>
      </c>
      <c r="E22" s="9">
        <v>15</v>
      </c>
      <c r="F22" s="10">
        <v>15</v>
      </c>
      <c r="G22" s="9" t="s">
        <v>79</v>
      </c>
      <c r="H22" s="11" t="s">
        <v>192</v>
      </c>
      <c r="I22" s="11" t="s">
        <v>193</v>
      </c>
      <c r="J22" s="13">
        <v>2.2000000000000002</v>
      </c>
      <c r="K22" s="13">
        <f t="shared" si="0"/>
        <v>33</v>
      </c>
      <c r="L22" s="27" t="s">
        <v>194</v>
      </c>
    </row>
    <row r="23" spans="1:12" ht="32.4" x14ac:dyDescent="0.4">
      <c r="A23" s="7">
        <v>22</v>
      </c>
      <c r="B23" s="8" t="s">
        <v>234</v>
      </c>
      <c r="C23" s="9" t="s">
        <v>15</v>
      </c>
      <c r="D23" s="9" t="s">
        <v>6</v>
      </c>
      <c r="E23" s="9">
        <v>10</v>
      </c>
      <c r="F23" s="10">
        <v>10</v>
      </c>
      <c r="G23" s="9" t="s">
        <v>79</v>
      </c>
      <c r="H23" s="23" t="s">
        <v>195</v>
      </c>
      <c r="I23" s="18" t="s">
        <v>196</v>
      </c>
      <c r="J23" s="13">
        <v>3.7</v>
      </c>
      <c r="K23" s="13">
        <f>E23*J23</f>
        <v>37</v>
      </c>
      <c r="L23" s="27" t="s">
        <v>197</v>
      </c>
    </row>
    <row r="24" spans="1:12" x14ac:dyDescent="0.4">
      <c r="A24" s="7">
        <v>23</v>
      </c>
      <c r="B24" s="8" t="s">
        <v>163</v>
      </c>
      <c r="C24" s="9" t="s">
        <v>16</v>
      </c>
      <c r="D24" s="9" t="s">
        <v>6</v>
      </c>
      <c r="E24" s="9">
        <v>2</v>
      </c>
      <c r="F24" s="10">
        <v>2</v>
      </c>
      <c r="G24" s="9" t="s">
        <v>79</v>
      </c>
      <c r="H24" s="11" t="s">
        <v>198</v>
      </c>
      <c r="I24" s="18" t="s">
        <v>199</v>
      </c>
      <c r="J24" s="13">
        <v>1.6</v>
      </c>
      <c r="K24" s="13">
        <f t="shared" si="0"/>
        <v>3.2</v>
      </c>
      <c r="L24" s="27" t="s">
        <v>200</v>
      </c>
    </row>
    <row r="25" spans="1:12" x14ac:dyDescent="0.4">
      <c r="A25" s="7">
        <v>24</v>
      </c>
      <c r="B25" s="8" t="s">
        <v>17</v>
      </c>
      <c r="C25" s="9" t="s">
        <v>18</v>
      </c>
      <c r="D25" s="9" t="s">
        <v>6</v>
      </c>
      <c r="E25" s="9">
        <v>1</v>
      </c>
      <c r="F25" s="10">
        <v>1</v>
      </c>
      <c r="G25" s="9" t="s">
        <v>79</v>
      </c>
      <c r="H25" s="11" t="s">
        <v>201</v>
      </c>
      <c r="I25" s="18" t="s">
        <v>202</v>
      </c>
      <c r="J25" s="13">
        <v>11</v>
      </c>
      <c r="K25" s="13">
        <f t="shared" si="0"/>
        <v>11</v>
      </c>
      <c r="L25" s="27" t="s">
        <v>203</v>
      </c>
    </row>
    <row r="26" spans="1:12" x14ac:dyDescent="0.4">
      <c r="A26" s="7">
        <v>25</v>
      </c>
      <c r="B26" s="8" t="s">
        <v>164</v>
      </c>
      <c r="C26" s="9" t="s">
        <v>19</v>
      </c>
      <c r="D26" s="9" t="s">
        <v>84</v>
      </c>
      <c r="E26" s="9">
        <v>2</v>
      </c>
      <c r="F26" s="10">
        <v>2</v>
      </c>
      <c r="G26" s="9" t="s">
        <v>85</v>
      </c>
      <c r="H26" s="11" t="s">
        <v>86</v>
      </c>
      <c r="I26" s="18" t="s">
        <v>87</v>
      </c>
      <c r="J26" s="13">
        <v>20.399999999999999</v>
      </c>
      <c r="K26" s="13">
        <f t="shared" si="0"/>
        <v>40.799999999999997</v>
      </c>
      <c r="L26" s="27" t="s">
        <v>204</v>
      </c>
    </row>
    <row r="27" spans="1:12" x14ac:dyDescent="0.4">
      <c r="A27" s="7">
        <v>26</v>
      </c>
      <c r="B27" s="8" t="s">
        <v>24</v>
      </c>
      <c r="C27" s="9" t="s">
        <v>25</v>
      </c>
      <c r="D27" s="9" t="s">
        <v>100</v>
      </c>
      <c r="E27" s="9">
        <v>1</v>
      </c>
      <c r="F27" s="10">
        <v>1</v>
      </c>
      <c r="G27" s="9" t="s">
        <v>66</v>
      </c>
      <c r="H27" s="15" t="s">
        <v>67</v>
      </c>
      <c r="I27" s="12" t="s">
        <v>205</v>
      </c>
      <c r="J27" s="13">
        <v>23</v>
      </c>
      <c r="K27" s="13">
        <f t="shared" si="0"/>
        <v>23</v>
      </c>
      <c r="L27" s="27" t="s">
        <v>214</v>
      </c>
    </row>
    <row r="28" spans="1:12" x14ac:dyDescent="0.4">
      <c r="A28" s="7">
        <v>27</v>
      </c>
      <c r="B28" s="8" t="s">
        <v>229</v>
      </c>
      <c r="C28" s="9" t="s">
        <v>230</v>
      </c>
      <c r="D28" s="9" t="s">
        <v>231</v>
      </c>
      <c r="E28" s="9">
        <v>1</v>
      </c>
      <c r="F28" s="10">
        <v>1</v>
      </c>
      <c r="G28" s="9" t="s">
        <v>232</v>
      </c>
      <c r="H28" s="20" t="s">
        <v>243</v>
      </c>
      <c r="I28" s="21" t="s">
        <v>244</v>
      </c>
      <c r="J28" s="13">
        <v>23</v>
      </c>
      <c r="K28" s="13">
        <f t="shared" si="0"/>
        <v>23</v>
      </c>
      <c r="L28" s="27" t="s">
        <v>245</v>
      </c>
    </row>
    <row r="29" spans="1:12" x14ac:dyDescent="0.4">
      <c r="A29" s="7">
        <v>28</v>
      </c>
      <c r="B29" s="8" t="s">
        <v>26</v>
      </c>
      <c r="C29" s="9" t="s">
        <v>27</v>
      </c>
      <c r="D29" s="9" t="s">
        <v>100</v>
      </c>
      <c r="E29" s="9">
        <v>1</v>
      </c>
      <c r="F29" s="10">
        <v>1</v>
      </c>
      <c r="G29" s="9" t="s">
        <v>66</v>
      </c>
      <c r="H29" s="15" t="s">
        <v>68</v>
      </c>
      <c r="I29" s="12" t="s">
        <v>206</v>
      </c>
      <c r="J29" s="13">
        <v>39</v>
      </c>
      <c r="K29" s="13">
        <f t="shared" si="0"/>
        <v>39</v>
      </c>
      <c r="L29" s="27" t="s">
        <v>207</v>
      </c>
    </row>
    <row r="30" spans="1:12" x14ac:dyDescent="0.4">
      <c r="A30" s="7">
        <v>29</v>
      </c>
      <c r="B30" s="8" t="s">
        <v>236</v>
      </c>
      <c r="C30" s="9" t="s">
        <v>142</v>
      </c>
      <c r="D30" s="9" t="s">
        <v>99</v>
      </c>
      <c r="E30" s="9">
        <v>3</v>
      </c>
      <c r="F30" s="10">
        <v>3</v>
      </c>
      <c r="G30" s="9" t="s">
        <v>143</v>
      </c>
      <c r="H30" s="21" t="s">
        <v>144</v>
      </c>
      <c r="I30" s="24" t="s">
        <v>208</v>
      </c>
      <c r="J30" s="13">
        <v>59</v>
      </c>
      <c r="K30" s="13">
        <f t="shared" si="0"/>
        <v>177</v>
      </c>
      <c r="L30" s="27" t="s">
        <v>209</v>
      </c>
    </row>
    <row r="31" spans="1:12" x14ac:dyDescent="0.4">
      <c r="A31" s="7">
        <v>30</v>
      </c>
      <c r="B31" s="8" t="s">
        <v>165</v>
      </c>
      <c r="C31" s="9" t="s">
        <v>20</v>
      </c>
      <c r="D31" s="9" t="s">
        <v>21</v>
      </c>
      <c r="E31" s="9">
        <v>1</v>
      </c>
      <c r="F31" s="10">
        <v>0</v>
      </c>
      <c r="G31" s="9" t="s">
        <v>70</v>
      </c>
      <c r="H31" s="22" t="s">
        <v>71</v>
      </c>
      <c r="I31" s="18" t="s">
        <v>210</v>
      </c>
      <c r="J31" s="13">
        <v>31</v>
      </c>
      <c r="K31" s="13">
        <f t="shared" si="0"/>
        <v>31</v>
      </c>
      <c r="L31" s="27" t="s">
        <v>211</v>
      </c>
    </row>
    <row r="32" spans="1:12" x14ac:dyDescent="0.4">
      <c r="A32" s="7">
        <v>31</v>
      </c>
      <c r="B32" s="8" t="s">
        <v>238</v>
      </c>
      <c r="C32" s="9" t="s">
        <v>258</v>
      </c>
      <c r="D32" s="9" t="s">
        <v>237</v>
      </c>
      <c r="E32" s="9">
        <v>1</v>
      </c>
      <c r="F32" s="10">
        <v>1</v>
      </c>
      <c r="G32" s="9" t="s">
        <v>247</v>
      </c>
      <c r="H32" s="20" t="s">
        <v>246</v>
      </c>
      <c r="I32" s="21" t="s">
        <v>248</v>
      </c>
      <c r="J32" s="13">
        <v>126</v>
      </c>
      <c r="K32" s="13">
        <f t="shared" si="0"/>
        <v>126</v>
      </c>
      <c r="L32" s="27" t="s">
        <v>249</v>
      </c>
    </row>
    <row r="33" spans="1:13" x14ac:dyDescent="0.4">
      <c r="A33" s="7">
        <v>32</v>
      </c>
      <c r="B33" s="8" t="s">
        <v>22</v>
      </c>
      <c r="C33" s="9" t="s">
        <v>23</v>
      </c>
      <c r="D33" s="9" t="s">
        <v>23</v>
      </c>
      <c r="E33" s="9">
        <v>1</v>
      </c>
      <c r="F33" s="10">
        <v>0</v>
      </c>
      <c r="G33" s="9" t="s">
        <v>263</v>
      </c>
      <c r="H33" s="11" t="s">
        <v>264</v>
      </c>
      <c r="I33" s="11" t="s">
        <v>264</v>
      </c>
      <c r="J33" s="13">
        <f>788/5</f>
        <v>157.6</v>
      </c>
      <c r="K33" s="13">
        <f t="shared" si="0"/>
        <v>157.6</v>
      </c>
      <c r="L33" s="27" t="s">
        <v>262</v>
      </c>
    </row>
    <row r="34" spans="1:13" x14ac:dyDescent="0.4">
      <c r="A34" s="7">
        <v>33</v>
      </c>
      <c r="B34" s="8" t="s">
        <v>72</v>
      </c>
      <c r="C34" s="9" t="s">
        <v>73</v>
      </c>
      <c r="D34" s="9" t="s">
        <v>73</v>
      </c>
      <c r="E34" s="9">
        <v>1</v>
      </c>
      <c r="F34" s="10">
        <v>0</v>
      </c>
      <c r="G34" s="9" t="s">
        <v>74</v>
      </c>
      <c r="H34" s="22" t="s">
        <v>75</v>
      </c>
      <c r="I34" s="18" t="s">
        <v>76</v>
      </c>
      <c r="J34" s="13">
        <v>20</v>
      </c>
      <c r="K34" s="13">
        <f t="shared" si="0"/>
        <v>20</v>
      </c>
      <c r="L34" s="27" t="s">
        <v>168</v>
      </c>
    </row>
    <row r="35" spans="1:13" x14ac:dyDescent="0.4">
      <c r="A35" s="7">
        <v>34</v>
      </c>
      <c r="B35" s="8" t="s">
        <v>104</v>
      </c>
      <c r="C35" s="9" t="s">
        <v>96</v>
      </c>
      <c r="D35" s="9" t="s">
        <v>103</v>
      </c>
      <c r="E35" s="9">
        <v>1</v>
      </c>
      <c r="F35" s="10">
        <v>0</v>
      </c>
      <c r="G35" s="9" t="s">
        <v>46</v>
      </c>
      <c r="H35" s="9" t="s">
        <v>43</v>
      </c>
      <c r="I35" s="12" t="s">
        <v>47</v>
      </c>
      <c r="J35" s="13">
        <v>312</v>
      </c>
      <c r="K35" s="13">
        <f t="shared" si="0"/>
        <v>312</v>
      </c>
      <c r="L35" s="27" t="s">
        <v>116</v>
      </c>
    </row>
    <row r="36" spans="1:13" x14ac:dyDescent="0.4">
      <c r="A36" s="7">
        <v>35</v>
      </c>
      <c r="B36" s="8" t="s">
        <v>45</v>
      </c>
      <c r="C36" s="9" t="s">
        <v>77</v>
      </c>
      <c r="D36" s="9" t="s">
        <v>102</v>
      </c>
      <c r="E36" s="9">
        <v>1</v>
      </c>
      <c r="F36" s="10">
        <v>0</v>
      </c>
      <c r="G36" s="9" t="s">
        <v>46</v>
      </c>
      <c r="H36" s="9" t="s">
        <v>44</v>
      </c>
      <c r="I36" s="12" t="s">
        <v>48</v>
      </c>
      <c r="J36" s="13">
        <v>279</v>
      </c>
      <c r="K36" s="13">
        <f t="shared" si="0"/>
        <v>279</v>
      </c>
      <c r="L36" s="27" t="s">
        <v>259</v>
      </c>
    </row>
    <row r="37" spans="1:13" x14ac:dyDescent="0.4">
      <c r="A37" s="7">
        <v>36</v>
      </c>
      <c r="B37" s="8" t="s">
        <v>225</v>
      </c>
      <c r="C37" s="9" t="s">
        <v>150</v>
      </c>
      <c r="D37" s="9" t="s">
        <v>151</v>
      </c>
      <c r="E37" s="9">
        <v>1</v>
      </c>
      <c r="F37" s="10">
        <v>1</v>
      </c>
      <c r="G37" s="9" t="s">
        <v>152</v>
      </c>
      <c r="H37" s="9" t="s">
        <v>153</v>
      </c>
      <c r="I37" s="9" t="s">
        <v>153</v>
      </c>
      <c r="J37" s="13">
        <v>123</v>
      </c>
      <c r="K37" s="13">
        <f t="shared" si="0"/>
        <v>123</v>
      </c>
      <c r="L37" s="27" t="s">
        <v>154</v>
      </c>
    </row>
    <row r="39" spans="1:13" x14ac:dyDescent="0.4">
      <c r="B39" s="8" t="s">
        <v>119</v>
      </c>
      <c r="E39" s="10">
        <f>SUM(E2:E38)</f>
        <v>78</v>
      </c>
      <c r="F39" s="10">
        <f>SUM(F2:F38)</f>
        <v>73</v>
      </c>
      <c r="K39" s="13">
        <f>SUM(K2:K38)</f>
        <v>7749.1000000000013</v>
      </c>
    </row>
    <row r="41" spans="1:13" x14ac:dyDescent="0.4">
      <c r="A41" s="7">
        <v>37</v>
      </c>
      <c r="B41" s="8" t="s">
        <v>110</v>
      </c>
      <c r="C41" s="9" t="s">
        <v>260</v>
      </c>
      <c r="D41" s="9" t="s">
        <v>221</v>
      </c>
      <c r="E41" s="9">
        <v>1</v>
      </c>
      <c r="F41" s="10">
        <v>0</v>
      </c>
      <c r="G41" s="9" t="s">
        <v>250</v>
      </c>
      <c r="J41" s="13">
        <f>(13+0.96)/10*148.36</f>
        <v>207.11056000000005</v>
      </c>
      <c r="K41" s="13">
        <f t="shared" ref="K41" si="1">E41*J41</f>
        <v>207.11056000000005</v>
      </c>
      <c r="L41" s="27" t="s">
        <v>251</v>
      </c>
      <c r="M41" s="9" t="s">
        <v>118</v>
      </c>
    </row>
    <row r="42" spans="1:13" x14ac:dyDescent="0.4">
      <c r="A42" s="7">
        <v>38</v>
      </c>
      <c r="B42" s="8" t="s">
        <v>112</v>
      </c>
      <c r="E42" s="9">
        <v>1</v>
      </c>
      <c r="F42" s="10">
        <v>0</v>
      </c>
      <c r="L42" s="27" t="s">
        <v>251</v>
      </c>
      <c r="M42" s="9" t="s">
        <v>118</v>
      </c>
    </row>
    <row r="44" spans="1:13" x14ac:dyDescent="0.4">
      <c r="B44" s="8" t="s">
        <v>120</v>
      </c>
    </row>
    <row r="45" spans="1:13" x14ac:dyDescent="0.4">
      <c r="A45" s="7">
        <v>39</v>
      </c>
      <c r="B45" s="8" t="s">
        <v>148</v>
      </c>
      <c r="C45" s="9" t="s">
        <v>147</v>
      </c>
      <c r="E45" s="9">
        <v>1</v>
      </c>
      <c r="F45" s="10">
        <v>0</v>
      </c>
      <c r="G45" s="9" t="s">
        <v>145</v>
      </c>
      <c r="J45" s="13">
        <f>55/3320*1.08*1900+200</f>
        <v>233.99397590361446</v>
      </c>
      <c r="K45" s="13">
        <f t="shared" ref="K45:K48" si="2">E45*J45</f>
        <v>233.99397590361446</v>
      </c>
      <c r="L45" s="27" t="s">
        <v>146</v>
      </c>
      <c r="M45" s="9" t="s">
        <v>118</v>
      </c>
    </row>
    <row r="46" spans="1:13" x14ac:dyDescent="0.4">
      <c r="A46" s="9">
        <v>40</v>
      </c>
      <c r="B46" s="25" t="s">
        <v>122</v>
      </c>
      <c r="C46" s="9" t="s">
        <v>222</v>
      </c>
      <c r="E46" s="9">
        <v>1</v>
      </c>
      <c r="F46" s="10">
        <v>0</v>
      </c>
      <c r="G46" s="9" t="s">
        <v>124</v>
      </c>
      <c r="J46" s="13">
        <f>2033/6</f>
        <v>338.83333333333331</v>
      </c>
      <c r="K46" s="13">
        <f t="shared" si="2"/>
        <v>338.83333333333331</v>
      </c>
      <c r="L46" s="27" t="s">
        <v>125</v>
      </c>
      <c r="M46" s="9" t="s">
        <v>149</v>
      </c>
    </row>
    <row r="47" spans="1:13" x14ac:dyDescent="0.4">
      <c r="A47" s="7">
        <v>41</v>
      </c>
      <c r="B47" s="8" t="s">
        <v>121</v>
      </c>
      <c r="C47" s="9" t="s">
        <v>217</v>
      </c>
      <c r="E47" s="9">
        <v>4</v>
      </c>
      <c r="F47" s="10">
        <v>0</v>
      </c>
      <c r="G47" s="9" t="s">
        <v>123</v>
      </c>
      <c r="J47" s="13">
        <f>1190/130</f>
        <v>9.1538461538461533</v>
      </c>
      <c r="K47" s="13">
        <f t="shared" si="2"/>
        <v>36.615384615384613</v>
      </c>
      <c r="L47" s="27" t="s">
        <v>128</v>
      </c>
    </row>
    <row r="48" spans="1:13" x14ac:dyDescent="0.4">
      <c r="A48" s="9">
        <v>42</v>
      </c>
      <c r="B48" s="8" t="s">
        <v>126</v>
      </c>
      <c r="C48" s="9" t="s">
        <v>218</v>
      </c>
      <c r="E48" s="9">
        <v>4</v>
      </c>
      <c r="F48" s="10">
        <v>0</v>
      </c>
      <c r="G48" s="9" t="s">
        <v>123</v>
      </c>
      <c r="J48" s="13">
        <f>490/150</f>
        <v>3.2666666666666666</v>
      </c>
      <c r="K48" s="13">
        <f t="shared" si="2"/>
        <v>13.066666666666666</v>
      </c>
      <c r="L48" s="27" t="s">
        <v>127</v>
      </c>
    </row>
    <row r="49" spans="1:12" x14ac:dyDescent="0.4">
      <c r="L49" s="27"/>
    </row>
    <row r="50" spans="1:12" ht="18" x14ac:dyDescent="0.45">
      <c r="A50" s="7">
        <v>43</v>
      </c>
      <c r="B50" s="8" t="s">
        <v>129</v>
      </c>
      <c r="C50" s="9" t="s">
        <v>228</v>
      </c>
      <c r="E50" s="9">
        <v>1</v>
      </c>
      <c r="F50" s="10">
        <v>0</v>
      </c>
      <c r="G50" s="9" t="s">
        <v>130</v>
      </c>
      <c r="J50" s="13">
        <v>100</v>
      </c>
      <c r="K50" s="13">
        <f t="shared" ref="K50" si="3">E50*J50</f>
        <v>100</v>
      </c>
      <c r="L50" s="28" t="s">
        <v>261</v>
      </c>
    </row>
    <row r="52" spans="1:12" x14ac:dyDescent="0.4">
      <c r="B52" s="8" t="s">
        <v>78</v>
      </c>
      <c r="K52" s="13">
        <f>K39+SUM(K41:K41:K51)</f>
        <v>8678.7199205190009</v>
      </c>
    </row>
  </sheetData>
  <autoFilter ref="A1:M38" xr:uid="{00000000-0001-0000-0000-000000000000}">
    <sortState xmlns:xlrd2="http://schemas.microsoft.com/office/spreadsheetml/2017/richdata2" ref="A2:M39">
      <sortCondition ref="A1:A38"/>
    </sortState>
  </autoFilter>
  <sortState xmlns:xlrd2="http://schemas.microsoft.com/office/spreadsheetml/2017/richdata2" ref="B6:H40">
    <sortCondition ref="B6:B40"/>
  </sortState>
  <phoneticPr fontId="19"/>
  <hyperlinks>
    <hyperlink ref="L47" r:id="rId1" xr:uid="{FE3B668D-7DCC-49A8-98F6-6808276C2A40}"/>
    <hyperlink ref="L48" r:id="rId2" xr:uid="{8C6E6B97-8E71-45C6-AE4B-B07462ADAAD9}"/>
    <hyperlink ref="L15" r:id="rId3" xr:uid="{7022AFE7-949D-4C13-B57A-988FFF5DC721}"/>
    <hyperlink ref="L32" r:id="rId4" xr:uid="{3854B539-77C9-4329-9B39-D892EB9557A8}"/>
    <hyperlink ref="L33" r:id="rId5" display="https://www.digikey.jp/products/ja?keywords=CON-SMA-EDGE-S-ND" xr:uid="{94E1D32D-8D62-4931-AB8F-B813AEF549C9}"/>
    <hyperlink ref="L35" r:id="rId6" xr:uid="{70473B53-D5B2-4CAD-B06F-6709DFB4DD30}"/>
    <hyperlink ref="L8" r:id="rId7" xr:uid="{EB13FC8E-AB42-43CF-A3A6-F79B36D3F8E4}"/>
    <hyperlink ref="L41" r:id="rId8" xr:uid="{C661981E-B248-4EB7-8004-ECAFB1C43E52}"/>
    <hyperlink ref="L42" r:id="rId9" xr:uid="{F433F8C1-9B43-4BF1-A6A2-865BE3874BC3}"/>
    <hyperlink ref="L46" r:id="rId10" xr:uid="{A6303DCA-34C5-4532-A94C-13E2A4CFA8C2}"/>
    <hyperlink ref="L5" r:id="rId11" xr:uid="{7F98669E-97D7-47F8-86C9-43D0460E725A}"/>
    <hyperlink ref="L4" r:id="rId12" xr:uid="{7CFE117D-7801-42D4-B993-472EC17D6D19}"/>
    <hyperlink ref="L3" r:id="rId13" xr:uid="{C6569290-92A9-42DE-ABEE-3E9F85B2F8D3}"/>
    <hyperlink ref="L2" r:id="rId14" xr:uid="{39D4F6B8-92B1-40B3-9FA8-22AB0CC0EE2A}"/>
    <hyperlink ref="L37" r:id="rId15" xr:uid="{CCE802C1-ED1A-45D2-99AF-A81B684B02E3}"/>
    <hyperlink ref="L7" r:id="rId16" xr:uid="{A6905A77-A643-44D2-BF57-AC1DA68E94A7}"/>
    <hyperlink ref="L34" r:id="rId17" xr:uid="{D5F9DCB2-78AF-4D51-A093-71C4812EB83D}"/>
    <hyperlink ref="L9" r:id="rId18" xr:uid="{215DF21A-3A34-41DB-8668-E7C4649E4D40}"/>
    <hyperlink ref="L10" r:id="rId19" xr:uid="{77B16FF3-3840-47CE-8B82-F741D24A987F}"/>
    <hyperlink ref="L11" r:id="rId20" xr:uid="{72CACA1E-3B9A-43F4-AD43-9A787E8F6A19}"/>
    <hyperlink ref="L12" r:id="rId21" xr:uid="{5AED5353-CCE8-4C1F-AB5E-221799889B6A}"/>
    <hyperlink ref="L13" r:id="rId22" xr:uid="{5CDC28DA-D958-4FCB-8547-D81641392A47}"/>
    <hyperlink ref="L16" r:id="rId23" xr:uid="{B1D0702E-AD8A-4E5B-A1C2-DD66FA7B776F}"/>
    <hyperlink ref="L17" r:id="rId24" xr:uid="{981BE946-5907-49F1-9261-A3340191FAC7}"/>
    <hyperlink ref="L18" r:id="rId25" xr:uid="{2A5B8055-07A7-41B1-BF04-53FB7DF2D982}"/>
    <hyperlink ref="L19" r:id="rId26" xr:uid="{469085BC-DA80-4641-92A1-E41A001CCA89}"/>
    <hyperlink ref="L20" r:id="rId27" xr:uid="{D43952A6-D906-418A-ABC1-922F4C0FA2BC}"/>
    <hyperlink ref="L21" r:id="rId28" xr:uid="{437F9DE7-583C-4082-886B-FFCEF0B9B973}"/>
    <hyperlink ref="L22" r:id="rId29" xr:uid="{C8F3C38A-6088-4D9E-ADAD-61C14C4CD55B}"/>
    <hyperlink ref="L24" r:id="rId30" xr:uid="{5376C9AD-893D-4331-AD4A-00D714282260}"/>
    <hyperlink ref="L25" r:id="rId31" xr:uid="{9ADC9370-ACE3-4873-828E-4FF6D9DDE412}"/>
    <hyperlink ref="L26" r:id="rId32" xr:uid="{7019FE77-CBF1-4D40-9831-55A1AD1A77A8}"/>
    <hyperlink ref="L23" r:id="rId33" xr:uid="{58AE6FE1-CF97-467C-9231-04DCE84F8B02}"/>
    <hyperlink ref="L27" r:id="rId34" xr:uid="{09B79D8A-4442-431A-A8B4-391DC8233282}"/>
    <hyperlink ref="L29" r:id="rId35" xr:uid="{8D8251A1-0727-4CA4-B108-7F423F711D38}"/>
    <hyperlink ref="L30" r:id="rId36" xr:uid="{65D99843-E42D-4906-9D79-B5466EFAAD28}"/>
    <hyperlink ref="L31" r:id="rId37" xr:uid="{39AC6234-6C60-44A0-B5D6-7EE252013E24}"/>
    <hyperlink ref="L45" r:id="rId38" xr:uid="{FD289130-131C-4770-A222-12CA847F73DF}"/>
    <hyperlink ref="L50" r:id="rId39" xr:uid="{EF4A2E49-5767-4B19-9B0B-219B5FB96D33}"/>
    <hyperlink ref="L6" r:id="rId40" xr:uid="{A1A12CCF-4FF1-4126-AE33-A8EA29EE391D}"/>
    <hyperlink ref="L14" r:id="rId41" xr:uid="{3D180BED-35FF-4DB6-B7EB-1FC8C3961420}"/>
    <hyperlink ref="L28" r:id="rId42" xr:uid="{9FBAE563-83E9-4BE1-9674-9A224AAF0644}"/>
    <hyperlink ref="L36" r:id="rId43" display="https://www.digikey.jp/products/ja?keywords=903-1014-ND" xr:uid="{1929B381-AD3F-4673-BEC8-F7D0DB9F05D4}"/>
  </hyperlinks>
  <pageMargins left="0.70866141732283472" right="0.70866141732283472" top="0.74803149606299213" bottom="0.74803149606299213" header="0.31496062992125984" footer="0.31496062992125984"/>
  <pageSetup paperSize="9" scale="47" fitToHeight="0" orientation="landscape" r:id="rId44"/>
  <headerFooter>
    <oddFooter>&amp;L&amp;F&amp;R&amp;P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6BFA-0AEE-4656-954D-6831B160B7DA}">
  <dimension ref="A1:D2"/>
  <sheetViews>
    <sheetView workbookViewId="0">
      <selection activeCell="F19" sqref="F19"/>
    </sheetView>
  </sheetViews>
  <sheetFormatPr defaultRowHeight="18" x14ac:dyDescent="0.45"/>
  <cols>
    <col min="1" max="1" width="26.3984375" customWidth="1"/>
    <col min="2" max="2" width="39.19921875" customWidth="1"/>
    <col min="3" max="3" width="8.296875" customWidth="1"/>
  </cols>
  <sheetData>
    <row r="1" spans="1:4" x14ac:dyDescent="0.45">
      <c r="A1" t="s">
        <v>135</v>
      </c>
      <c r="B1" t="s">
        <v>136</v>
      </c>
      <c r="C1" t="s">
        <v>137</v>
      </c>
      <c r="D1" t="s">
        <v>138</v>
      </c>
    </row>
    <row r="2" spans="1:4" x14ac:dyDescent="0.45">
      <c r="D2" s="1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parts list</vt:lpstr>
      <vt:lpstr>BOM</vt:lpstr>
      <vt:lpstr>'parts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</dc:creator>
  <cp:lastModifiedBy>Tomoji Takasu</cp:lastModifiedBy>
  <cp:lastPrinted>2021-10-13T10:07:02Z</cp:lastPrinted>
  <dcterms:created xsi:type="dcterms:W3CDTF">2021-10-07T00:44:00Z</dcterms:created>
  <dcterms:modified xsi:type="dcterms:W3CDTF">2024-02-09T02:28:15Z</dcterms:modified>
</cp:coreProperties>
</file>