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172.16.86.10\объекты\Антипинский НПЗ, АО\Формы для протоколов\Форма оригинал 2024\Манометр\"/>
    </mc:Choice>
  </mc:AlternateContent>
  <xr:revisionPtr revIDLastSave="0" documentId="13_ncr:1_{3E2F39F4-C849-4F01-A8F5-21A745369240}" xr6:coauthVersionLast="47" xr6:coauthVersionMax="47" xr10:uidLastSave="{00000000-0000-0000-0000-000000000000}"/>
  <bookViews>
    <workbookView xWindow="-28920" yWindow="-120" windowWidth="29040" windowHeight="15720" tabRatio="868" activeTab="3" xr2:uid="{00000000-000D-0000-FFFF-FFFF00000000}"/>
  </bookViews>
  <sheets>
    <sheet name="ИД" sheetId="1" r:id="rId1"/>
    <sheet name="подписи поверителей" sheetId="93" r:id="rId2"/>
    <sheet name="подписи стажеров " sheetId="193" r:id="rId3"/>
    <sheet name="00249" sheetId="1441" r:id="rId4"/>
    <sheet name="00250" sheetId="1592" r:id="rId5"/>
    <sheet name="00628" sheetId="1593" r:id="rId6"/>
    <sheet name="00781" sheetId="1594" r:id="rId7"/>
    <sheet name="01571" sheetId="1595" r:id="rId8"/>
    <sheet name="01572" sheetId="1596" r:id="rId9"/>
    <sheet name="01576" sheetId="1597" r:id="rId10"/>
    <sheet name="01578" sheetId="1598" r:id="rId11"/>
    <sheet name="01661" sheetId="1599" r:id="rId12"/>
    <sheet name="2150" sheetId="1600" r:id="rId13"/>
    <sheet name="3168" sheetId="1601" r:id="rId14"/>
    <sheet name="10537" sheetId="1602" r:id="rId15"/>
    <sheet name="01530" sheetId="1603" r:id="rId16"/>
    <sheet name="01531" sheetId="1604" r:id="rId17"/>
    <sheet name="01532" sheetId="1605" r:id="rId18"/>
    <sheet name="01533" sheetId="1606" r:id="rId19"/>
    <sheet name="01534" sheetId="1607" r:id="rId20"/>
    <sheet name="05393" sheetId="1608" r:id="rId21"/>
    <sheet name="05394" sheetId="1609" r:id="rId22"/>
    <sheet name="05395" sheetId="1610" r:id="rId23"/>
    <sheet name="3201" sheetId="1611" r:id="rId24"/>
    <sheet name="00755" sheetId="1612" r:id="rId25"/>
    <sheet name="00756" sheetId="1613" r:id="rId26"/>
    <sheet name="004316" sheetId="1614" r:id="rId27"/>
    <sheet name="02460" sheetId="1615" r:id="rId28"/>
    <sheet name="05374" sheetId="1616" r:id="rId29"/>
    <sheet name="05378" sheetId="1617" r:id="rId30"/>
    <sheet name="Р00847" sheetId="1618" r:id="rId31"/>
    <sheet name="00816" sheetId="1619" r:id="rId32"/>
    <sheet name="05413" sheetId="1620" r:id="rId33"/>
  </sheets>
  <definedNames>
    <definedName name="_xlnm._FilterDatabase" localSheetId="3" hidden="1">'00249'!$A$1:$AH$30</definedName>
    <definedName name="_xlnm._FilterDatabase" localSheetId="0" hidden="1">ИД!$A$1:$Q$122</definedName>
    <definedName name="_xlnm.Print_Area" localSheetId="3">'00249'!$A$1:$AG$78</definedName>
    <definedName name="_xlnm.Print_Area" localSheetId="4">'00250'!$A$1:$AG$56</definedName>
    <definedName name="_xlnm.Print_Area" localSheetId="26">'004316'!$A$1:$AG$56</definedName>
    <definedName name="_xlnm.Print_Area" localSheetId="5">'00628'!$A$1:$AG$56</definedName>
    <definedName name="_xlnm.Print_Area" localSheetId="24">'00755'!$A$1:$AG$56</definedName>
    <definedName name="_xlnm.Print_Area" localSheetId="25">'00756'!$A$1:$AG$56</definedName>
    <definedName name="_xlnm.Print_Area" localSheetId="6">'00781'!$A$1:$AG$56</definedName>
    <definedName name="_xlnm.Print_Area" localSheetId="31">'00816'!$A$1:$AG$56</definedName>
    <definedName name="_xlnm.Print_Area" localSheetId="15">'01530'!$A$1:$AG$56</definedName>
    <definedName name="_xlnm.Print_Area" localSheetId="16">'01531'!$A$1:$AG$56</definedName>
    <definedName name="_xlnm.Print_Area" localSheetId="17">'01532'!$A$1:$AG$56</definedName>
    <definedName name="_xlnm.Print_Area" localSheetId="18">'01533'!$A$1:$AG$56</definedName>
    <definedName name="_xlnm.Print_Area" localSheetId="19">'01534'!$A$1:$AG$56</definedName>
    <definedName name="_xlnm.Print_Area" localSheetId="7">'01571'!$A$1:$AG$56</definedName>
    <definedName name="_xlnm.Print_Area" localSheetId="8">'01572'!$A$1:$AG$56</definedName>
    <definedName name="_xlnm.Print_Area" localSheetId="9">'01576'!$A$1:$AG$56</definedName>
    <definedName name="_xlnm.Print_Area" localSheetId="10">'01578'!$A$1:$AG$56</definedName>
    <definedName name="_xlnm.Print_Area" localSheetId="11">'01661'!$A$1:$AG$56</definedName>
    <definedName name="_xlnm.Print_Area" localSheetId="27">'02460'!$A$1:$AG$56</definedName>
    <definedName name="_xlnm.Print_Area" localSheetId="28">'05374'!$A$1:$AG$56</definedName>
    <definedName name="_xlnm.Print_Area" localSheetId="29">'05378'!$A$1:$AG$56</definedName>
    <definedName name="_xlnm.Print_Area" localSheetId="20">'05393'!$A$1:$AG$56</definedName>
    <definedName name="_xlnm.Print_Area" localSheetId="21">'05394'!$A$1:$AG$56</definedName>
    <definedName name="_xlnm.Print_Area" localSheetId="22">'05395'!$A$1:$AG$56</definedName>
    <definedName name="_xlnm.Print_Area" localSheetId="32">'05413'!$A$1:$AG$56</definedName>
    <definedName name="_xlnm.Print_Area" localSheetId="14">'10537'!$A$1:$AG$56</definedName>
    <definedName name="_xlnm.Print_Area" localSheetId="12">'2150'!$A$1:$AG$56</definedName>
    <definedName name="_xlnm.Print_Area" localSheetId="13">'3168'!$A$1:$AG$56</definedName>
    <definedName name="_xlnm.Print_Area" localSheetId="23">'3201'!$A$1:$AG$56</definedName>
    <definedName name="_xlnm.Print_Area" localSheetId="30">Р00847!$A$1:$AG$56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W51" i="1441" l="1"/>
  <c r="Q51" i="1441"/>
  <c r="Y64" i="1441"/>
  <c r="V23" i="1441"/>
  <c r="I43" i="1620"/>
  <c r="AU44" i="1620" s="1"/>
  <c r="AU61" i="1620" s="1"/>
  <c r="AU42" i="1620"/>
  <c r="AU56" i="1620" s="1"/>
  <c r="AE42" i="1620"/>
  <c r="I42" i="1620"/>
  <c r="AU43" i="1620" s="1"/>
  <c r="AU41" i="1620"/>
  <c r="AU55" i="1620" s="1"/>
  <c r="AE41" i="1620"/>
  <c r="I41" i="1620"/>
  <c r="M41" i="1620" s="1"/>
  <c r="AV42" i="1620" s="1"/>
  <c r="AE40" i="1620"/>
  <c r="I40" i="1620"/>
  <c r="M40" i="1620" s="1"/>
  <c r="AV41" i="1620" s="1"/>
  <c r="AE39" i="1620"/>
  <c r="I39" i="1620"/>
  <c r="AU40" i="1620" s="1"/>
  <c r="AE38" i="1620"/>
  <c r="I38" i="1620"/>
  <c r="AU39" i="1620" s="1"/>
  <c r="AE37" i="1620"/>
  <c r="I37" i="1620"/>
  <c r="AU38" i="1620" s="1"/>
  <c r="I36" i="1620"/>
  <c r="AU37" i="1620" s="1"/>
  <c r="AU35" i="1620"/>
  <c r="I34" i="1620"/>
  <c r="A19" i="1620"/>
  <c r="O17" i="1620"/>
  <c r="AB15" i="1620"/>
  <c r="V15" i="1620"/>
  <c r="A10" i="1620"/>
  <c r="A8" i="1620"/>
  <c r="M43" i="1619"/>
  <c r="AV44" i="1619" s="1"/>
  <c r="I43" i="1619"/>
  <c r="AU44" i="1619" s="1"/>
  <c r="AU61" i="1619" s="1"/>
  <c r="AE42" i="1619"/>
  <c r="I42" i="1619"/>
  <c r="AU43" i="1619" s="1"/>
  <c r="AE41" i="1619"/>
  <c r="M41" i="1619"/>
  <c r="AV42" i="1619" s="1"/>
  <c r="I41" i="1619"/>
  <c r="AU42" i="1619" s="1"/>
  <c r="AU57" i="1619" s="1"/>
  <c r="AE40" i="1619"/>
  <c r="I40" i="1619"/>
  <c r="M40" i="1619" s="1"/>
  <c r="AV41" i="1619" s="1"/>
  <c r="AE39" i="1619"/>
  <c r="I39" i="1619"/>
  <c r="AU40" i="1619" s="1"/>
  <c r="AE38" i="1619"/>
  <c r="I38" i="1619"/>
  <c r="AU39" i="1619" s="1"/>
  <c r="AE37" i="1619"/>
  <c r="M37" i="1619"/>
  <c r="AV38" i="1619" s="1"/>
  <c r="I37" i="1619"/>
  <c r="AU38" i="1619" s="1"/>
  <c r="AU49" i="1619" s="1"/>
  <c r="M36" i="1619"/>
  <c r="AV37" i="1619" s="1"/>
  <c r="I36" i="1619"/>
  <c r="AU37" i="1619" s="1"/>
  <c r="AU35" i="1619"/>
  <c r="I34" i="1619"/>
  <c r="A19" i="1619"/>
  <c r="O17" i="1619"/>
  <c r="AB15" i="1619"/>
  <c r="V15" i="1619"/>
  <c r="A10" i="1619"/>
  <c r="A8" i="1619"/>
  <c r="I43" i="1618"/>
  <c r="M43" i="1618" s="1"/>
  <c r="AV44" i="1618" s="1"/>
  <c r="AE42" i="1618"/>
  <c r="I42" i="1618"/>
  <c r="AU43" i="1618" s="1"/>
  <c r="AE41" i="1618"/>
  <c r="I41" i="1618"/>
  <c r="M41" i="1618" s="1"/>
  <c r="AV42" i="1618" s="1"/>
  <c r="AE40" i="1618"/>
  <c r="I40" i="1618"/>
  <c r="AU41" i="1618" s="1"/>
  <c r="AE39" i="1618"/>
  <c r="I39" i="1618"/>
  <c r="AU40" i="1618" s="1"/>
  <c r="AE38" i="1618"/>
  <c r="I38" i="1618"/>
  <c r="AU39" i="1618" s="1"/>
  <c r="AE37" i="1618"/>
  <c r="I37" i="1618"/>
  <c r="M37" i="1618" s="1"/>
  <c r="AV38" i="1618" s="1"/>
  <c r="I36" i="1618"/>
  <c r="M36" i="1618" s="1"/>
  <c r="AV37" i="1618" s="1"/>
  <c r="AU35" i="1618"/>
  <c r="I34" i="1618"/>
  <c r="A19" i="1618"/>
  <c r="O17" i="1618"/>
  <c r="AB15" i="1618"/>
  <c r="V15" i="1618"/>
  <c r="A10" i="1618"/>
  <c r="A8" i="1618"/>
  <c r="AU44" i="1617"/>
  <c r="I43" i="1617"/>
  <c r="M43" i="1617" s="1"/>
  <c r="AV44" i="1617" s="1"/>
  <c r="AU42" i="1617"/>
  <c r="AU57" i="1617" s="1"/>
  <c r="AE42" i="1617"/>
  <c r="I42" i="1617"/>
  <c r="AU43" i="1617" s="1"/>
  <c r="AE41" i="1617"/>
  <c r="M41" i="1617"/>
  <c r="AV42" i="1617" s="1"/>
  <c r="I41" i="1617"/>
  <c r="AE40" i="1617"/>
  <c r="I40" i="1617"/>
  <c r="AU41" i="1617" s="1"/>
  <c r="AU39" i="1617"/>
  <c r="AU51" i="1617" s="1"/>
  <c r="AE39" i="1617"/>
  <c r="I39" i="1617"/>
  <c r="AU40" i="1617" s="1"/>
  <c r="AU38" i="1617"/>
  <c r="AU49" i="1617" s="1"/>
  <c r="AE38" i="1617"/>
  <c r="M38" i="1617"/>
  <c r="AV39" i="1617" s="1"/>
  <c r="I38" i="1617"/>
  <c r="AE37" i="1617"/>
  <c r="I37" i="1617"/>
  <c r="M37" i="1617" s="1"/>
  <c r="AV38" i="1617" s="1"/>
  <c r="I36" i="1617"/>
  <c r="AU37" i="1617" s="1"/>
  <c r="AU35" i="1617"/>
  <c r="I34" i="1617"/>
  <c r="A19" i="1617"/>
  <c r="O17" i="1617"/>
  <c r="AB15" i="1617"/>
  <c r="V15" i="1617"/>
  <c r="A10" i="1617"/>
  <c r="A8" i="1617"/>
  <c r="I43" i="1616"/>
  <c r="M43" i="1616" s="1"/>
  <c r="AV44" i="1616" s="1"/>
  <c r="AE42" i="1616"/>
  <c r="I42" i="1616"/>
  <c r="AU43" i="1616" s="1"/>
  <c r="AE41" i="1616"/>
  <c r="I41" i="1616"/>
  <c r="M41" i="1616" s="1"/>
  <c r="AV42" i="1616" s="1"/>
  <c r="AE40" i="1616"/>
  <c r="M40" i="1616"/>
  <c r="AV41" i="1616" s="1"/>
  <c r="I40" i="1616"/>
  <c r="AU41" i="1616" s="1"/>
  <c r="AE39" i="1616"/>
  <c r="I39" i="1616"/>
  <c r="AU40" i="1616" s="1"/>
  <c r="AE38" i="1616"/>
  <c r="I38" i="1616"/>
  <c r="AU39" i="1616" s="1"/>
  <c r="AE37" i="1616"/>
  <c r="I37" i="1616"/>
  <c r="M37" i="1616" s="1"/>
  <c r="AV38" i="1616" s="1"/>
  <c r="I36" i="1616"/>
  <c r="M36" i="1616" s="1"/>
  <c r="AV37" i="1616" s="1"/>
  <c r="AU35" i="1616"/>
  <c r="I34" i="1616"/>
  <c r="A19" i="1616"/>
  <c r="O17" i="1616"/>
  <c r="AB15" i="1616"/>
  <c r="V15" i="1616"/>
  <c r="A10" i="1616"/>
  <c r="A8" i="1616"/>
  <c r="I43" i="1615"/>
  <c r="M43" i="1615" s="1"/>
  <c r="AV44" i="1615" s="1"/>
  <c r="AE42" i="1615"/>
  <c r="M42" i="1615"/>
  <c r="AV43" i="1615" s="1"/>
  <c r="I42" i="1615"/>
  <c r="AU43" i="1615" s="1"/>
  <c r="AE41" i="1615"/>
  <c r="I41" i="1615"/>
  <c r="M41" i="1615" s="1"/>
  <c r="AV42" i="1615" s="1"/>
  <c r="AE40" i="1615"/>
  <c r="I40" i="1615"/>
  <c r="AU41" i="1615" s="1"/>
  <c r="AU55" i="1615" s="1"/>
  <c r="AE39" i="1615"/>
  <c r="I39" i="1615"/>
  <c r="AU40" i="1615" s="1"/>
  <c r="AE38" i="1615"/>
  <c r="M38" i="1615"/>
  <c r="AV39" i="1615" s="1"/>
  <c r="I38" i="1615"/>
  <c r="AU39" i="1615" s="1"/>
  <c r="AE37" i="1615"/>
  <c r="I37" i="1615"/>
  <c r="M37" i="1615" s="1"/>
  <c r="AV38" i="1615" s="1"/>
  <c r="I36" i="1615"/>
  <c r="M36" i="1615" s="1"/>
  <c r="AV37" i="1615" s="1"/>
  <c r="AU35" i="1615"/>
  <c r="I34" i="1615"/>
  <c r="A19" i="1615"/>
  <c r="O17" i="1615"/>
  <c r="AB15" i="1615"/>
  <c r="V15" i="1615"/>
  <c r="A10" i="1615"/>
  <c r="A8" i="1615"/>
  <c r="I43" i="1614"/>
  <c r="AU44" i="1614" s="1"/>
  <c r="AE42" i="1614"/>
  <c r="M42" i="1614"/>
  <c r="AV43" i="1614" s="1"/>
  <c r="I42" i="1614"/>
  <c r="AU43" i="1614" s="1"/>
  <c r="AE41" i="1614"/>
  <c r="I41" i="1614"/>
  <c r="M41" i="1614" s="1"/>
  <c r="AV42" i="1614" s="1"/>
  <c r="AE40" i="1614"/>
  <c r="I40" i="1614"/>
  <c r="AU41" i="1614" s="1"/>
  <c r="AE39" i="1614"/>
  <c r="I39" i="1614"/>
  <c r="AU40" i="1614" s="1"/>
  <c r="AE38" i="1614"/>
  <c r="I38" i="1614"/>
  <c r="AU39" i="1614" s="1"/>
  <c r="AE37" i="1614"/>
  <c r="I37" i="1614"/>
  <c r="AU38" i="1614" s="1"/>
  <c r="I36" i="1614"/>
  <c r="M36" i="1614" s="1"/>
  <c r="AV37" i="1614" s="1"/>
  <c r="AU35" i="1614"/>
  <c r="I34" i="1614"/>
  <c r="A19" i="1614"/>
  <c r="O17" i="1614"/>
  <c r="AB15" i="1614"/>
  <c r="V15" i="1614"/>
  <c r="A10" i="1614"/>
  <c r="A8" i="1614"/>
  <c r="I43" i="1613"/>
  <c r="M43" i="1613" s="1"/>
  <c r="AV44" i="1613" s="1"/>
  <c r="AE42" i="1613"/>
  <c r="I42" i="1613"/>
  <c r="AU43" i="1613" s="1"/>
  <c r="AE41" i="1613"/>
  <c r="I41" i="1613"/>
  <c r="AU42" i="1613" s="1"/>
  <c r="AE40" i="1613"/>
  <c r="I40" i="1613"/>
  <c r="AU41" i="1613" s="1"/>
  <c r="AE39" i="1613"/>
  <c r="I39" i="1613"/>
  <c r="AU40" i="1613" s="1"/>
  <c r="AE38" i="1613"/>
  <c r="I38" i="1613"/>
  <c r="AU39" i="1613" s="1"/>
  <c r="AE37" i="1613"/>
  <c r="I37" i="1613"/>
  <c r="M37" i="1613" s="1"/>
  <c r="AV38" i="1613" s="1"/>
  <c r="I36" i="1613"/>
  <c r="AU37" i="1613" s="1"/>
  <c r="I34" i="1613"/>
  <c r="A19" i="1613"/>
  <c r="O17" i="1613"/>
  <c r="AB15" i="1613"/>
  <c r="V15" i="1613"/>
  <c r="A10" i="1613"/>
  <c r="A8" i="1613"/>
  <c r="I43" i="1612"/>
  <c r="M43" i="1612" s="1"/>
  <c r="AV44" i="1612" s="1"/>
  <c r="AE42" i="1612"/>
  <c r="I42" i="1612"/>
  <c r="AU43" i="1612" s="1"/>
  <c r="AE41" i="1612"/>
  <c r="I41" i="1612"/>
  <c r="M41" i="1612" s="1"/>
  <c r="AV42" i="1612" s="1"/>
  <c r="AE40" i="1612"/>
  <c r="I40" i="1612"/>
  <c r="AU41" i="1612" s="1"/>
  <c r="AE39" i="1612"/>
  <c r="I39" i="1612"/>
  <c r="AU40" i="1612" s="1"/>
  <c r="AU38" i="1612"/>
  <c r="AE38" i="1612"/>
  <c r="I38" i="1612"/>
  <c r="AU39" i="1612" s="1"/>
  <c r="AE37" i="1612"/>
  <c r="M37" i="1612"/>
  <c r="AV38" i="1612" s="1"/>
  <c r="I37" i="1612"/>
  <c r="I36" i="1612"/>
  <c r="M36" i="1612" s="1"/>
  <c r="AV37" i="1612" s="1"/>
  <c r="AU35" i="1612"/>
  <c r="I34" i="1612"/>
  <c r="A19" i="1612"/>
  <c r="O17" i="1612"/>
  <c r="AB15" i="1612"/>
  <c r="V15" i="1612"/>
  <c r="A10" i="1612"/>
  <c r="A8" i="1612"/>
  <c r="I43" i="1611"/>
  <c r="M43" i="1611" s="1"/>
  <c r="AV44" i="1611" s="1"/>
  <c r="AE42" i="1611"/>
  <c r="I42" i="1611"/>
  <c r="AU43" i="1611" s="1"/>
  <c r="AE41" i="1611"/>
  <c r="I41" i="1611"/>
  <c r="M41" i="1611" s="1"/>
  <c r="AV42" i="1611" s="1"/>
  <c r="AE40" i="1611"/>
  <c r="I40" i="1611"/>
  <c r="AU41" i="1611" s="1"/>
  <c r="AE39" i="1611"/>
  <c r="I39" i="1611"/>
  <c r="AU40" i="1611" s="1"/>
  <c r="AE38" i="1611"/>
  <c r="M38" i="1611"/>
  <c r="AV39" i="1611" s="1"/>
  <c r="I38" i="1611"/>
  <c r="AU39" i="1611" s="1"/>
  <c r="AE37" i="1611"/>
  <c r="I37" i="1611"/>
  <c r="M37" i="1611" s="1"/>
  <c r="AV38" i="1611" s="1"/>
  <c r="I36" i="1611"/>
  <c r="M36" i="1611" s="1"/>
  <c r="AV37" i="1611" s="1"/>
  <c r="I34" i="1611"/>
  <c r="A19" i="1611"/>
  <c r="O17" i="1611"/>
  <c r="AB15" i="1611"/>
  <c r="V15" i="1611"/>
  <c r="A10" i="1611"/>
  <c r="A8" i="1611"/>
  <c r="I43" i="1610"/>
  <c r="M43" i="1610" s="1"/>
  <c r="AV44" i="1610" s="1"/>
  <c r="AU42" i="1610"/>
  <c r="AE42" i="1610"/>
  <c r="I42" i="1610"/>
  <c r="AU43" i="1610" s="1"/>
  <c r="AE41" i="1610"/>
  <c r="I41" i="1610"/>
  <c r="M41" i="1610" s="1"/>
  <c r="AV42" i="1610" s="1"/>
  <c r="AE40" i="1610"/>
  <c r="I40" i="1610"/>
  <c r="AU41" i="1610" s="1"/>
  <c r="AE39" i="1610"/>
  <c r="I39" i="1610"/>
  <c r="AU40" i="1610" s="1"/>
  <c r="AE38" i="1610"/>
  <c r="M38" i="1610"/>
  <c r="AV39" i="1610" s="1"/>
  <c r="I38" i="1610"/>
  <c r="AU39" i="1610" s="1"/>
  <c r="AE37" i="1610"/>
  <c r="I37" i="1610"/>
  <c r="M37" i="1610" s="1"/>
  <c r="AV38" i="1610" s="1"/>
  <c r="I36" i="1610"/>
  <c r="M36" i="1610" s="1"/>
  <c r="AV37" i="1610" s="1"/>
  <c r="I34" i="1610"/>
  <c r="A19" i="1610"/>
  <c r="O17" i="1610"/>
  <c r="AB15" i="1610"/>
  <c r="V15" i="1610"/>
  <c r="A10" i="1610"/>
  <c r="A8" i="1610"/>
  <c r="I43" i="1609"/>
  <c r="M43" i="1609" s="1"/>
  <c r="AV44" i="1609" s="1"/>
  <c r="AU42" i="1609"/>
  <c r="AU56" i="1609" s="1"/>
  <c r="AE42" i="1609"/>
  <c r="I42" i="1609"/>
  <c r="AU43" i="1609" s="1"/>
  <c r="AE41" i="1609"/>
  <c r="M41" i="1609"/>
  <c r="AV42" i="1609" s="1"/>
  <c r="I41" i="1609"/>
  <c r="AE40" i="1609"/>
  <c r="I40" i="1609"/>
  <c r="AU41" i="1609" s="1"/>
  <c r="AU39" i="1609"/>
  <c r="AU51" i="1609" s="1"/>
  <c r="AE39" i="1609"/>
  <c r="I39" i="1609"/>
  <c r="AU40" i="1609" s="1"/>
  <c r="AE38" i="1609"/>
  <c r="M38" i="1609"/>
  <c r="AV39" i="1609" s="1"/>
  <c r="I38" i="1609"/>
  <c r="AE37" i="1609"/>
  <c r="I37" i="1609"/>
  <c r="M37" i="1609" s="1"/>
  <c r="AV38" i="1609" s="1"/>
  <c r="I36" i="1609"/>
  <c r="M36" i="1609" s="1"/>
  <c r="AV37" i="1609" s="1"/>
  <c r="AU35" i="1609"/>
  <c r="I34" i="1609"/>
  <c r="A19" i="1609"/>
  <c r="O17" i="1609"/>
  <c r="AB15" i="1609"/>
  <c r="V15" i="1609"/>
  <c r="A10" i="1609"/>
  <c r="A8" i="1609"/>
  <c r="I43" i="1608"/>
  <c r="M43" i="1608" s="1"/>
  <c r="AV44" i="1608" s="1"/>
  <c r="AE42" i="1608"/>
  <c r="I42" i="1608"/>
  <c r="AU43" i="1608" s="1"/>
  <c r="AE41" i="1608"/>
  <c r="I41" i="1608"/>
  <c r="M41" i="1608" s="1"/>
  <c r="AV42" i="1608" s="1"/>
  <c r="AE40" i="1608"/>
  <c r="I40" i="1608"/>
  <c r="AU41" i="1608" s="1"/>
  <c r="AE39" i="1608"/>
  <c r="I39" i="1608"/>
  <c r="AU40" i="1608" s="1"/>
  <c r="AE38" i="1608"/>
  <c r="I38" i="1608"/>
  <c r="AU39" i="1608" s="1"/>
  <c r="AE37" i="1608"/>
  <c r="I37" i="1608"/>
  <c r="M37" i="1608" s="1"/>
  <c r="AV38" i="1608" s="1"/>
  <c r="I36" i="1608"/>
  <c r="M36" i="1608" s="1"/>
  <c r="AV37" i="1608" s="1"/>
  <c r="I34" i="1608"/>
  <c r="A19" i="1608"/>
  <c r="O17" i="1608"/>
  <c r="AB15" i="1608"/>
  <c r="V15" i="1608"/>
  <c r="A10" i="1608"/>
  <c r="A8" i="1608"/>
  <c r="I43" i="1607"/>
  <c r="M43" i="1607" s="1"/>
  <c r="AV44" i="1607" s="1"/>
  <c r="AE42" i="1607"/>
  <c r="I42" i="1607"/>
  <c r="AU43" i="1607" s="1"/>
  <c r="AE41" i="1607"/>
  <c r="I41" i="1607"/>
  <c r="M41" i="1607" s="1"/>
  <c r="AV42" i="1607" s="1"/>
  <c r="AE40" i="1607"/>
  <c r="I40" i="1607"/>
  <c r="AU41" i="1607" s="1"/>
  <c r="AE39" i="1607"/>
  <c r="I39" i="1607"/>
  <c r="AU40" i="1607" s="1"/>
  <c r="AE38" i="1607"/>
  <c r="I38" i="1607"/>
  <c r="AU39" i="1607" s="1"/>
  <c r="AE37" i="1607"/>
  <c r="I37" i="1607"/>
  <c r="M37" i="1607" s="1"/>
  <c r="AV38" i="1607" s="1"/>
  <c r="I36" i="1607"/>
  <c r="M36" i="1607" s="1"/>
  <c r="AV37" i="1607" s="1"/>
  <c r="I34" i="1607"/>
  <c r="A19" i="1607"/>
  <c r="O17" i="1607"/>
  <c r="AB15" i="1607"/>
  <c r="V15" i="1607"/>
  <c r="A10" i="1607"/>
  <c r="A8" i="1607"/>
  <c r="I43" i="1606"/>
  <c r="M43" i="1606" s="1"/>
  <c r="AV44" i="1606" s="1"/>
  <c r="AU42" i="1606"/>
  <c r="AE42" i="1606"/>
  <c r="I42" i="1606"/>
  <c r="AU43" i="1606" s="1"/>
  <c r="AE41" i="1606"/>
  <c r="I41" i="1606"/>
  <c r="M41" i="1606" s="1"/>
  <c r="AV42" i="1606" s="1"/>
  <c r="AE40" i="1606"/>
  <c r="M40" i="1606"/>
  <c r="AV41" i="1606" s="1"/>
  <c r="I40" i="1606"/>
  <c r="AU41" i="1606" s="1"/>
  <c r="AE39" i="1606"/>
  <c r="I39" i="1606"/>
  <c r="AU40" i="1606" s="1"/>
  <c r="AE38" i="1606"/>
  <c r="I38" i="1606"/>
  <c r="AU39" i="1606" s="1"/>
  <c r="AU51" i="1606" s="1"/>
  <c r="AE37" i="1606"/>
  <c r="I37" i="1606"/>
  <c r="M37" i="1606" s="1"/>
  <c r="AV38" i="1606" s="1"/>
  <c r="I36" i="1606"/>
  <c r="M36" i="1606" s="1"/>
  <c r="AV37" i="1606" s="1"/>
  <c r="AU35" i="1606"/>
  <c r="I34" i="1606"/>
  <c r="A19" i="1606"/>
  <c r="O17" i="1606"/>
  <c r="AB15" i="1606"/>
  <c r="V15" i="1606"/>
  <c r="A10" i="1606"/>
  <c r="A8" i="1606"/>
  <c r="AU44" i="1605"/>
  <c r="M43" i="1605"/>
  <c r="AV44" i="1605" s="1"/>
  <c r="I43" i="1605"/>
  <c r="AU42" i="1605"/>
  <c r="AE42" i="1605"/>
  <c r="M42" i="1605"/>
  <c r="AV43" i="1605" s="1"/>
  <c r="I42" i="1605"/>
  <c r="AU43" i="1605" s="1"/>
  <c r="AE41" i="1605"/>
  <c r="I41" i="1605"/>
  <c r="M41" i="1605" s="1"/>
  <c r="AV42" i="1605" s="1"/>
  <c r="AE40" i="1605"/>
  <c r="M40" i="1605"/>
  <c r="AV41" i="1605" s="1"/>
  <c r="I40" i="1605"/>
  <c r="AU41" i="1605" s="1"/>
  <c r="AE39" i="1605"/>
  <c r="I39" i="1605"/>
  <c r="AU40" i="1605" s="1"/>
  <c r="AU38" i="1605"/>
  <c r="AE38" i="1605"/>
  <c r="M38" i="1605"/>
  <c r="AV39" i="1605" s="1"/>
  <c r="I38" i="1605"/>
  <c r="AU39" i="1605" s="1"/>
  <c r="AE37" i="1605"/>
  <c r="I37" i="1605"/>
  <c r="M37" i="1605" s="1"/>
  <c r="AV38" i="1605" s="1"/>
  <c r="I36" i="1605"/>
  <c r="M36" i="1605" s="1"/>
  <c r="AV37" i="1605" s="1"/>
  <c r="AU35" i="1605"/>
  <c r="I34" i="1605"/>
  <c r="A19" i="1605"/>
  <c r="O17" i="1605"/>
  <c r="AB15" i="1605"/>
  <c r="V15" i="1605"/>
  <c r="A10" i="1605"/>
  <c r="A8" i="1605"/>
  <c r="I43" i="1604"/>
  <c r="AU44" i="1604" s="1"/>
  <c r="AE42" i="1604"/>
  <c r="I42" i="1604"/>
  <c r="AU43" i="1604" s="1"/>
  <c r="AE41" i="1604"/>
  <c r="I41" i="1604"/>
  <c r="M41" i="1604" s="1"/>
  <c r="AV42" i="1604" s="1"/>
  <c r="AE40" i="1604"/>
  <c r="I40" i="1604"/>
  <c r="AU41" i="1604" s="1"/>
  <c r="AE39" i="1604"/>
  <c r="I39" i="1604"/>
  <c r="AU40" i="1604" s="1"/>
  <c r="AE38" i="1604"/>
  <c r="I38" i="1604"/>
  <c r="AU39" i="1604" s="1"/>
  <c r="AE37" i="1604"/>
  <c r="M37" i="1604"/>
  <c r="AV38" i="1604" s="1"/>
  <c r="I37" i="1604"/>
  <c r="AU38" i="1604" s="1"/>
  <c r="I36" i="1604"/>
  <c r="M36" i="1604" s="1"/>
  <c r="AV37" i="1604" s="1"/>
  <c r="I34" i="1604"/>
  <c r="A19" i="1604"/>
  <c r="O17" i="1604"/>
  <c r="AB15" i="1604"/>
  <c r="V15" i="1604"/>
  <c r="A10" i="1604"/>
  <c r="A8" i="1604"/>
  <c r="I43" i="1603"/>
  <c r="M43" i="1603" s="1"/>
  <c r="AV44" i="1603" s="1"/>
  <c r="AE42" i="1603"/>
  <c r="I42" i="1603"/>
  <c r="AU43" i="1603" s="1"/>
  <c r="AE41" i="1603"/>
  <c r="I41" i="1603"/>
  <c r="M41" i="1603" s="1"/>
  <c r="AV42" i="1603" s="1"/>
  <c r="AE40" i="1603"/>
  <c r="I40" i="1603"/>
  <c r="AU41" i="1603" s="1"/>
  <c r="AE39" i="1603"/>
  <c r="I39" i="1603"/>
  <c r="AU40" i="1603" s="1"/>
  <c r="AE38" i="1603"/>
  <c r="I38" i="1603"/>
  <c r="AU39" i="1603" s="1"/>
  <c r="AE37" i="1603"/>
  <c r="I37" i="1603"/>
  <c r="M37" i="1603" s="1"/>
  <c r="AV38" i="1603" s="1"/>
  <c r="I36" i="1603"/>
  <c r="M36" i="1603" s="1"/>
  <c r="AV37" i="1603" s="1"/>
  <c r="I34" i="1603"/>
  <c r="A19" i="1603"/>
  <c r="O17" i="1603"/>
  <c r="AB15" i="1603"/>
  <c r="V15" i="1603"/>
  <c r="A10" i="1603"/>
  <c r="A8" i="1603"/>
  <c r="I43" i="1602"/>
  <c r="M43" i="1602" s="1"/>
  <c r="AV44" i="1602" s="1"/>
  <c r="AU42" i="1602"/>
  <c r="AE42" i="1602"/>
  <c r="I42" i="1602"/>
  <c r="AU43" i="1602" s="1"/>
  <c r="AE41" i="1602"/>
  <c r="I41" i="1602"/>
  <c r="M41" i="1602" s="1"/>
  <c r="AV42" i="1602" s="1"/>
  <c r="AE40" i="1602"/>
  <c r="I40" i="1602"/>
  <c r="AU41" i="1602" s="1"/>
  <c r="AE39" i="1602"/>
  <c r="I39" i="1602"/>
  <c r="AU40" i="1602" s="1"/>
  <c r="AE38" i="1602"/>
  <c r="M38" i="1602"/>
  <c r="AV39" i="1602" s="1"/>
  <c r="I38" i="1602"/>
  <c r="AU39" i="1602" s="1"/>
  <c r="AE37" i="1602"/>
  <c r="I37" i="1602"/>
  <c r="M37" i="1602" s="1"/>
  <c r="AV38" i="1602" s="1"/>
  <c r="I36" i="1602"/>
  <c r="M36" i="1602" s="1"/>
  <c r="AV37" i="1602" s="1"/>
  <c r="I34" i="1602"/>
  <c r="A19" i="1602"/>
  <c r="O17" i="1602"/>
  <c r="AB15" i="1602"/>
  <c r="V15" i="1602"/>
  <c r="A10" i="1602"/>
  <c r="A8" i="1602"/>
  <c r="AU44" i="1601"/>
  <c r="I43" i="1601"/>
  <c r="M43" i="1601" s="1"/>
  <c r="AV44" i="1601" s="1"/>
  <c r="AU42" i="1601"/>
  <c r="AU57" i="1601" s="1"/>
  <c r="AE42" i="1601"/>
  <c r="M42" i="1601"/>
  <c r="AV43" i="1601" s="1"/>
  <c r="I42" i="1601"/>
  <c r="AU43" i="1601" s="1"/>
  <c r="AE41" i="1601"/>
  <c r="I41" i="1601"/>
  <c r="M41" i="1601" s="1"/>
  <c r="AV42" i="1601" s="1"/>
  <c r="AE40" i="1601"/>
  <c r="I40" i="1601"/>
  <c r="AU41" i="1601" s="1"/>
  <c r="AE39" i="1601"/>
  <c r="I39" i="1601"/>
  <c r="AU40" i="1601" s="1"/>
  <c r="AE38" i="1601"/>
  <c r="M38" i="1601"/>
  <c r="AV39" i="1601" s="1"/>
  <c r="I38" i="1601"/>
  <c r="AU39" i="1601" s="1"/>
  <c r="AE37" i="1601"/>
  <c r="I37" i="1601"/>
  <c r="M37" i="1601" s="1"/>
  <c r="AV38" i="1601" s="1"/>
  <c r="I36" i="1601"/>
  <c r="M36" i="1601" s="1"/>
  <c r="AV37" i="1601" s="1"/>
  <c r="AU35" i="1601"/>
  <c r="I34" i="1601"/>
  <c r="A19" i="1601"/>
  <c r="O17" i="1601"/>
  <c r="AB15" i="1601"/>
  <c r="V15" i="1601"/>
  <c r="A10" i="1601"/>
  <c r="A8" i="1601"/>
  <c r="I43" i="1600"/>
  <c r="M43" i="1600" s="1"/>
  <c r="AV44" i="1600" s="1"/>
  <c r="AE42" i="1600"/>
  <c r="M42" i="1600"/>
  <c r="AV43" i="1600" s="1"/>
  <c r="I42" i="1600"/>
  <c r="AU43" i="1600" s="1"/>
  <c r="AE41" i="1600"/>
  <c r="I41" i="1600"/>
  <c r="M41" i="1600" s="1"/>
  <c r="AV42" i="1600" s="1"/>
  <c r="AU40" i="1600"/>
  <c r="AE40" i="1600"/>
  <c r="I40" i="1600"/>
  <c r="AU41" i="1600" s="1"/>
  <c r="AE39" i="1600"/>
  <c r="I39" i="1600"/>
  <c r="M39" i="1600" s="1"/>
  <c r="AV40" i="1600" s="1"/>
  <c r="AU38" i="1600"/>
  <c r="AE38" i="1600"/>
  <c r="I38" i="1600"/>
  <c r="AU39" i="1600" s="1"/>
  <c r="AE37" i="1600"/>
  <c r="I37" i="1600"/>
  <c r="M37" i="1600" s="1"/>
  <c r="AV38" i="1600" s="1"/>
  <c r="I36" i="1600"/>
  <c r="M36" i="1600" s="1"/>
  <c r="AV37" i="1600" s="1"/>
  <c r="I34" i="1600"/>
  <c r="A19" i="1600"/>
  <c r="O17" i="1600"/>
  <c r="AB15" i="1600"/>
  <c r="V15" i="1600"/>
  <c r="A10" i="1600"/>
  <c r="A8" i="1600"/>
  <c r="I43" i="1599"/>
  <c r="M43" i="1599" s="1"/>
  <c r="AV44" i="1599" s="1"/>
  <c r="AE42" i="1599"/>
  <c r="M42" i="1599"/>
  <c r="AV43" i="1599" s="1"/>
  <c r="I42" i="1599"/>
  <c r="AU43" i="1599" s="1"/>
  <c r="AE41" i="1599"/>
  <c r="I41" i="1599"/>
  <c r="M41" i="1599" s="1"/>
  <c r="AV42" i="1599" s="1"/>
  <c r="AU40" i="1599"/>
  <c r="AE40" i="1599"/>
  <c r="I40" i="1599"/>
  <c r="AU41" i="1599" s="1"/>
  <c r="AE39" i="1599"/>
  <c r="I39" i="1599"/>
  <c r="M39" i="1599" s="1"/>
  <c r="AV40" i="1599" s="1"/>
  <c r="AE38" i="1599"/>
  <c r="I38" i="1599"/>
  <c r="AU39" i="1599" s="1"/>
  <c r="AE37" i="1599"/>
  <c r="I37" i="1599"/>
  <c r="M37" i="1599" s="1"/>
  <c r="AV38" i="1599" s="1"/>
  <c r="I36" i="1599"/>
  <c r="M36" i="1599" s="1"/>
  <c r="AV37" i="1599" s="1"/>
  <c r="I34" i="1599"/>
  <c r="A19" i="1599"/>
  <c r="O17" i="1599"/>
  <c r="AB15" i="1599"/>
  <c r="V15" i="1599"/>
  <c r="A10" i="1599"/>
  <c r="A8" i="1599"/>
  <c r="I43" i="1598"/>
  <c r="M43" i="1598" s="1"/>
  <c r="AV44" i="1598" s="1"/>
  <c r="AE42" i="1598"/>
  <c r="I42" i="1598"/>
  <c r="AU43" i="1598" s="1"/>
  <c r="AE41" i="1598"/>
  <c r="I41" i="1598"/>
  <c r="M41" i="1598" s="1"/>
  <c r="AV42" i="1598" s="1"/>
  <c r="AE40" i="1598"/>
  <c r="M40" i="1598"/>
  <c r="AV41" i="1598" s="1"/>
  <c r="I40" i="1598"/>
  <c r="AU41" i="1598" s="1"/>
  <c r="AE39" i="1598"/>
  <c r="M39" i="1598"/>
  <c r="AV40" i="1598" s="1"/>
  <c r="I39" i="1598"/>
  <c r="AU40" i="1598" s="1"/>
  <c r="AE38" i="1598"/>
  <c r="I38" i="1598"/>
  <c r="M38" i="1598" s="1"/>
  <c r="AV39" i="1598" s="1"/>
  <c r="AE37" i="1598"/>
  <c r="I37" i="1598"/>
  <c r="M37" i="1598" s="1"/>
  <c r="AV38" i="1598" s="1"/>
  <c r="I36" i="1598"/>
  <c r="AU37" i="1598" s="1"/>
  <c r="I34" i="1598"/>
  <c r="A19" i="1598"/>
  <c r="O17" i="1598"/>
  <c r="AB15" i="1598"/>
  <c r="V15" i="1598"/>
  <c r="A10" i="1598"/>
  <c r="A8" i="1598"/>
  <c r="AU44" i="1597"/>
  <c r="AU43" i="1597"/>
  <c r="I43" i="1597"/>
  <c r="M43" i="1597" s="1"/>
  <c r="AV44" i="1597" s="1"/>
  <c r="AE42" i="1597"/>
  <c r="M42" i="1597"/>
  <c r="AV43" i="1597" s="1"/>
  <c r="I42" i="1597"/>
  <c r="AE41" i="1597"/>
  <c r="I41" i="1597"/>
  <c r="M41" i="1597" s="1"/>
  <c r="AV42" i="1597" s="1"/>
  <c r="AE40" i="1597"/>
  <c r="I40" i="1597"/>
  <c r="AU41" i="1597" s="1"/>
  <c r="AE39" i="1597"/>
  <c r="I39" i="1597"/>
  <c r="M39" i="1597" s="1"/>
  <c r="AV40" i="1597" s="1"/>
  <c r="AE38" i="1597"/>
  <c r="M38" i="1597"/>
  <c r="AV39" i="1597" s="1"/>
  <c r="I38" i="1597"/>
  <c r="AU39" i="1597" s="1"/>
  <c r="AU37" i="1597"/>
  <c r="AE37" i="1597"/>
  <c r="I37" i="1597"/>
  <c r="M37" i="1597" s="1"/>
  <c r="AV38" i="1597" s="1"/>
  <c r="I36" i="1597"/>
  <c r="M36" i="1597" s="1"/>
  <c r="AV37" i="1597" s="1"/>
  <c r="I34" i="1597"/>
  <c r="A19" i="1597"/>
  <c r="O17" i="1597"/>
  <c r="AB15" i="1597"/>
  <c r="V15" i="1597"/>
  <c r="A10" i="1597"/>
  <c r="A8" i="1597"/>
  <c r="I43" i="1596"/>
  <c r="M43" i="1596" s="1"/>
  <c r="AV44" i="1596" s="1"/>
  <c r="AE42" i="1596"/>
  <c r="I42" i="1596"/>
  <c r="AU43" i="1596" s="1"/>
  <c r="AV41" i="1596"/>
  <c r="AE41" i="1596"/>
  <c r="I41" i="1596"/>
  <c r="M41" i="1596" s="1"/>
  <c r="AV42" i="1596" s="1"/>
  <c r="AE40" i="1596"/>
  <c r="M40" i="1596"/>
  <c r="I40" i="1596"/>
  <c r="AU41" i="1596" s="1"/>
  <c r="AE39" i="1596"/>
  <c r="I39" i="1596"/>
  <c r="AU40" i="1596" s="1"/>
  <c r="AE38" i="1596"/>
  <c r="I38" i="1596"/>
  <c r="AU39" i="1596" s="1"/>
  <c r="AE37" i="1596"/>
  <c r="I37" i="1596"/>
  <c r="M37" i="1596" s="1"/>
  <c r="AV38" i="1596" s="1"/>
  <c r="I36" i="1596"/>
  <c r="AU37" i="1596" s="1"/>
  <c r="I34" i="1596"/>
  <c r="A19" i="1596"/>
  <c r="O17" i="1596"/>
  <c r="AB15" i="1596"/>
  <c r="V15" i="1596"/>
  <c r="A10" i="1596"/>
  <c r="A8" i="1596"/>
  <c r="I43" i="1595"/>
  <c r="M43" i="1595" s="1"/>
  <c r="AV44" i="1595" s="1"/>
  <c r="AE42" i="1595"/>
  <c r="I42" i="1595"/>
  <c r="AU43" i="1595" s="1"/>
  <c r="AV41" i="1595"/>
  <c r="AU41" i="1595"/>
  <c r="AE41" i="1595"/>
  <c r="I41" i="1595"/>
  <c r="M41" i="1595" s="1"/>
  <c r="AV42" i="1595" s="1"/>
  <c r="AE40" i="1595"/>
  <c r="M40" i="1595"/>
  <c r="I40" i="1595"/>
  <c r="AU39" i="1595"/>
  <c r="AE39" i="1595"/>
  <c r="I39" i="1595"/>
  <c r="AU40" i="1595" s="1"/>
  <c r="AU38" i="1595"/>
  <c r="AE38" i="1595"/>
  <c r="M38" i="1595"/>
  <c r="AV39" i="1595" s="1"/>
  <c r="I38" i="1595"/>
  <c r="AE37" i="1595"/>
  <c r="M37" i="1595"/>
  <c r="AV38" i="1595" s="1"/>
  <c r="I37" i="1595"/>
  <c r="I36" i="1595"/>
  <c r="AU37" i="1595" s="1"/>
  <c r="I34" i="1595"/>
  <c r="A19" i="1595"/>
  <c r="O17" i="1595"/>
  <c r="AB15" i="1595"/>
  <c r="V15" i="1595"/>
  <c r="A10" i="1595"/>
  <c r="A8" i="1595"/>
  <c r="AU35" i="1594"/>
  <c r="I43" i="1594"/>
  <c r="M43" i="1594" s="1"/>
  <c r="AV44" i="1594" s="1"/>
  <c r="AU42" i="1594"/>
  <c r="AE42" i="1594"/>
  <c r="I42" i="1594"/>
  <c r="AU43" i="1594" s="1"/>
  <c r="AE41" i="1594"/>
  <c r="I41" i="1594"/>
  <c r="M41" i="1594" s="1"/>
  <c r="AV42" i="1594" s="1"/>
  <c r="AE40" i="1594"/>
  <c r="I40" i="1594"/>
  <c r="AU41" i="1594" s="1"/>
  <c r="AU39" i="1594"/>
  <c r="AE39" i="1594"/>
  <c r="I39" i="1594"/>
  <c r="AU40" i="1594" s="1"/>
  <c r="AU38" i="1594"/>
  <c r="AE38" i="1594"/>
  <c r="I38" i="1594"/>
  <c r="M38" i="1594" s="1"/>
  <c r="AV39" i="1594" s="1"/>
  <c r="AE37" i="1594"/>
  <c r="I37" i="1594"/>
  <c r="M37" i="1594" s="1"/>
  <c r="AV38" i="1594" s="1"/>
  <c r="I36" i="1594"/>
  <c r="M36" i="1594" s="1"/>
  <c r="AV37" i="1594" s="1"/>
  <c r="I34" i="1594"/>
  <c r="A19" i="1594"/>
  <c r="O17" i="1594"/>
  <c r="AB15" i="1594"/>
  <c r="V15" i="1594"/>
  <c r="A10" i="1594"/>
  <c r="A8" i="1594"/>
  <c r="I43" i="1593"/>
  <c r="M43" i="1593" s="1"/>
  <c r="AV44" i="1593" s="1"/>
  <c r="AE42" i="1593"/>
  <c r="I42" i="1593"/>
  <c r="AU43" i="1593" s="1"/>
  <c r="AE41" i="1593"/>
  <c r="I41" i="1593"/>
  <c r="M41" i="1593" s="1"/>
  <c r="AV42" i="1593" s="1"/>
  <c r="AE40" i="1593"/>
  <c r="I40" i="1593"/>
  <c r="AU41" i="1593" s="1"/>
  <c r="AE39" i="1593"/>
  <c r="I39" i="1593"/>
  <c r="AU40" i="1593" s="1"/>
  <c r="AE38" i="1593"/>
  <c r="M38" i="1593"/>
  <c r="AV39" i="1593" s="1"/>
  <c r="I38" i="1593"/>
  <c r="AU39" i="1593" s="1"/>
  <c r="AE37" i="1593"/>
  <c r="I37" i="1593"/>
  <c r="M37" i="1593" s="1"/>
  <c r="AV38" i="1593" s="1"/>
  <c r="I36" i="1593"/>
  <c r="M36" i="1593" s="1"/>
  <c r="AV37" i="1593" s="1"/>
  <c r="I34" i="1593"/>
  <c r="A19" i="1593"/>
  <c r="O17" i="1593"/>
  <c r="AB15" i="1593"/>
  <c r="V15" i="1593"/>
  <c r="A10" i="1593"/>
  <c r="A8" i="1593"/>
  <c r="AU44" i="1592"/>
  <c r="I43" i="1592"/>
  <c r="M43" i="1592" s="1"/>
  <c r="AV44" i="1592" s="1"/>
  <c r="AE42" i="1592"/>
  <c r="I42" i="1592"/>
  <c r="AU43" i="1592" s="1"/>
  <c r="AE41" i="1592"/>
  <c r="I41" i="1592"/>
  <c r="M41" i="1592" s="1"/>
  <c r="AV42" i="1592" s="1"/>
  <c r="AE40" i="1592"/>
  <c r="I40" i="1592"/>
  <c r="AU41" i="1592" s="1"/>
  <c r="AU39" i="1592"/>
  <c r="AU51" i="1592" s="1"/>
  <c r="AE39" i="1592"/>
  <c r="I39" i="1592"/>
  <c r="AU40" i="1592" s="1"/>
  <c r="AE38" i="1592"/>
  <c r="M38" i="1592"/>
  <c r="AV39" i="1592" s="1"/>
  <c r="I38" i="1592"/>
  <c r="AE37" i="1592"/>
  <c r="I37" i="1592"/>
  <c r="M37" i="1592" s="1"/>
  <c r="AV38" i="1592" s="1"/>
  <c r="I36" i="1592"/>
  <c r="M36" i="1592" s="1"/>
  <c r="AV37" i="1592" s="1"/>
  <c r="AU35" i="1592"/>
  <c r="I34" i="1592"/>
  <c r="A19" i="1592"/>
  <c r="O17" i="1592"/>
  <c r="AB15" i="1592"/>
  <c r="V15" i="1592"/>
  <c r="A10" i="1592"/>
  <c r="A8" i="1592"/>
  <c r="AU50" i="1592" l="1"/>
  <c r="M40" i="1592"/>
  <c r="AV41" i="1592" s="1"/>
  <c r="AU44" i="1594"/>
  <c r="AU44" i="1595"/>
  <c r="M38" i="1600"/>
  <c r="AV39" i="1600" s="1"/>
  <c r="AU37" i="1601"/>
  <c r="AU47" i="1601" s="1"/>
  <c r="AU38" i="1601"/>
  <c r="AU49" i="1601" s="1"/>
  <c r="AU61" i="1601"/>
  <c r="AU44" i="1602"/>
  <c r="AU35" i="1603"/>
  <c r="AU37" i="1609"/>
  <c r="AU47" i="1609" s="1"/>
  <c r="AU44" i="1609"/>
  <c r="AU61" i="1609" s="1"/>
  <c r="AU44" i="1612"/>
  <c r="AU61" i="1612" s="1"/>
  <c r="M38" i="1613"/>
  <c r="AV39" i="1613" s="1"/>
  <c r="M41" i="1613"/>
  <c r="AV42" i="1613" s="1"/>
  <c r="M37" i="1614"/>
  <c r="AV38" i="1614" s="1"/>
  <c r="M40" i="1614"/>
  <c r="AV41" i="1614" s="1"/>
  <c r="AU61" i="1614"/>
  <c r="AU44" i="1615"/>
  <c r="AU61" i="1615" s="1"/>
  <c r="AU61" i="1617"/>
  <c r="AU41" i="1619"/>
  <c r="AU55" i="1619" s="1"/>
  <c r="AU61" i="1592"/>
  <c r="AU50" i="1594"/>
  <c r="AU35" i="1595"/>
  <c r="AU50" i="1595" s="1"/>
  <c r="AU42" i="1595"/>
  <c r="AU57" i="1595" s="1"/>
  <c r="AU35" i="1596"/>
  <c r="AU42" i="1596"/>
  <c r="M40" i="1602"/>
  <c r="AV41" i="1602" s="1"/>
  <c r="M40" i="1604"/>
  <c r="AV41" i="1604" s="1"/>
  <c r="AU42" i="1604"/>
  <c r="AU50" i="1609"/>
  <c r="E38" i="1609" s="1"/>
  <c r="AU35" i="1610"/>
  <c r="M42" i="1610"/>
  <c r="AV43" i="1610" s="1"/>
  <c r="AU44" i="1610"/>
  <c r="AU61" i="1610" s="1"/>
  <c r="AU35" i="1611"/>
  <c r="AU53" i="1611" s="1"/>
  <c r="M39" i="1611"/>
  <c r="AV40" i="1611" s="1"/>
  <c r="M38" i="1616"/>
  <c r="AV39" i="1616" s="1"/>
  <c r="AU50" i="1617"/>
  <c r="E38" i="1617" s="1"/>
  <c r="M38" i="1619"/>
  <c r="AV39" i="1619" s="1"/>
  <c r="M36" i="1620"/>
  <c r="AV37" i="1620" s="1"/>
  <c r="AU49" i="1605"/>
  <c r="AU57" i="1605"/>
  <c r="AU61" i="1605"/>
  <c r="AU50" i="1606"/>
  <c r="AU49" i="1612"/>
  <c r="AU56" i="1617"/>
  <c r="A41" i="1617" s="1"/>
  <c r="Q41" i="1617" s="1"/>
  <c r="AN41" i="1617" s="1"/>
  <c r="M38" i="1620"/>
  <c r="AV39" i="1620" s="1"/>
  <c r="M43" i="1620"/>
  <c r="AV44" i="1620" s="1"/>
  <c r="AU42" i="1592"/>
  <c r="AU57" i="1592" s="1"/>
  <c r="M40" i="1594"/>
  <c r="AV41" i="1594" s="1"/>
  <c r="M36" i="1595"/>
  <c r="AV37" i="1595" s="1"/>
  <c r="M36" i="1596"/>
  <c r="AV37" i="1596" s="1"/>
  <c r="M38" i="1596"/>
  <c r="AV39" i="1596" s="1"/>
  <c r="M42" i="1596"/>
  <c r="AV43" i="1596" s="1"/>
  <c r="AU44" i="1596"/>
  <c r="AU61" i="1596" s="1"/>
  <c r="AU42" i="1597"/>
  <c r="AU38" i="1598"/>
  <c r="AU39" i="1598"/>
  <c r="AU38" i="1599"/>
  <c r="M40" i="1599"/>
  <c r="AV41" i="1599" s="1"/>
  <c r="M40" i="1600"/>
  <c r="AV41" i="1600" s="1"/>
  <c r="M42" i="1602"/>
  <c r="AV43" i="1602" s="1"/>
  <c r="AU44" i="1603"/>
  <c r="AU35" i="1604"/>
  <c r="AU49" i="1604" s="1"/>
  <c r="M42" i="1604"/>
  <c r="AV43" i="1604" s="1"/>
  <c r="M38" i="1606"/>
  <c r="AV39" i="1606" s="1"/>
  <c r="M42" i="1606"/>
  <c r="AV43" i="1606" s="1"/>
  <c r="AU44" i="1606"/>
  <c r="AU61" i="1606" s="1"/>
  <c r="M38" i="1607"/>
  <c r="AV39" i="1607" s="1"/>
  <c r="AU44" i="1608"/>
  <c r="M40" i="1610"/>
  <c r="AV41" i="1610" s="1"/>
  <c r="AU56" i="1610"/>
  <c r="AU37" i="1612"/>
  <c r="AU47" i="1612" s="1"/>
  <c r="M38" i="1614"/>
  <c r="AV39" i="1614" s="1"/>
  <c r="AU38" i="1615"/>
  <c r="AU49" i="1615" s="1"/>
  <c r="M40" i="1615"/>
  <c r="AV41" i="1615" s="1"/>
  <c r="M36" i="1617"/>
  <c r="AV37" i="1617" s="1"/>
  <c r="M38" i="1618"/>
  <c r="AV39" i="1618" s="1"/>
  <c r="M37" i="1620"/>
  <c r="AV38" i="1620" s="1"/>
  <c r="AU47" i="1620"/>
  <c r="AU46" i="1620"/>
  <c r="AU59" i="1620"/>
  <c r="AU58" i="1620"/>
  <c r="AU51" i="1620"/>
  <c r="AU50" i="1620"/>
  <c r="AU49" i="1620"/>
  <c r="AU48" i="1620"/>
  <c r="AU53" i="1620"/>
  <c r="AU52" i="1620"/>
  <c r="E41" i="1620"/>
  <c r="T41" i="1620" s="1"/>
  <c r="AO41" i="1620" s="1"/>
  <c r="M39" i="1620"/>
  <c r="AV40" i="1620" s="1"/>
  <c r="AU57" i="1620"/>
  <c r="A41" i="1620" s="1"/>
  <c r="M42" i="1620"/>
  <c r="AV43" i="1620" s="1"/>
  <c r="AU54" i="1620"/>
  <c r="AU60" i="1620"/>
  <c r="AU53" i="1619"/>
  <c r="AU52" i="1619"/>
  <c r="AU59" i="1619"/>
  <c r="AU58" i="1619"/>
  <c r="AU50" i="1619"/>
  <c r="AU51" i="1619"/>
  <c r="AU47" i="1619"/>
  <c r="AU46" i="1619"/>
  <c r="AU56" i="1619"/>
  <c r="M39" i="1619"/>
  <c r="AV40" i="1619" s="1"/>
  <c r="M42" i="1619"/>
  <c r="AV43" i="1619" s="1"/>
  <c r="AU48" i="1619"/>
  <c r="AU54" i="1619"/>
  <c r="AU60" i="1619"/>
  <c r="AU51" i="1618"/>
  <c r="M39" i="1618"/>
  <c r="AV40" i="1618" s="1"/>
  <c r="AU38" i="1618"/>
  <c r="AU49" i="1618" s="1"/>
  <c r="M40" i="1618"/>
  <c r="AV41" i="1618" s="1"/>
  <c r="AU53" i="1618"/>
  <c r="AU52" i="1618"/>
  <c r="AU58" i="1618"/>
  <c r="AU59" i="1618"/>
  <c r="AU55" i="1618"/>
  <c r="AU54" i="1618"/>
  <c r="AU42" i="1618"/>
  <c r="AU44" i="1618"/>
  <c r="AU50" i="1618"/>
  <c r="AU37" i="1618"/>
  <c r="M42" i="1618"/>
  <c r="AV43" i="1618" s="1"/>
  <c r="AU48" i="1618"/>
  <c r="AU55" i="1617"/>
  <c r="AU54" i="1617"/>
  <c r="AU53" i="1617"/>
  <c r="AU52" i="1617"/>
  <c r="AU47" i="1617"/>
  <c r="AU46" i="1617"/>
  <c r="AU59" i="1617"/>
  <c r="AU58" i="1617"/>
  <c r="M39" i="1617"/>
  <c r="AV40" i="1617" s="1"/>
  <c r="E41" i="1617"/>
  <c r="T41" i="1617" s="1"/>
  <c r="AO41" i="1617" s="1"/>
  <c r="M40" i="1617"/>
  <c r="AV41" i="1617" s="1"/>
  <c r="A38" i="1617"/>
  <c r="M42" i="1617"/>
  <c r="AV43" i="1617" s="1"/>
  <c r="AU48" i="1617"/>
  <c r="AU60" i="1617"/>
  <c r="AU42" i="1616"/>
  <c r="AU57" i="1616" s="1"/>
  <c r="AU38" i="1616"/>
  <c r="AU49" i="1616" s="1"/>
  <c r="AU44" i="1616"/>
  <c r="AU61" i="1616" s="1"/>
  <c r="AU50" i="1616"/>
  <c r="AU51" i="1616"/>
  <c r="AU55" i="1616"/>
  <c r="AU54" i="1616"/>
  <c r="AU59" i="1616"/>
  <c r="AU58" i="1616"/>
  <c r="AU53" i="1616"/>
  <c r="AU52" i="1616"/>
  <c r="AU37" i="1616"/>
  <c r="M39" i="1616"/>
  <c r="AV40" i="1616" s="1"/>
  <c r="M42" i="1616"/>
  <c r="AV43" i="1616" s="1"/>
  <c r="AU48" i="1616"/>
  <c r="AU52" i="1615"/>
  <c r="AU53" i="1615"/>
  <c r="AU51" i="1615"/>
  <c r="AU50" i="1615"/>
  <c r="AU59" i="1615"/>
  <c r="AU58" i="1615"/>
  <c r="AU42" i="1615"/>
  <c r="AU37" i="1615"/>
  <c r="M39" i="1615"/>
  <c r="AV40" i="1615" s="1"/>
  <c r="AU48" i="1615"/>
  <c r="AU54" i="1615"/>
  <c r="AU60" i="1615"/>
  <c r="AU42" i="1614"/>
  <c r="AU56" i="1614" s="1"/>
  <c r="AU55" i="1614"/>
  <c r="M43" i="1614"/>
  <c r="AV44" i="1614" s="1"/>
  <c r="AU50" i="1614"/>
  <c r="AU51" i="1614"/>
  <c r="AU49" i="1614"/>
  <c r="AU48" i="1614"/>
  <c r="AU53" i="1614"/>
  <c r="AU52" i="1614"/>
  <c r="AU59" i="1614"/>
  <c r="AU58" i="1614"/>
  <c r="AU37" i="1614"/>
  <c r="M39" i="1614"/>
  <c r="AV40" i="1614" s="1"/>
  <c r="AU54" i="1614"/>
  <c r="AU60" i="1614"/>
  <c r="M36" i="1613"/>
  <c r="AV37" i="1613" s="1"/>
  <c r="AU44" i="1613"/>
  <c r="AU35" i="1613"/>
  <c r="AU51" i="1613" s="1"/>
  <c r="M39" i="1613"/>
  <c r="AV40" i="1613" s="1"/>
  <c r="AU38" i="1613"/>
  <c r="M40" i="1613"/>
  <c r="AV41" i="1613" s="1"/>
  <c r="M42" i="1613"/>
  <c r="AV43" i="1613" s="1"/>
  <c r="AU42" i="1612"/>
  <c r="AU57" i="1612" s="1"/>
  <c r="M38" i="1612"/>
  <c r="AV39" i="1612" s="1"/>
  <c r="AU51" i="1612"/>
  <c r="AU50" i="1612"/>
  <c r="AU55" i="1612"/>
  <c r="AU54" i="1612"/>
  <c r="AU53" i="1612"/>
  <c r="AU52" i="1612"/>
  <c r="AU59" i="1612"/>
  <c r="AU58" i="1612"/>
  <c r="M40" i="1612"/>
  <c r="AV41" i="1612" s="1"/>
  <c r="AU46" i="1612"/>
  <c r="AU56" i="1612"/>
  <c r="M39" i="1612"/>
  <c r="AV40" i="1612" s="1"/>
  <c r="M42" i="1612"/>
  <c r="AV43" i="1612" s="1"/>
  <c r="AU48" i="1612"/>
  <c r="AU60" i="1612"/>
  <c r="AU38" i="1611"/>
  <c r="AU49" i="1611" s="1"/>
  <c r="M40" i="1611"/>
  <c r="AV41" i="1611" s="1"/>
  <c r="M42" i="1611"/>
  <c r="AV43" i="1611" s="1"/>
  <c r="AU52" i="1611"/>
  <c r="E39" i="1611" s="1"/>
  <c r="T39" i="1611" s="1"/>
  <c r="AO39" i="1611" s="1"/>
  <c r="AU55" i="1611"/>
  <c r="AU54" i="1611"/>
  <c r="AU59" i="1611"/>
  <c r="AU51" i="1611"/>
  <c r="AU50" i="1611"/>
  <c r="AU42" i="1611"/>
  <c r="AU44" i="1611"/>
  <c r="AU37" i="1611"/>
  <c r="AU48" i="1611"/>
  <c r="AU59" i="1610"/>
  <c r="AU58" i="1610"/>
  <c r="AU50" i="1610"/>
  <c r="AU51" i="1610"/>
  <c r="AU55" i="1610"/>
  <c r="AU54" i="1610"/>
  <c r="AU53" i="1610"/>
  <c r="AU52" i="1610"/>
  <c r="AU37" i="1610"/>
  <c r="M39" i="1610"/>
  <c r="AV40" i="1610" s="1"/>
  <c r="AU57" i="1610"/>
  <c r="A41" i="1610" s="1"/>
  <c r="AU38" i="1610"/>
  <c r="AU60" i="1610"/>
  <c r="AU59" i="1609"/>
  <c r="AU58" i="1609"/>
  <c r="AU55" i="1609"/>
  <c r="AU54" i="1609"/>
  <c r="AU53" i="1609"/>
  <c r="AU52" i="1609"/>
  <c r="M39" i="1609"/>
  <c r="AV40" i="1609" s="1"/>
  <c r="AU57" i="1609"/>
  <c r="A41" i="1609" s="1"/>
  <c r="AU38" i="1609"/>
  <c r="M40" i="1609"/>
  <c r="AV41" i="1609" s="1"/>
  <c r="AU46" i="1609"/>
  <c r="A38" i="1609"/>
  <c r="M42" i="1609"/>
  <c r="AV43" i="1609" s="1"/>
  <c r="AU60" i="1609"/>
  <c r="M42" i="1608"/>
  <c r="AV43" i="1608" s="1"/>
  <c r="M38" i="1608"/>
  <c r="AV39" i="1608" s="1"/>
  <c r="M40" i="1608"/>
  <c r="AV41" i="1608" s="1"/>
  <c r="AU38" i="1608"/>
  <c r="AU42" i="1608"/>
  <c r="AU37" i="1608"/>
  <c r="M39" i="1608"/>
  <c r="AV40" i="1608" s="1"/>
  <c r="AU35" i="1608"/>
  <c r="AU55" i="1608" s="1"/>
  <c r="AU56" i="1606"/>
  <c r="M42" i="1607"/>
  <c r="AV43" i="1607" s="1"/>
  <c r="AU42" i="1607"/>
  <c r="AU35" i="1607"/>
  <c r="AU59" i="1607" s="1"/>
  <c r="AU44" i="1607"/>
  <c r="AU37" i="1607"/>
  <c r="M39" i="1607"/>
  <c r="AV40" i="1607" s="1"/>
  <c r="AU38" i="1607"/>
  <c r="M40" i="1607"/>
  <c r="AV41" i="1607" s="1"/>
  <c r="AU53" i="1606"/>
  <c r="AU52" i="1606"/>
  <c r="AU55" i="1606"/>
  <c r="AU54" i="1606"/>
  <c r="AU59" i="1606"/>
  <c r="AU58" i="1606"/>
  <c r="E38" i="1606"/>
  <c r="T38" i="1606" s="1"/>
  <c r="AO38" i="1606" s="1"/>
  <c r="AU37" i="1606"/>
  <c r="M39" i="1606"/>
  <c r="AV40" i="1606" s="1"/>
  <c r="AU57" i="1606"/>
  <c r="A41" i="1606" s="1"/>
  <c r="AU38" i="1606"/>
  <c r="A38" i="1606"/>
  <c r="AU60" i="1606"/>
  <c r="AU52" i="1605"/>
  <c r="AU53" i="1605"/>
  <c r="AU51" i="1605"/>
  <c r="AU50" i="1605"/>
  <c r="AU55" i="1605"/>
  <c r="AU54" i="1605"/>
  <c r="AU59" i="1605"/>
  <c r="AU58" i="1605"/>
  <c r="AU56" i="1605"/>
  <c r="AU37" i="1605"/>
  <c r="M39" i="1605"/>
  <c r="AV40" i="1605" s="1"/>
  <c r="AU48" i="1605"/>
  <c r="AU60" i="1605"/>
  <c r="AU57" i="1604"/>
  <c r="AU55" i="1604"/>
  <c r="M43" i="1604"/>
  <c r="AV44" i="1604" s="1"/>
  <c r="M38" i="1604"/>
  <c r="AV39" i="1604" s="1"/>
  <c r="AU59" i="1604"/>
  <c r="AU58" i="1604"/>
  <c r="AU53" i="1604"/>
  <c r="AU52" i="1604"/>
  <c r="AU51" i="1604"/>
  <c r="AU50" i="1604"/>
  <c r="AU56" i="1604"/>
  <c r="AU37" i="1604"/>
  <c r="M39" i="1604"/>
  <c r="AV40" i="1604" s="1"/>
  <c r="AU48" i="1604"/>
  <c r="AU54" i="1604"/>
  <c r="AU60" i="1604"/>
  <c r="M40" i="1603"/>
  <c r="AV41" i="1603" s="1"/>
  <c r="M42" i="1603"/>
  <c r="AV43" i="1603" s="1"/>
  <c r="M38" i="1603"/>
  <c r="AV39" i="1603" s="1"/>
  <c r="AU42" i="1603"/>
  <c r="AU56" i="1603" s="1"/>
  <c r="AU61" i="1603"/>
  <c r="AU55" i="1603"/>
  <c r="AU54" i="1603"/>
  <c r="AU59" i="1603"/>
  <c r="AU58" i="1603"/>
  <c r="AU50" i="1603"/>
  <c r="AU51" i="1603"/>
  <c r="AU53" i="1603"/>
  <c r="AU52" i="1603"/>
  <c r="AU37" i="1603"/>
  <c r="M39" i="1603"/>
  <c r="AV40" i="1603" s="1"/>
  <c r="AU38" i="1603"/>
  <c r="AU60" i="1603"/>
  <c r="AU37" i="1602"/>
  <c r="M39" i="1602"/>
  <c r="AV40" i="1602" s="1"/>
  <c r="AU38" i="1602"/>
  <c r="AU35" i="1602"/>
  <c r="AU51" i="1602" s="1"/>
  <c r="AU59" i="1601"/>
  <c r="AU58" i="1601"/>
  <c r="AU51" i="1601"/>
  <c r="AU50" i="1601"/>
  <c r="AU55" i="1601"/>
  <c r="AU54" i="1601"/>
  <c r="AU53" i="1601"/>
  <c r="AU52" i="1601"/>
  <c r="M40" i="1601"/>
  <c r="AV41" i="1601" s="1"/>
  <c r="AU46" i="1601"/>
  <c r="AU56" i="1601"/>
  <c r="M39" i="1601"/>
  <c r="AV40" i="1601" s="1"/>
  <c r="AU48" i="1601"/>
  <c r="AU60" i="1601"/>
  <c r="AU53" i="1600"/>
  <c r="AU59" i="1600"/>
  <c r="AU42" i="1600"/>
  <c r="AU44" i="1600"/>
  <c r="AU37" i="1600"/>
  <c r="AU35" i="1600"/>
  <c r="AU51" i="1600" s="1"/>
  <c r="M38" i="1599"/>
  <c r="AV39" i="1599" s="1"/>
  <c r="AU42" i="1599"/>
  <c r="AU44" i="1599"/>
  <c r="AU37" i="1599"/>
  <c r="AU35" i="1599"/>
  <c r="AU59" i="1599" s="1"/>
  <c r="AU58" i="1598"/>
  <c r="M42" i="1598"/>
  <c r="AV43" i="1598" s="1"/>
  <c r="AU42" i="1598"/>
  <c r="AU44" i="1598"/>
  <c r="M36" i="1598"/>
  <c r="AV37" i="1598" s="1"/>
  <c r="AU35" i="1598"/>
  <c r="AU49" i="1598" s="1"/>
  <c r="AU38" i="1597"/>
  <c r="M40" i="1597"/>
  <c r="AV41" i="1597" s="1"/>
  <c r="AU40" i="1597"/>
  <c r="AU35" i="1597"/>
  <c r="AU55" i="1597" s="1"/>
  <c r="AU53" i="1596"/>
  <c r="AU52" i="1596"/>
  <c r="AU55" i="1596"/>
  <c r="AU54" i="1596"/>
  <c r="AU51" i="1596"/>
  <c r="AU50" i="1596"/>
  <c r="AU59" i="1596"/>
  <c r="AU58" i="1596"/>
  <c r="AU47" i="1596"/>
  <c r="AU46" i="1596"/>
  <c r="AU56" i="1596"/>
  <c r="M39" i="1596"/>
  <c r="AV40" i="1596" s="1"/>
  <c r="AU38" i="1596"/>
  <c r="AU60" i="1596"/>
  <c r="AU59" i="1595"/>
  <c r="AU58" i="1595"/>
  <c r="AU53" i="1595"/>
  <c r="AU52" i="1595"/>
  <c r="AU47" i="1595"/>
  <c r="AU46" i="1595"/>
  <c r="AU56" i="1595"/>
  <c r="M39" i="1595"/>
  <c r="AV40" i="1595" s="1"/>
  <c r="M42" i="1595"/>
  <c r="AV43" i="1595" s="1"/>
  <c r="AU48" i="1595"/>
  <c r="AU54" i="1595"/>
  <c r="AU60" i="1595"/>
  <c r="AU49" i="1594"/>
  <c r="AU57" i="1594"/>
  <c r="AU61" i="1594"/>
  <c r="AU51" i="1594"/>
  <c r="A38" i="1594" s="1"/>
  <c r="AU53" i="1594"/>
  <c r="AU52" i="1594"/>
  <c r="AU55" i="1594"/>
  <c r="AU54" i="1594"/>
  <c r="AU59" i="1594"/>
  <c r="AU58" i="1594"/>
  <c r="AU56" i="1594"/>
  <c r="AU37" i="1594"/>
  <c r="M39" i="1594"/>
  <c r="AV40" i="1594" s="1"/>
  <c r="M42" i="1594"/>
  <c r="AV43" i="1594" s="1"/>
  <c r="AU48" i="1594"/>
  <c r="AU60" i="1594"/>
  <c r="AU35" i="1593"/>
  <c r="AU51" i="1593" s="1"/>
  <c r="M40" i="1593"/>
  <c r="AV41" i="1593" s="1"/>
  <c r="AU38" i="1593"/>
  <c r="AU42" i="1593"/>
  <c r="AU44" i="1593"/>
  <c r="AU60" i="1593" s="1"/>
  <c r="AU54" i="1593"/>
  <c r="AU37" i="1593"/>
  <c r="M39" i="1593"/>
  <c r="AV40" i="1593" s="1"/>
  <c r="M42" i="1593"/>
  <c r="AV43" i="1593" s="1"/>
  <c r="AU53" i="1592"/>
  <c r="AU52" i="1592"/>
  <c r="E38" i="1592"/>
  <c r="T38" i="1592" s="1"/>
  <c r="AO38" i="1592" s="1"/>
  <c r="AU55" i="1592"/>
  <c r="AU54" i="1592"/>
  <c r="AU59" i="1592"/>
  <c r="AU58" i="1592"/>
  <c r="AU56" i="1592"/>
  <c r="AU37" i="1592"/>
  <c r="M39" i="1592"/>
  <c r="AV40" i="1592" s="1"/>
  <c r="AU38" i="1592"/>
  <c r="A38" i="1592"/>
  <c r="M42" i="1592"/>
  <c r="AV43" i="1592" s="1"/>
  <c r="AU60" i="1592"/>
  <c r="I60" i="1441"/>
  <c r="M60" i="1441" s="1"/>
  <c r="AV69" i="1441" s="1"/>
  <c r="AE59" i="1441"/>
  <c r="I59" i="1441"/>
  <c r="AU68" i="1441" s="1"/>
  <c r="AE58" i="1441"/>
  <c r="I58" i="1441"/>
  <c r="M58" i="1441" s="1"/>
  <c r="AV62" i="1441" s="1"/>
  <c r="AE57" i="1441"/>
  <c r="I57" i="1441"/>
  <c r="AU61" i="1441" s="1"/>
  <c r="AE56" i="1441"/>
  <c r="I56" i="1441"/>
  <c r="AU60" i="1441" s="1"/>
  <c r="AE55" i="1441"/>
  <c r="I55" i="1441"/>
  <c r="AU59" i="1441" s="1"/>
  <c r="AE54" i="1441"/>
  <c r="I54" i="1441"/>
  <c r="M54" i="1441" s="1"/>
  <c r="AV58" i="1441" s="1"/>
  <c r="I53" i="1441"/>
  <c r="M53" i="1441" s="1"/>
  <c r="AV57" i="1441" s="1"/>
  <c r="I51" i="1441"/>
  <c r="AB23" i="1441"/>
  <c r="AU46" i="1597" l="1"/>
  <c r="AU56" i="1597"/>
  <c r="AU49" i="1599"/>
  <c r="T38" i="1609"/>
  <c r="AO38" i="1609" s="1"/>
  <c r="AU55" i="1593"/>
  <c r="AU47" i="1597"/>
  <c r="AU50" i="1599"/>
  <c r="AU46" i="1613"/>
  <c r="AU54" i="1613"/>
  <c r="AU50" i="1613"/>
  <c r="AU56" i="1616"/>
  <c r="AU57" i="1596"/>
  <c r="AU55" i="1595"/>
  <c r="AU51" i="1595"/>
  <c r="E38" i="1595" s="1"/>
  <c r="T38" i="1595" s="1"/>
  <c r="AO38" i="1595" s="1"/>
  <c r="AU48" i="1593"/>
  <c r="AU58" i="1593"/>
  <c r="AU52" i="1593"/>
  <c r="AU55" i="1599"/>
  <c r="AU55" i="1613"/>
  <c r="AU57" i="1614"/>
  <c r="A41" i="1614" s="1"/>
  <c r="Q41" i="1614" s="1"/>
  <c r="AN41" i="1614" s="1"/>
  <c r="AU61" i="1604"/>
  <c r="AU49" i="1595"/>
  <c r="AU57" i="1593"/>
  <c r="AU50" i="1593"/>
  <c r="AU49" i="1593"/>
  <c r="AU54" i="1600"/>
  <c r="AU49" i="1600"/>
  <c r="AU60" i="1602"/>
  <c r="AU61" i="1602"/>
  <c r="AU59" i="1593"/>
  <c r="AU53" i="1593"/>
  <c r="AU58" i="1597"/>
  <c r="AU59" i="1597"/>
  <c r="AU51" i="1598"/>
  <c r="AU53" i="1599"/>
  <c r="AU59" i="1602"/>
  <c r="E41" i="1609"/>
  <c r="T41" i="1609" s="1"/>
  <c r="AO41" i="1609" s="1"/>
  <c r="E41" i="1610"/>
  <c r="T41" i="1610" s="1"/>
  <c r="AO41" i="1610" s="1"/>
  <c r="A39" i="1611"/>
  <c r="AU58" i="1611"/>
  <c r="AU59" i="1613"/>
  <c r="AU61" i="1595"/>
  <c r="Q41" i="1620"/>
  <c r="AN41" i="1620" s="1"/>
  <c r="E43" i="1620"/>
  <c r="T43" i="1620" s="1"/>
  <c r="AO43" i="1620" s="1"/>
  <c r="A43" i="1620"/>
  <c r="Q43" i="1620" s="1"/>
  <c r="AN43" i="1620" s="1"/>
  <c r="E38" i="1620"/>
  <c r="T38" i="1620" s="1"/>
  <c r="AO38" i="1620" s="1"/>
  <c r="A38" i="1620"/>
  <c r="A40" i="1620"/>
  <c r="E40" i="1620"/>
  <c r="T40" i="1620" s="1"/>
  <c r="AO40" i="1620" s="1"/>
  <c r="E39" i="1620"/>
  <c r="T39" i="1620" s="1"/>
  <c r="AO39" i="1620" s="1"/>
  <c r="A39" i="1620"/>
  <c r="E42" i="1620"/>
  <c r="T42" i="1620" s="1"/>
  <c r="AO42" i="1620" s="1"/>
  <c r="A42" i="1620"/>
  <c r="E37" i="1620"/>
  <c r="T37" i="1620" s="1"/>
  <c r="AO37" i="1620" s="1"/>
  <c r="A37" i="1620"/>
  <c r="E36" i="1620"/>
  <c r="T36" i="1620" s="1"/>
  <c r="AO36" i="1620" s="1"/>
  <c r="A36" i="1620"/>
  <c r="Q36" i="1620" s="1"/>
  <c r="AN36" i="1620" s="1"/>
  <c r="E38" i="1619"/>
  <c r="T38" i="1619" s="1"/>
  <c r="AO38" i="1619" s="1"/>
  <c r="A38" i="1619"/>
  <c r="E42" i="1619"/>
  <c r="T42" i="1619" s="1"/>
  <c r="AO42" i="1619" s="1"/>
  <c r="A42" i="1619"/>
  <c r="A41" i="1619"/>
  <c r="E41" i="1619"/>
  <c r="T41" i="1619" s="1"/>
  <c r="AO41" i="1619" s="1"/>
  <c r="E43" i="1619"/>
  <c r="T43" i="1619" s="1"/>
  <c r="AO43" i="1619" s="1"/>
  <c r="A43" i="1619"/>
  <c r="Q43" i="1619" s="1"/>
  <c r="AN43" i="1619" s="1"/>
  <c r="A36" i="1619"/>
  <c r="Q36" i="1619" s="1"/>
  <c r="AN36" i="1619" s="1"/>
  <c r="E36" i="1619"/>
  <c r="T36" i="1619" s="1"/>
  <c r="AO36" i="1619" s="1"/>
  <c r="E39" i="1619"/>
  <c r="T39" i="1619" s="1"/>
  <c r="AO39" i="1619" s="1"/>
  <c r="A39" i="1619"/>
  <c r="E37" i="1619"/>
  <c r="T37" i="1619" s="1"/>
  <c r="AO37" i="1619" s="1"/>
  <c r="A37" i="1619"/>
  <c r="A40" i="1619"/>
  <c r="E40" i="1619"/>
  <c r="T40" i="1619" s="1"/>
  <c r="AO40" i="1619" s="1"/>
  <c r="E37" i="1618"/>
  <c r="T37" i="1618" s="1"/>
  <c r="AO37" i="1618" s="1"/>
  <c r="A37" i="1618"/>
  <c r="A42" i="1618"/>
  <c r="E42" i="1618"/>
  <c r="T42" i="1618" s="1"/>
  <c r="AO42" i="1618" s="1"/>
  <c r="AU61" i="1618"/>
  <c r="AU60" i="1618"/>
  <c r="E39" i="1618"/>
  <c r="T39" i="1618" s="1"/>
  <c r="AO39" i="1618" s="1"/>
  <c r="A39" i="1618"/>
  <c r="A40" i="1618"/>
  <c r="E40" i="1618"/>
  <c r="T40" i="1618" s="1"/>
  <c r="AO40" i="1618" s="1"/>
  <c r="AU47" i="1618"/>
  <c r="AU46" i="1618"/>
  <c r="E38" i="1618"/>
  <c r="T38" i="1618" s="1"/>
  <c r="AO38" i="1618" s="1"/>
  <c r="A38" i="1618"/>
  <c r="AU57" i="1618"/>
  <c r="AU56" i="1618"/>
  <c r="E43" i="1617"/>
  <c r="T43" i="1617" s="1"/>
  <c r="AO43" i="1617" s="1"/>
  <c r="A43" i="1617"/>
  <c r="Q43" i="1617" s="1"/>
  <c r="AN43" i="1617" s="1"/>
  <c r="E37" i="1617"/>
  <c r="T37" i="1617" s="1"/>
  <c r="AO37" i="1617" s="1"/>
  <c r="A37" i="1617"/>
  <c r="T38" i="1617"/>
  <c r="AO38" i="1617" s="1"/>
  <c r="E39" i="1617"/>
  <c r="T39" i="1617" s="1"/>
  <c r="AO39" i="1617" s="1"/>
  <c r="A39" i="1617"/>
  <c r="Q38" i="1617"/>
  <c r="AN38" i="1617" s="1"/>
  <c r="E42" i="1617"/>
  <c r="T42" i="1617" s="1"/>
  <c r="AO42" i="1617" s="1"/>
  <c r="A42" i="1617"/>
  <c r="A40" i="1617"/>
  <c r="E40" i="1617"/>
  <c r="T40" i="1617" s="1"/>
  <c r="AO40" i="1617" s="1"/>
  <c r="A36" i="1617"/>
  <c r="Q36" i="1617" s="1"/>
  <c r="AN36" i="1617" s="1"/>
  <c r="E36" i="1617"/>
  <c r="T36" i="1617" s="1"/>
  <c r="AO36" i="1617" s="1"/>
  <c r="AU60" i="1616"/>
  <c r="E43" i="1616" s="1"/>
  <c r="T43" i="1616" s="1"/>
  <c r="AO43" i="1616" s="1"/>
  <c r="AU47" i="1616"/>
  <c r="AU46" i="1616"/>
  <c r="A40" i="1616"/>
  <c r="E40" i="1616"/>
  <c r="T40" i="1616" s="1"/>
  <c r="AO40" i="1616" s="1"/>
  <c r="A41" i="1616"/>
  <c r="E41" i="1616"/>
  <c r="T41" i="1616" s="1"/>
  <c r="AO41" i="1616" s="1"/>
  <c r="E39" i="1616"/>
  <c r="T39" i="1616" s="1"/>
  <c r="AO39" i="1616" s="1"/>
  <c r="A39" i="1616"/>
  <c r="E42" i="1616"/>
  <c r="T42" i="1616" s="1"/>
  <c r="AO42" i="1616" s="1"/>
  <c r="A42" i="1616"/>
  <c r="E37" i="1616"/>
  <c r="T37" i="1616" s="1"/>
  <c r="AO37" i="1616" s="1"/>
  <c r="A37" i="1616"/>
  <c r="E38" i="1616"/>
  <c r="T38" i="1616" s="1"/>
  <c r="AO38" i="1616" s="1"/>
  <c r="A38" i="1616"/>
  <c r="E38" i="1615"/>
  <c r="T38" i="1615" s="1"/>
  <c r="AO38" i="1615" s="1"/>
  <c r="A38" i="1615"/>
  <c r="E43" i="1615"/>
  <c r="T43" i="1615" s="1"/>
  <c r="AO43" i="1615" s="1"/>
  <c r="A43" i="1615"/>
  <c r="Q43" i="1615" s="1"/>
  <c r="AN43" i="1615" s="1"/>
  <c r="E42" i="1615"/>
  <c r="T42" i="1615" s="1"/>
  <c r="AO42" i="1615" s="1"/>
  <c r="A42" i="1615"/>
  <c r="A40" i="1615"/>
  <c r="E40" i="1615"/>
  <c r="T40" i="1615" s="1"/>
  <c r="AO40" i="1615" s="1"/>
  <c r="AU47" i="1615"/>
  <c r="AU46" i="1615"/>
  <c r="E37" i="1615"/>
  <c r="T37" i="1615" s="1"/>
  <c r="AO37" i="1615" s="1"/>
  <c r="A37" i="1615"/>
  <c r="AU57" i="1615"/>
  <c r="AU56" i="1615"/>
  <c r="E39" i="1615"/>
  <c r="T39" i="1615" s="1"/>
  <c r="AO39" i="1615" s="1"/>
  <c r="A39" i="1615"/>
  <c r="E39" i="1614"/>
  <c r="T39" i="1614" s="1"/>
  <c r="AO39" i="1614" s="1"/>
  <c r="A39" i="1614"/>
  <c r="AU47" i="1614"/>
  <c r="AU46" i="1614"/>
  <c r="E42" i="1614"/>
  <c r="T42" i="1614" s="1"/>
  <c r="AO42" i="1614" s="1"/>
  <c r="A42" i="1614"/>
  <c r="E37" i="1614"/>
  <c r="T37" i="1614" s="1"/>
  <c r="AO37" i="1614" s="1"/>
  <c r="A37" i="1614"/>
  <c r="E43" i="1614"/>
  <c r="T43" i="1614" s="1"/>
  <c r="AO43" i="1614" s="1"/>
  <c r="A43" i="1614"/>
  <c r="Q43" i="1614" s="1"/>
  <c r="AN43" i="1614" s="1"/>
  <c r="A40" i="1614"/>
  <c r="E40" i="1614"/>
  <c r="T40" i="1614" s="1"/>
  <c r="AO40" i="1614" s="1"/>
  <c r="E38" i="1614"/>
  <c r="T38" i="1614" s="1"/>
  <c r="AO38" i="1614" s="1"/>
  <c r="A38" i="1614"/>
  <c r="E38" i="1613"/>
  <c r="T38" i="1613" s="1"/>
  <c r="AO38" i="1613" s="1"/>
  <c r="AU58" i="1613"/>
  <c r="A42" i="1613" s="1"/>
  <c r="AU61" i="1613"/>
  <c r="AU60" i="1613"/>
  <c r="AU52" i="1613"/>
  <c r="AU57" i="1613"/>
  <c r="AU56" i="1613"/>
  <c r="AU53" i="1613"/>
  <c r="A39" i="1613" s="1"/>
  <c r="AU47" i="1613"/>
  <c r="A38" i="1613"/>
  <c r="Q38" i="1613" s="1"/>
  <c r="AN38" i="1613" s="1"/>
  <c r="E36" i="1613"/>
  <c r="T36" i="1613" s="1"/>
  <c r="AO36" i="1613" s="1"/>
  <c r="A36" i="1613"/>
  <c r="Q36" i="1613" s="1"/>
  <c r="AN36" i="1613" s="1"/>
  <c r="AU49" i="1613"/>
  <c r="AU48" i="1613"/>
  <c r="E42" i="1613"/>
  <c r="T42" i="1613" s="1"/>
  <c r="AO42" i="1613" s="1"/>
  <c r="E43" i="1613"/>
  <c r="T43" i="1613" s="1"/>
  <c r="AO43" i="1613" s="1"/>
  <c r="E39" i="1613"/>
  <c r="T39" i="1613" s="1"/>
  <c r="AO39" i="1613" s="1"/>
  <c r="A40" i="1613"/>
  <c r="E40" i="1613"/>
  <c r="T40" i="1613" s="1"/>
  <c r="AO40" i="1613" s="1"/>
  <c r="E39" i="1612"/>
  <c r="T39" i="1612" s="1"/>
  <c r="AO39" i="1612" s="1"/>
  <c r="A39" i="1612"/>
  <c r="E41" i="1612"/>
  <c r="T41" i="1612" s="1"/>
  <c r="AO41" i="1612" s="1"/>
  <c r="A41" i="1612"/>
  <c r="E36" i="1612"/>
  <c r="T36" i="1612" s="1"/>
  <c r="AO36" i="1612" s="1"/>
  <c r="A36" i="1612"/>
  <c r="Q36" i="1612" s="1"/>
  <c r="AN36" i="1612" s="1"/>
  <c r="A40" i="1612"/>
  <c r="E40" i="1612"/>
  <c r="T40" i="1612" s="1"/>
  <c r="AO40" i="1612" s="1"/>
  <c r="E43" i="1612"/>
  <c r="T43" i="1612" s="1"/>
  <c r="AO43" i="1612" s="1"/>
  <c r="A43" i="1612"/>
  <c r="Q43" i="1612" s="1"/>
  <c r="AN43" i="1612" s="1"/>
  <c r="E37" i="1612"/>
  <c r="T37" i="1612" s="1"/>
  <c r="AO37" i="1612" s="1"/>
  <c r="A37" i="1612"/>
  <c r="A42" i="1612"/>
  <c r="E42" i="1612"/>
  <c r="T42" i="1612" s="1"/>
  <c r="AO42" i="1612" s="1"/>
  <c r="E38" i="1612"/>
  <c r="T38" i="1612" s="1"/>
  <c r="AO38" i="1612" s="1"/>
  <c r="A38" i="1612"/>
  <c r="E37" i="1611"/>
  <c r="T37" i="1611" s="1"/>
  <c r="AO37" i="1611" s="1"/>
  <c r="A37" i="1611"/>
  <c r="E38" i="1611"/>
  <c r="T38" i="1611" s="1"/>
  <c r="AO38" i="1611" s="1"/>
  <c r="A38" i="1611"/>
  <c r="Q39" i="1611"/>
  <c r="AN39" i="1611" s="1"/>
  <c r="AU61" i="1611"/>
  <c r="AU60" i="1611"/>
  <c r="A42" i="1611"/>
  <c r="E42" i="1611"/>
  <c r="T42" i="1611" s="1"/>
  <c r="AO42" i="1611" s="1"/>
  <c r="AU47" i="1611"/>
  <c r="AU46" i="1611"/>
  <c r="AU57" i="1611"/>
  <c r="AU56" i="1611"/>
  <c r="A40" i="1611"/>
  <c r="E40" i="1611"/>
  <c r="T40" i="1611" s="1"/>
  <c r="AO40" i="1611" s="1"/>
  <c r="Q41" i="1610"/>
  <c r="AN41" i="1610" s="1"/>
  <c r="AU47" i="1610"/>
  <c r="AU46" i="1610"/>
  <c r="A40" i="1610"/>
  <c r="E40" i="1610"/>
  <c r="T40" i="1610" s="1"/>
  <c r="AO40" i="1610" s="1"/>
  <c r="E39" i="1610"/>
  <c r="T39" i="1610" s="1"/>
  <c r="AO39" i="1610" s="1"/>
  <c r="A39" i="1610"/>
  <c r="E43" i="1610"/>
  <c r="T43" i="1610" s="1"/>
  <c r="AO43" i="1610" s="1"/>
  <c r="A43" i="1610"/>
  <c r="Q43" i="1610" s="1"/>
  <c r="AN43" i="1610" s="1"/>
  <c r="E38" i="1610"/>
  <c r="T38" i="1610" s="1"/>
  <c r="AO38" i="1610" s="1"/>
  <c r="A38" i="1610"/>
  <c r="AU49" i="1610"/>
  <c r="AU48" i="1610"/>
  <c r="E42" i="1610"/>
  <c r="T42" i="1610" s="1"/>
  <c r="AO42" i="1610" s="1"/>
  <c r="A42" i="1610"/>
  <c r="Q41" i="1609"/>
  <c r="AN41" i="1609" s="1"/>
  <c r="AU49" i="1609"/>
  <c r="AU48" i="1609"/>
  <c r="E43" i="1609"/>
  <c r="T43" i="1609" s="1"/>
  <c r="AO43" i="1609" s="1"/>
  <c r="A43" i="1609"/>
  <c r="Q43" i="1609" s="1"/>
  <c r="AN43" i="1609" s="1"/>
  <c r="A40" i="1609"/>
  <c r="E40" i="1609"/>
  <c r="T40" i="1609" s="1"/>
  <c r="AO40" i="1609" s="1"/>
  <c r="Q38" i="1609"/>
  <c r="AN38" i="1609" s="1"/>
  <c r="A36" i="1609"/>
  <c r="Q36" i="1609" s="1"/>
  <c r="AN36" i="1609" s="1"/>
  <c r="E36" i="1609"/>
  <c r="T36" i="1609" s="1"/>
  <c r="AO36" i="1609" s="1"/>
  <c r="E39" i="1609"/>
  <c r="T39" i="1609" s="1"/>
  <c r="AO39" i="1609" s="1"/>
  <c r="A39" i="1609"/>
  <c r="E42" i="1609"/>
  <c r="T42" i="1609" s="1"/>
  <c r="AO42" i="1609" s="1"/>
  <c r="A42" i="1609"/>
  <c r="AU61" i="1608"/>
  <c r="AU47" i="1608"/>
  <c r="AU46" i="1608"/>
  <c r="AU58" i="1608"/>
  <c r="AU57" i="1608"/>
  <c r="AU56" i="1608"/>
  <c r="AU59" i="1608"/>
  <c r="AU52" i="1608"/>
  <c r="AU60" i="1608"/>
  <c r="AU49" i="1608"/>
  <c r="AU53" i="1608"/>
  <c r="AU48" i="1608"/>
  <c r="AU50" i="1608"/>
  <c r="AU54" i="1608"/>
  <c r="AU51" i="1608"/>
  <c r="AU52" i="1607"/>
  <c r="AU61" i="1607"/>
  <c r="AU51" i="1607"/>
  <c r="AU60" i="1607"/>
  <c r="AU54" i="1607"/>
  <c r="AU55" i="1607"/>
  <c r="E40" i="1607" s="1"/>
  <c r="T40" i="1607" s="1"/>
  <c r="AO40" i="1607" s="1"/>
  <c r="AU50" i="1607"/>
  <c r="AU53" i="1607"/>
  <c r="A39" i="1607" s="1"/>
  <c r="AU58" i="1607"/>
  <c r="A42" i="1607" s="1"/>
  <c r="AU57" i="1607"/>
  <c r="E41" i="1607" s="1"/>
  <c r="T41" i="1607" s="1"/>
  <c r="AO41" i="1607" s="1"/>
  <c r="AU56" i="1607"/>
  <c r="AU49" i="1607"/>
  <c r="AU48" i="1607"/>
  <c r="AU47" i="1607"/>
  <c r="AU46" i="1607"/>
  <c r="E42" i="1607"/>
  <c r="T42" i="1607" s="1"/>
  <c r="AO42" i="1607" s="1"/>
  <c r="E38" i="1607"/>
  <c r="T38" i="1607" s="1"/>
  <c r="AO38" i="1607" s="1"/>
  <c r="A38" i="1607"/>
  <c r="Q41" i="1606"/>
  <c r="AN41" i="1606" s="1"/>
  <c r="E43" i="1606"/>
  <c r="T43" i="1606" s="1"/>
  <c r="AO43" i="1606" s="1"/>
  <c r="A43" i="1606"/>
  <c r="Q43" i="1606" s="1"/>
  <c r="AN43" i="1606" s="1"/>
  <c r="A40" i="1606"/>
  <c r="E40" i="1606"/>
  <c r="T40" i="1606" s="1"/>
  <c r="AO40" i="1606" s="1"/>
  <c r="AU47" i="1606"/>
  <c r="AU46" i="1606"/>
  <c r="E41" i="1606"/>
  <c r="T41" i="1606" s="1"/>
  <c r="AO41" i="1606" s="1"/>
  <c r="Q38" i="1606"/>
  <c r="AN38" i="1606" s="1"/>
  <c r="E42" i="1606"/>
  <c r="T42" i="1606" s="1"/>
  <c r="AO42" i="1606" s="1"/>
  <c r="A42" i="1606"/>
  <c r="E39" i="1606"/>
  <c r="T39" i="1606" s="1"/>
  <c r="AO39" i="1606" s="1"/>
  <c r="A39" i="1606"/>
  <c r="AU49" i="1606"/>
  <c r="AU48" i="1606"/>
  <c r="E37" i="1605"/>
  <c r="T37" i="1605" s="1"/>
  <c r="AO37" i="1605" s="1"/>
  <c r="A37" i="1605"/>
  <c r="A40" i="1605"/>
  <c r="E40" i="1605"/>
  <c r="T40" i="1605" s="1"/>
  <c r="AO40" i="1605" s="1"/>
  <c r="AU47" i="1605"/>
  <c r="AU46" i="1605"/>
  <c r="E38" i="1605"/>
  <c r="T38" i="1605" s="1"/>
  <c r="AO38" i="1605" s="1"/>
  <c r="A38" i="1605"/>
  <c r="A41" i="1605"/>
  <c r="E41" i="1605"/>
  <c r="T41" i="1605" s="1"/>
  <c r="AO41" i="1605" s="1"/>
  <c r="E42" i="1605"/>
  <c r="T42" i="1605" s="1"/>
  <c r="AO42" i="1605" s="1"/>
  <c r="A42" i="1605"/>
  <c r="A43" i="1605"/>
  <c r="Q43" i="1605" s="1"/>
  <c r="AN43" i="1605" s="1"/>
  <c r="E43" i="1605"/>
  <c r="T43" i="1605" s="1"/>
  <c r="AO43" i="1605" s="1"/>
  <c r="E39" i="1605"/>
  <c r="T39" i="1605" s="1"/>
  <c r="AO39" i="1605" s="1"/>
  <c r="A39" i="1605"/>
  <c r="E41" i="1604"/>
  <c r="T41" i="1604" s="1"/>
  <c r="AO41" i="1604" s="1"/>
  <c r="A41" i="1604"/>
  <c r="E43" i="1604"/>
  <c r="T43" i="1604" s="1"/>
  <c r="AO43" i="1604" s="1"/>
  <c r="A43" i="1604"/>
  <c r="Q43" i="1604" s="1"/>
  <c r="AN43" i="1604" s="1"/>
  <c r="E38" i="1604"/>
  <c r="T38" i="1604" s="1"/>
  <c r="AO38" i="1604" s="1"/>
  <c r="A38" i="1604"/>
  <c r="A40" i="1604"/>
  <c r="E40" i="1604"/>
  <c r="T40" i="1604" s="1"/>
  <c r="AO40" i="1604" s="1"/>
  <c r="A37" i="1604"/>
  <c r="E37" i="1604"/>
  <c r="T37" i="1604" s="1"/>
  <c r="AO37" i="1604" s="1"/>
  <c r="E39" i="1604"/>
  <c r="T39" i="1604" s="1"/>
  <c r="AO39" i="1604" s="1"/>
  <c r="A39" i="1604"/>
  <c r="AU47" i="1604"/>
  <c r="AU46" i="1604"/>
  <c r="E42" i="1604"/>
  <c r="T42" i="1604" s="1"/>
  <c r="AO42" i="1604" s="1"/>
  <c r="A42" i="1604"/>
  <c r="AU57" i="1603"/>
  <c r="E38" i="1603"/>
  <c r="T38" i="1603" s="1"/>
  <c r="AO38" i="1603" s="1"/>
  <c r="A38" i="1603"/>
  <c r="E43" i="1603"/>
  <c r="T43" i="1603" s="1"/>
  <c r="AO43" i="1603" s="1"/>
  <c r="A43" i="1603"/>
  <c r="Q43" i="1603" s="1"/>
  <c r="AN43" i="1603" s="1"/>
  <c r="AU49" i="1603"/>
  <c r="AU48" i="1603"/>
  <c r="AU47" i="1603"/>
  <c r="AU46" i="1603"/>
  <c r="E42" i="1603"/>
  <c r="T42" i="1603" s="1"/>
  <c r="AO42" i="1603" s="1"/>
  <c r="A42" i="1603"/>
  <c r="A41" i="1603"/>
  <c r="E41" i="1603"/>
  <c r="T41" i="1603" s="1"/>
  <c r="AO41" i="1603" s="1"/>
  <c r="E39" i="1603"/>
  <c r="T39" i="1603" s="1"/>
  <c r="AO39" i="1603" s="1"/>
  <c r="A39" i="1603"/>
  <c r="A40" i="1603"/>
  <c r="E40" i="1603"/>
  <c r="T40" i="1603" s="1"/>
  <c r="AO40" i="1603" s="1"/>
  <c r="AU47" i="1602"/>
  <c r="AU46" i="1602"/>
  <c r="AU57" i="1602"/>
  <c r="AU56" i="1602"/>
  <c r="AU52" i="1602"/>
  <c r="E43" i="1602"/>
  <c r="T43" i="1602" s="1"/>
  <c r="AO43" i="1602" s="1"/>
  <c r="A43" i="1602"/>
  <c r="Q43" i="1602" s="1"/>
  <c r="AN43" i="1602" s="1"/>
  <c r="AU53" i="1602"/>
  <c r="AU58" i="1602"/>
  <c r="AU54" i="1602"/>
  <c r="AU50" i="1602"/>
  <c r="AU49" i="1602"/>
  <c r="AU48" i="1602"/>
  <c r="AU55" i="1602"/>
  <c r="A40" i="1601"/>
  <c r="E40" i="1601"/>
  <c r="T40" i="1601" s="1"/>
  <c r="AO40" i="1601" s="1"/>
  <c r="E41" i="1601"/>
  <c r="T41" i="1601" s="1"/>
  <c r="AO41" i="1601" s="1"/>
  <c r="A41" i="1601"/>
  <c r="E36" i="1601"/>
  <c r="T36" i="1601" s="1"/>
  <c r="AO36" i="1601" s="1"/>
  <c r="A36" i="1601"/>
  <c r="Q36" i="1601" s="1"/>
  <c r="AN36" i="1601" s="1"/>
  <c r="E38" i="1601"/>
  <c r="T38" i="1601" s="1"/>
  <c r="AO38" i="1601" s="1"/>
  <c r="A38" i="1601"/>
  <c r="E43" i="1601"/>
  <c r="T43" i="1601" s="1"/>
  <c r="AO43" i="1601" s="1"/>
  <c r="A43" i="1601"/>
  <c r="Q43" i="1601" s="1"/>
  <c r="AN43" i="1601" s="1"/>
  <c r="E39" i="1601"/>
  <c r="T39" i="1601" s="1"/>
  <c r="AO39" i="1601" s="1"/>
  <c r="A39" i="1601"/>
  <c r="A42" i="1601"/>
  <c r="E42" i="1601"/>
  <c r="T42" i="1601" s="1"/>
  <c r="AO42" i="1601" s="1"/>
  <c r="E37" i="1601"/>
  <c r="T37" i="1601" s="1"/>
  <c r="AO37" i="1601" s="1"/>
  <c r="A37" i="1601"/>
  <c r="AU47" i="1600"/>
  <c r="AU46" i="1600"/>
  <c r="AU58" i="1600"/>
  <c r="AU52" i="1600"/>
  <c r="AU55" i="1600"/>
  <c r="A40" i="1600" s="1"/>
  <c r="AU57" i="1600"/>
  <c r="AU56" i="1600"/>
  <c r="E40" i="1600"/>
  <c r="T40" i="1600" s="1"/>
  <c r="AO40" i="1600" s="1"/>
  <c r="AU48" i="1600"/>
  <c r="AU50" i="1600"/>
  <c r="AU61" i="1600"/>
  <c r="AU60" i="1600"/>
  <c r="AU47" i="1599"/>
  <c r="AU46" i="1599"/>
  <c r="AU48" i="1599"/>
  <c r="AU61" i="1599"/>
  <c r="AU60" i="1599"/>
  <c r="AU57" i="1599"/>
  <c r="AU56" i="1599"/>
  <c r="A38" i="1599"/>
  <c r="AU58" i="1599"/>
  <c r="AU52" i="1599"/>
  <c r="AU54" i="1599"/>
  <c r="AU51" i="1599"/>
  <c r="E38" i="1599" s="1"/>
  <c r="T38" i="1599" s="1"/>
  <c r="AO38" i="1599" s="1"/>
  <c r="AU61" i="1598"/>
  <c r="AU60" i="1598"/>
  <c r="A42" i="1598"/>
  <c r="AU47" i="1598"/>
  <c r="AU57" i="1598"/>
  <c r="AU56" i="1598"/>
  <c r="AU50" i="1598"/>
  <c r="AU54" i="1598"/>
  <c r="AU53" i="1598"/>
  <c r="AU52" i="1598"/>
  <c r="AU59" i="1598"/>
  <c r="E42" i="1598" s="1"/>
  <c r="T42" i="1598" s="1"/>
  <c r="AO42" i="1598" s="1"/>
  <c r="AU48" i="1598"/>
  <c r="AU46" i="1598"/>
  <c r="AU55" i="1598"/>
  <c r="AU50" i="1597"/>
  <c r="AU49" i="1597"/>
  <c r="AU48" i="1597"/>
  <c r="AU51" i="1597"/>
  <c r="A41" i="1597"/>
  <c r="AU60" i="1597"/>
  <c r="AU57" i="1597"/>
  <c r="E41" i="1597" s="1"/>
  <c r="T41" i="1597" s="1"/>
  <c r="AO41" i="1597" s="1"/>
  <c r="AU54" i="1597"/>
  <c r="E36" i="1597"/>
  <c r="T36" i="1597" s="1"/>
  <c r="AO36" i="1597" s="1"/>
  <c r="A36" i="1597"/>
  <c r="Q36" i="1597" s="1"/>
  <c r="AN36" i="1597" s="1"/>
  <c r="AU53" i="1597"/>
  <c r="AU52" i="1597"/>
  <c r="AU61" i="1597"/>
  <c r="A42" i="1597"/>
  <c r="E42" i="1597"/>
  <c r="T42" i="1597" s="1"/>
  <c r="AO42" i="1597" s="1"/>
  <c r="E38" i="1596"/>
  <c r="T38" i="1596" s="1"/>
  <c r="AO38" i="1596" s="1"/>
  <c r="A38" i="1596"/>
  <c r="E41" i="1596"/>
  <c r="T41" i="1596" s="1"/>
  <c r="AO41" i="1596" s="1"/>
  <c r="A41" i="1596"/>
  <c r="E36" i="1596"/>
  <c r="T36" i="1596" s="1"/>
  <c r="AO36" i="1596" s="1"/>
  <c r="A36" i="1596"/>
  <c r="Q36" i="1596" s="1"/>
  <c r="AN36" i="1596" s="1"/>
  <c r="A40" i="1596"/>
  <c r="E40" i="1596"/>
  <c r="T40" i="1596" s="1"/>
  <c r="AO40" i="1596" s="1"/>
  <c r="E43" i="1596"/>
  <c r="T43" i="1596" s="1"/>
  <c r="AO43" i="1596" s="1"/>
  <c r="A43" i="1596"/>
  <c r="Q43" i="1596" s="1"/>
  <c r="AN43" i="1596" s="1"/>
  <c r="E42" i="1596"/>
  <c r="T42" i="1596" s="1"/>
  <c r="AO42" i="1596" s="1"/>
  <c r="A42" i="1596"/>
  <c r="E39" i="1596"/>
  <c r="T39" i="1596" s="1"/>
  <c r="AO39" i="1596" s="1"/>
  <c r="A39" i="1596"/>
  <c r="AU49" i="1596"/>
  <c r="AU48" i="1596"/>
  <c r="E36" i="1595"/>
  <c r="T36" i="1595" s="1"/>
  <c r="AO36" i="1595" s="1"/>
  <c r="A36" i="1595"/>
  <c r="Q36" i="1595" s="1"/>
  <c r="AN36" i="1595" s="1"/>
  <c r="E37" i="1595"/>
  <c r="T37" i="1595" s="1"/>
  <c r="AO37" i="1595" s="1"/>
  <c r="A37" i="1595"/>
  <c r="A40" i="1595"/>
  <c r="E40" i="1595"/>
  <c r="T40" i="1595" s="1"/>
  <c r="AO40" i="1595" s="1"/>
  <c r="E39" i="1595"/>
  <c r="T39" i="1595" s="1"/>
  <c r="AO39" i="1595" s="1"/>
  <c r="A39" i="1595"/>
  <c r="E42" i="1595"/>
  <c r="T42" i="1595" s="1"/>
  <c r="AO42" i="1595" s="1"/>
  <c r="A42" i="1595"/>
  <c r="E43" i="1595"/>
  <c r="T43" i="1595" s="1"/>
  <c r="AO43" i="1595" s="1"/>
  <c r="A43" i="1595"/>
  <c r="Q43" i="1595" s="1"/>
  <c r="AN43" i="1595" s="1"/>
  <c r="E41" i="1595"/>
  <c r="T41" i="1595" s="1"/>
  <c r="AO41" i="1595" s="1"/>
  <c r="A41" i="1595"/>
  <c r="E38" i="1594"/>
  <c r="T38" i="1594" s="1"/>
  <c r="AO38" i="1594" s="1"/>
  <c r="E42" i="1594"/>
  <c r="T42" i="1594" s="1"/>
  <c r="AO42" i="1594" s="1"/>
  <c r="A42" i="1594"/>
  <c r="Q38" i="1594"/>
  <c r="AN38" i="1594" s="1"/>
  <c r="E39" i="1594"/>
  <c r="T39" i="1594" s="1"/>
  <c r="AO39" i="1594" s="1"/>
  <c r="A39" i="1594"/>
  <c r="A40" i="1594"/>
  <c r="E40" i="1594"/>
  <c r="T40" i="1594" s="1"/>
  <c r="AO40" i="1594" s="1"/>
  <c r="AU47" i="1594"/>
  <c r="AU46" i="1594"/>
  <c r="E43" i="1594"/>
  <c r="T43" i="1594" s="1"/>
  <c r="AO43" i="1594" s="1"/>
  <c r="A43" i="1594"/>
  <c r="Q43" i="1594" s="1"/>
  <c r="AN43" i="1594" s="1"/>
  <c r="E41" i="1594"/>
  <c r="T41" i="1594" s="1"/>
  <c r="AO41" i="1594" s="1"/>
  <c r="A41" i="1594"/>
  <c r="E37" i="1594"/>
  <c r="T37" i="1594" s="1"/>
  <c r="AO37" i="1594" s="1"/>
  <c r="A37" i="1594"/>
  <c r="A38" i="1593"/>
  <c r="Q38" i="1593" s="1"/>
  <c r="AN38" i="1593" s="1"/>
  <c r="E38" i="1593"/>
  <c r="T38" i="1593" s="1"/>
  <c r="AO38" i="1593" s="1"/>
  <c r="AU56" i="1593"/>
  <c r="E41" i="1593" s="1"/>
  <c r="T41" i="1593" s="1"/>
  <c r="AO41" i="1593" s="1"/>
  <c r="AU61" i="1593"/>
  <c r="E43" i="1593" s="1"/>
  <c r="T43" i="1593" s="1"/>
  <c r="AO43" i="1593" s="1"/>
  <c r="AU47" i="1593"/>
  <c r="AU46" i="1593"/>
  <c r="A40" i="1593"/>
  <c r="E40" i="1593"/>
  <c r="T40" i="1593" s="1"/>
  <c r="AO40" i="1593" s="1"/>
  <c r="A41" i="1593"/>
  <c r="E39" i="1593"/>
  <c r="T39" i="1593" s="1"/>
  <c r="AO39" i="1593" s="1"/>
  <c r="A39" i="1593"/>
  <c r="E37" i="1593"/>
  <c r="T37" i="1593" s="1"/>
  <c r="AO37" i="1593" s="1"/>
  <c r="A37" i="1593"/>
  <c r="E42" i="1593"/>
  <c r="T42" i="1593" s="1"/>
  <c r="AO42" i="1593" s="1"/>
  <c r="A42" i="1593"/>
  <c r="AU47" i="1592"/>
  <c r="AU46" i="1592"/>
  <c r="E41" i="1592"/>
  <c r="T41" i="1592" s="1"/>
  <c r="AO41" i="1592" s="1"/>
  <c r="A41" i="1592"/>
  <c r="E39" i="1592"/>
  <c r="T39" i="1592" s="1"/>
  <c r="AO39" i="1592" s="1"/>
  <c r="A39" i="1592"/>
  <c r="E42" i="1592"/>
  <c r="T42" i="1592" s="1"/>
  <c r="AO42" i="1592" s="1"/>
  <c r="A42" i="1592"/>
  <c r="Q38" i="1592"/>
  <c r="AN38" i="1592" s="1"/>
  <c r="AU49" i="1592"/>
  <c r="AU48" i="1592"/>
  <c r="A40" i="1592"/>
  <c r="E40" i="1592"/>
  <c r="T40" i="1592" s="1"/>
  <c r="AO40" i="1592" s="1"/>
  <c r="E43" i="1592"/>
  <c r="T43" i="1592" s="1"/>
  <c r="AO43" i="1592" s="1"/>
  <c r="A43" i="1592"/>
  <c r="Q43" i="1592" s="1"/>
  <c r="AN43" i="1592" s="1"/>
  <c r="AU62" i="1441"/>
  <c r="AU58" i="1441"/>
  <c r="AU55" i="1441"/>
  <c r="AU57" i="1441"/>
  <c r="M55" i="1441"/>
  <c r="AV59" i="1441" s="1"/>
  <c r="AU69" i="1441"/>
  <c r="M57" i="1441"/>
  <c r="AV61" i="1441" s="1"/>
  <c r="M56" i="1441"/>
  <c r="AV60" i="1441" s="1"/>
  <c r="M59" i="1441"/>
  <c r="AV68" i="1441" s="1"/>
  <c r="AU74" i="1441" l="1"/>
  <c r="A43" i="1613"/>
  <c r="Q43" i="1613" s="1"/>
  <c r="AN43" i="1613" s="1"/>
  <c r="A40" i="1607"/>
  <c r="Q40" i="1607" s="1"/>
  <c r="AN40" i="1607" s="1"/>
  <c r="E41" i="1614"/>
  <c r="T41" i="1614" s="1"/>
  <c r="AO41" i="1614" s="1"/>
  <c r="E43" i="1607"/>
  <c r="T43" i="1607" s="1"/>
  <c r="AO43" i="1607" s="1"/>
  <c r="E41" i="1613"/>
  <c r="T41" i="1613" s="1"/>
  <c r="AO41" i="1613" s="1"/>
  <c r="A38" i="1595"/>
  <c r="Q38" i="1595" s="1"/>
  <c r="AN38" i="1595" s="1"/>
  <c r="Q42" i="1620"/>
  <c r="AN42" i="1620" s="1"/>
  <c r="AA42" i="1620"/>
  <c r="AP42" i="1620" s="1"/>
  <c r="AA38" i="1620"/>
  <c r="AP38" i="1620" s="1"/>
  <c r="Q38" i="1620"/>
  <c r="AN38" i="1620" s="1"/>
  <c r="AA39" i="1620"/>
  <c r="AP39" i="1620" s="1"/>
  <c r="Q39" i="1620"/>
  <c r="AN39" i="1620" s="1"/>
  <c r="AA37" i="1620"/>
  <c r="AP37" i="1620" s="1"/>
  <c r="Q37" i="1620"/>
  <c r="AN37" i="1620" s="1"/>
  <c r="AA41" i="1620"/>
  <c r="AP41" i="1620" s="1"/>
  <c r="AA40" i="1620"/>
  <c r="AP40" i="1620" s="1"/>
  <c r="Q40" i="1620"/>
  <c r="AN40" i="1620" s="1"/>
  <c r="Q41" i="1619"/>
  <c r="AN41" i="1619" s="1"/>
  <c r="AA41" i="1619"/>
  <c r="AP41" i="1619" s="1"/>
  <c r="Q42" i="1619"/>
  <c r="AN42" i="1619" s="1"/>
  <c r="AA42" i="1619"/>
  <c r="AP42" i="1619" s="1"/>
  <c r="AA40" i="1619"/>
  <c r="AP40" i="1619" s="1"/>
  <c r="Q40" i="1619"/>
  <c r="AN40" i="1619" s="1"/>
  <c r="AA39" i="1619"/>
  <c r="AP39" i="1619" s="1"/>
  <c r="Q39" i="1619"/>
  <c r="AN39" i="1619" s="1"/>
  <c r="AA37" i="1619"/>
  <c r="AP37" i="1619" s="1"/>
  <c r="Q37" i="1619"/>
  <c r="AN37" i="1619" s="1"/>
  <c r="AA38" i="1619"/>
  <c r="AP38" i="1619" s="1"/>
  <c r="Q38" i="1619"/>
  <c r="AN38" i="1619" s="1"/>
  <c r="E36" i="1618"/>
  <c r="T36" i="1618" s="1"/>
  <c r="AO36" i="1618" s="1"/>
  <c r="A36" i="1618"/>
  <c r="Q36" i="1618" s="1"/>
  <c r="AN36" i="1618" s="1"/>
  <c r="A43" i="1618"/>
  <c r="Q43" i="1618" s="1"/>
  <c r="AN43" i="1618" s="1"/>
  <c r="E43" i="1618"/>
  <c r="T43" i="1618" s="1"/>
  <c r="AO43" i="1618" s="1"/>
  <c r="Q40" i="1618"/>
  <c r="AN40" i="1618" s="1"/>
  <c r="Q42" i="1618"/>
  <c r="AN42" i="1618" s="1"/>
  <c r="Q38" i="1618"/>
  <c r="AN38" i="1618" s="1"/>
  <c r="Q39" i="1618"/>
  <c r="AN39" i="1618" s="1"/>
  <c r="Q37" i="1618"/>
  <c r="AN37" i="1618" s="1"/>
  <c r="E41" i="1618"/>
  <c r="T41" i="1618" s="1"/>
  <c r="AO41" i="1618" s="1"/>
  <c r="A41" i="1618"/>
  <c r="AA38" i="1617"/>
  <c r="AP38" i="1617" s="1"/>
  <c r="AA41" i="1617"/>
  <c r="AP41" i="1617" s="1"/>
  <c r="Q42" i="1617"/>
  <c r="AN42" i="1617" s="1"/>
  <c r="AA42" i="1617"/>
  <c r="AP42" i="1617" s="1"/>
  <c r="AA37" i="1617"/>
  <c r="AP37" i="1617" s="1"/>
  <c r="Q37" i="1617"/>
  <c r="AN37" i="1617" s="1"/>
  <c r="AA39" i="1617"/>
  <c r="AP39" i="1617" s="1"/>
  <c r="Q39" i="1617"/>
  <c r="AN39" i="1617" s="1"/>
  <c r="AA40" i="1617"/>
  <c r="AP40" i="1617" s="1"/>
  <c r="Q40" i="1617"/>
  <c r="AN40" i="1617" s="1"/>
  <c r="A43" i="1616"/>
  <c r="Q43" i="1616" s="1"/>
  <c r="AN43" i="1616" s="1"/>
  <c r="Q41" i="1616"/>
  <c r="AN41" i="1616" s="1"/>
  <c r="Q38" i="1616"/>
  <c r="AN38" i="1616" s="1"/>
  <c r="Q39" i="1616"/>
  <c r="AN39" i="1616" s="1"/>
  <c r="Q42" i="1616"/>
  <c r="AN42" i="1616" s="1"/>
  <c r="Q40" i="1616"/>
  <c r="AN40" i="1616" s="1"/>
  <c r="Q37" i="1616"/>
  <c r="AN37" i="1616" s="1"/>
  <c r="A36" i="1616"/>
  <c r="Q36" i="1616" s="1"/>
  <c r="AN36" i="1616" s="1"/>
  <c r="E36" i="1616"/>
  <c r="T36" i="1616" s="1"/>
  <c r="AO36" i="1616" s="1"/>
  <c r="AA37" i="1615"/>
  <c r="AP37" i="1615" s="1"/>
  <c r="Q37" i="1615"/>
  <c r="AN37" i="1615" s="1"/>
  <c r="Q42" i="1615"/>
  <c r="AN42" i="1615" s="1"/>
  <c r="AA42" i="1615"/>
  <c r="AP42" i="1615" s="1"/>
  <c r="AA39" i="1615"/>
  <c r="AP39" i="1615" s="1"/>
  <c r="Q39" i="1615"/>
  <c r="AN39" i="1615" s="1"/>
  <c r="E36" i="1615"/>
  <c r="T36" i="1615" s="1"/>
  <c r="AO36" i="1615" s="1"/>
  <c r="A36" i="1615"/>
  <c r="Q36" i="1615" s="1"/>
  <c r="AN36" i="1615" s="1"/>
  <c r="E41" i="1615"/>
  <c r="T41" i="1615" s="1"/>
  <c r="AO41" i="1615" s="1"/>
  <c r="A41" i="1615"/>
  <c r="AA38" i="1615"/>
  <c r="AP38" i="1615" s="1"/>
  <c r="Q38" i="1615"/>
  <c r="AN38" i="1615" s="1"/>
  <c r="AA40" i="1615"/>
  <c r="AP40" i="1615" s="1"/>
  <c r="Q40" i="1615"/>
  <c r="AN40" i="1615" s="1"/>
  <c r="AA38" i="1606"/>
  <c r="AP38" i="1606" s="1"/>
  <c r="A36" i="1614"/>
  <c r="Q36" i="1614" s="1"/>
  <c r="AN36" i="1614" s="1"/>
  <c r="E36" i="1614"/>
  <c r="T36" i="1614" s="1"/>
  <c r="AO36" i="1614" s="1"/>
  <c r="AA38" i="1614"/>
  <c r="AP38" i="1614" s="1"/>
  <c r="Q38" i="1614"/>
  <c r="AN38" i="1614" s="1"/>
  <c r="Q37" i="1614"/>
  <c r="AN37" i="1614" s="1"/>
  <c r="AA37" i="1614"/>
  <c r="AP37" i="1614" s="1"/>
  <c r="AA39" i="1614"/>
  <c r="AP39" i="1614" s="1"/>
  <c r="Q39" i="1614"/>
  <c r="AN39" i="1614" s="1"/>
  <c r="Q42" i="1614"/>
  <c r="AN42" i="1614" s="1"/>
  <c r="AA42" i="1614"/>
  <c r="AP42" i="1614" s="1"/>
  <c r="AA40" i="1614"/>
  <c r="AP40" i="1614" s="1"/>
  <c r="Q40" i="1614"/>
  <c r="AN40" i="1614" s="1"/>
  <c r="A41" i="1613"/>
  <c r="Q41" i="1613" s="1"/>
  <c r="AN41" i="1613" s="1"/>
  <c r="E37" i="1613"/>
  <c r="T37" i="1613" s="1"/>
  <c r="AO37" i="1613" s="1"/>
  <c r="A37" i="1613"/>
  <c r="Q40" i="1613"/>
  <c r="AN40" i="1613" s="1"/>
  <c r="Q39" i="1613"/>
  <c r="AN39" i="1613" s="1"/>
  <c r="Q42" i="1613"/>
  <c r="AN42" i="1613" s="1"/>
  <c r="AA38" i="1612"/>
  <c r="AP38" i="1612" s="1"/>
  <c r="Q38" i="1612"/>
  <c r="AN38" i="1612" s="1"/>
  <c r="Q41" i="1612"/>
  <c r="AN41" i="1612" s="1"/>
  <c r="AA41" i="1612"/>
  <c r="AP41" i="1612" s="1"/>
  <c r="AA39" i="1612"/>
  <c r="AP39" i="1612" s="1"/>
  <c r="Q39" i="1612"/>
  <c r="AN39" i="1612" s="1"/>
  <c r="Q37" i="1612"/>
  <c r="AN37" i="1612" s="1"/>
  <c r="AA37" i="1612"/>
  <c r="AP37" i="1612" s="1"/>
  <c r="Q42" i="1612"/>
  <c r="AN42" i="1612" s="1"/>
  <c r="AA42" i="1612"/>
  <c r="AP42" i="1612" s="1"/>
  <c r="AA40" i="1612"/>
  <c r="AP40" i="1612" s="1"/>
  <c r="Q40" i="1612"/>
  <c r="AN40" i="1612" s="1"/>
  <c r="E36" i="1611"/>
  <c r="T36" i="1611" s="1"/>
  <c r="AO36" i="1611" s="1"/>
  <c r="A36" i="1611"/>
  <c r="Q36" i="1611" s="1"/>
  <c r="AN36" i="1611" s="1"/>
  <c r="Q40" i="1611"/>
  <c r="AN40" i="1611" s="1"/>
  <c r="Q42" i="1611"/>
  <c r="AN42" i="1611" s="1"/>
  <c r="Q38" i="1611"/>
  <c r="AN38" i="1611" s="1"/>
  <c r="E41" i="1611"/>
  <c r="T41" i="1611" s="1"/>
  <c r="AO41" i="1611" s="1"/>
  <c r="A41" i="1611"/>
  <c r="E43" i="1611"/>
  <c r="T43" i="1611" s="1"/>
  <c r="AO43" i="1611" s="1"/>
  <c r="A43" i="1611"/>
  <c r="Q37" i="1611"/>
  <c r="AN37" i="1611" s="1"/>
  <c r="AA40" i="1610"/>
  <c r="AP40" i="1610" s="1"/>
  <c r="Q40" i="1610"/>
  <c r="AN40" i="1610" s="1"/>
  <c r="AA38" i="1610"/>
  <c r="AP38" i="1610" s="1"/>
  <c r="Q38" i="1610"/>
  <c r="AN38" i="1610" s="1"/>
  <c r="Q42" i="1610"/>
  <c r="AN42" i="1610" s="1"/>
  <c r="AA42" i="1610"/>
  <c r="AP42" i="1610" s="1"/>
  <c r="A36" i="1610"/>
  <c r="Q36" i="1610" s="1"/>
  <c r="AN36" i="1610" s="1"/>
  <c r="E36" i="1610"/>
  <c r="T36" i="1610" s="1"/>
  <c r="AO36" i="1610" s="1"/>
  <c r="E37" i="1610"/>
  <c r="T37" i="1610" s="1"/>
  <c r="AO37" i="1610" s="1"/>
  <c r="A37" i="1610"/>
  <c r="AA39" i="1610"/>
  <c r="AP39" i="1610" s="1"/>
  <c r="Q39" i="1610"/>
  <c r="AN39" i="1610" s="1"/>
  <c r="AA41" i="1610"/>
  <c r="AP41" i="1610" s="1"/>
  <c r="Q42" i="1609"/>
  <c r="AN42" i="1609" s="1"/>
  <c r="AA42" i="1609"/>
  <c r="AP42" i="1609" s="1"/>
  <c r="E37" i="1609"/>
  <c r="T37" i="1609" s="1"/>
  <c r="AO37" i="1609" s="1"/>
  <c r="A37" i="1609"/>
  <c r="AA38" i="1609"/>
  <c r="AP38" i="1609" s="1"/>
  <c r="AA39" i="1609"/>
  <c r="AP39" i="1609" s="1"/>
  <c r="Q39" i="1609"/>
  <c r="AN39" i="1609" s="1"/>
  <c r="AA41" i="1609"/>
  <c r="AP41" i="1609" s="1"/>
  <c r="AA40" i="1609"/>
  <c r="AP40" i="1609" s="1"/>
  <c r="Q40" i="1609"/>
  <c r="AN40" i="1609" s="1"/>
  <c r="E37" i="1608"/>
  <c r="T37" i="1608" s="1"/>
  <c r="AO37" i="1608" s="1"/>
  <c r="A37" i="1608"/>
  <c r="E41" i="1608"/>
  <c r="T41" i="1608" s="1"/>
  <c r="AO41" i="1608" s="1"/>
  <c r="A41" i="1608"/>
  <c r="E42" i="1608"/>
  <c r="T42" i="1608" s="1"/>
  <c r="AO42" i="1608" s="1"/>
  <c r="A42" i="1608"/>
  <c r="E43" i="1608"/>
  <c r="T43" i="1608" s="1"/>
  <c r="AO43" i="1608" s="1"/>
  <c r="A43" i="1608"/>
  <c r="Q43" i="1608" s="1"/>
  <c r="AN43" i="1608" s="1"/>
  <c r="E36" i="1608"/>
  <c r="T36" i="1608" s="1"/>
  <c r="AO36" i="1608" s="1"/>
  <c r="A36" i="1608"/>
  <c r="Q36" i="1608" s="1"/>
  <c r="AN36" i="1608" s="1"/>
  <c r="A40" i="1608"/>
  <c r="E40" i="1608"/>
  <c r="T40" i="1608" s="1"/>
  <c r="AO40" i="1608" s="1"/>
  <c r="E39" i="1608"/>
  <c r="T39" i="1608" s="1"/>
  <c r="AO39" i="1608" s="1"/>
  <c r="A39" i="1608"/>
  <c r="E38" i="1608"/>
  <c r="T38" i="1608" s="1"/>
  <c r="AO38" i="1608" s="1"/>
  <c r="A38" i="1608"/>
  <c r="E39" i="1607"/>
  <c r="T39" i="1607" s="1"/>
  <c r="AO39" i="1607" s="1"/>
  <c r="A43" i="1607"/>
  <c r="Q43" i="1607" s="1"/>
  <c r="AN43" i="1607" s="1"/>
  <c r="A41" i="1607"/>
  <c r="Q41" i="1607" s="1"/>
  <c r="AN41" i="1607" s="1"/>
  <c r="Q38" i="1607"/>
  <c r="AN38" i="1607" s="1"/>
  <c r="A36" i="1607"/>
  <c r="Q36" i="1607" s="1"/>
  <c r="AN36" i="1607" s="1"/>
  <c r="E36" i="1607"/>
  <c r="T36" i="1607" s="1"/>
  <c r="AO36" i="1607" s="1"/>
  <c r="Q39" i="1607"/>
  <c r="AN39" i="1607" s="1"/>
  <c r="E37" i="1607"/>
  <c r="T37" i="1607" s="1"/>
  <c r="AO37" i="1607" s="1"/>
  <c r="A37" i="1607"/>
  <c r="Q42" i="1607"/>
  <c r="AN42" i="1607" s="1"/>
  <c r="E37" i="1606"/>
  <c r="T37" i="1606" s="1"/>
  <c r="AO37" i="1606" s="1"/>
  <c r="A37" i="1606"/>
  <c r="AA40" i="1606"/>
  <c r="AP40" i="1606" s="1"/>
  <c r="Q40" i="1606"/>
  <c r="AN40" i="1606" s="1"/>
  <c r="AA39" i="1606"/>
  <c r="AP39" i="1606" s="1"/>
  <c r="Q39" i="1606"/>
  <c r="AN39" i="1606" s="1"/>
  <c r="A36" i="1606"/>
  <c r="Q36" i="1606" s="1"/>
  <c r="AN36" i="1606" s="1"/>
  <c r="E36" i="1606"/>
  <c r="T36" i="1606" s="1"/>
  <c r="AO36" i="1606" s="1"/>
  <c r="AA41" i="1606"/>
  <c r="AP41" i="1606" s="1"/>
  <c r="Q42" i="1606"/>
  <c r="AN42" i="1606" s="1"/>
  <c r="AA42" i="1606"/>
  <c r="AP42" i="1606" s="1"/>
  <c r="Q42" i="1605"/>
  <c r="AN42" i="1605" s="1"/>
  <c r="AA42" i="1605"/>
  <c r="AP42" i="1605" s="1"/>
  <c r="AA39" i="1605"/>
  <c r="AP39" i="1605" s="1"/>
  <c r="Q39" i="1605"/>
  <c r="AN39" i="1605" s="1"/>
  <c r="AA41" i="1605"/>
  <c r="AP41" i="1605" s="1"/>
  <c r="Q41" i="1605"/>
  <c r="AN41" i="1605" s="1"/>
  <c r="AA40" i="1605"/>
  <c r="AP40" i="1605" s="1"/>
  <c r="Q40" i="1605"/>
  <c r="AN40" i="1605" s="1"/>
  <c r="A36" i="1605"/>
  <c r="Q36" i="1605" s="1"/>
  <c r="AN36" i="1605" s="1"/>
  <c r="E36" i="1605"/>
  <c r="T36" i="1605" s="1"/>
  <c r="AO36" i="1605" s="1"/>
  <c r="AA38" i="1605"/>
  <c r="AP38" i="1605" s="1"/>
  <c r="Q38" i="1605"/>
  <c r="AN38" i="1605" s="1"/>
  <c r="Q37" i="1605"/>
  <c r="AN37" i="1605" s="1"/>
  <c r="AA37" i="1605"/>
  <c r="AP37" i="1605" s="1"/>
  <c r="AA39" i="1604"/>
  <c r="AP39" i="1604" s="1"/>
  <c r="Q39" i="1604"/>
  <c r="AN39" i="1604" s="1"/>
  <c r="AA38" i="1604"/>
  <c r="AP38" i="1604" s="1"/>
  <c r="Q38" i="1604"/>
  <c r="AN38" i="1604" s="1"/>
  <c r="Q42" i="1604"/>
  <c r="AN42" i="1604" s="1"/>
  <c r="AA42" i="1604"/>
  <c r="AP42" i="1604" s="1"/>
  <c r="AA37" i="1604"/>
  <c r="AP37" i="1604" s="1"/>
  <c r="Q37" i="1604"/>
  <c r="AN37" i="1604" s="1"/>
  <c r="E36" i="1604"/>
  <c r="T36" i="1604" s="1"/>
  <c r="AO36" i="1604" s="1"/>
  <c r="A36" i="1604"/>
  <c r="Q36" i="1604" s="1"/>
  <c r="AN36" i="1604" s="1"/>
  <c r="Q41" i="1604"/>
  <c r="AN41" i="1604" s="1"/>
  <c r="AA41" i="1604"/>
  <c r="AP41" i="1604" s="1"/>
  <c r="AA40" i="1604"/>
  <c r="AP40" i="1604" s="1"/>
  <c r="Q40" i="1604"/>
  <c r="AN40" i="1604" s="1"/>
  <c r="E37" i="1603"/>
  <c r="T37" i="1603" s="1"/>
  <c r="AO37" i="1603" s="1"/>
  <c r="A37" i="1603"/>
  <c r="Q41" i="1603"/>
  <c r="AN41" i="1603" s="1"/>
  <c r="AA41" i="1603"/>
  <c r="AP41" i="1603" s="1"/>
  <c r="Q42" i="1603"/>
  <c r="AN42" i="1603" s="1"/>
  <c r="AA42" i="1603"/>
  <c r="AP42" i="1603" s="1"/>
  <c r="AA40" i="1603"/>
  <c r="AP40" i="1603" s="1"/>
  <c r="Q40" i="1603"/>
  <c r="AN40" i="1603" s="1"/>
  <c r="AA39" i="1603"/>
  <c r="AP39" i="1603" s="1"/>
  <c r="Q39" i="1603"/>
  <c r="AN39" i="1603" s="1"/>
  <c r="E36" i="1603"/>
  <c r="T36" i="1603" s="1"/>
  <c r="AO36" i="1603" s="1"/>
  <c r="A36" i="1603"/>
  <c r="Q36" i="1603" s="1"/>
  <c r="AN36" i="1603" s="1"/>
  <c r="AA38" i="1603"/>
  <c r="AP38" i="1603" s="1"/>
  <c r="Q38" i="1603"/>
  <c r="AN38" i="1603" s="1"/>
  <c r="E38" i="1602"/>
  <c r="T38" i="1602" s="1"/>
  <c r="AO38" i="1602" s="1"/>
  <c r="A38" i="1602"/>
  <c r="E39" i="1602"/>
  <c r="T39" i="1602" s="1"/>
  <c r="AO39" i="1602" s="1"/>
  <c r="A39" i="1602"/>
  <c r="A40" i="1602"/>
  <c r="E40" i="1602"/>
  <c r="T40" i="1602" s="1"/>
  <c r="AO40" i="1602" s="1"/>
  <c r="A41" i="1602"/>
  <c r="E41" i="1602"/>
  <c r="T41" i="1602" s="1"/>
  <c r="AO41" i="1602" s="1"/>
  <c r="E42" i="1602"/>
  <c r="T42" i="1602" s="1"/>
  <c r="AO42" i="1602" s="1"/>
  <c r="A42" i="1602"/>
  <c r="A36" i="1602"/>
  <c r="Q36" i="1602" s="1"/>
  <c r="AN36" i="1602" s="1"/>
  <c r="E36" i="1602"/>
  <c r="T36" i="1602" s="1"/>
  <c r="AO36" i="1602" s="1"/>
  <c r="E37" i="1602"/>
  <c r="T37" i="1602" s="1"/>
  <c r="AO37" i="1602" s="1"/>
  <c r="A37" i="1602"/>
  <c r="Q41" i="1601"/>
  <c r="AN41" i="1601" s="1"/>
  <c r="AA41" i="1601"/>
  <c r="AP41" i="1601" s="1"/>
  <c r="Q38" i="1601"/>
  <c r="AN38" i="1601" s="1"/>
  <c r="AA38" i="1601"/>
  <c r="AP38" i="1601" s="1"/>
  <c r="AA39" i="1601"/>
  <c r="AP39" i="1601" s="1"/>
  <c r="Q39" i="1601"/>
  <c r="AN39" i="1601" s="1"/>
  <c r="Q37" i="1601"/>
  <c r="AN37" i="1601" s="1"/>
  <c r="AA37" i="1601"/>
  <c r="AP37" i="1601" s="1"/>
  <c r="Q42" i="1601"/>
  <c r="AN42" i="1601" s="1"/>
  <c r="AA42" i="1601"/>
  <c r="AP42" i="1601" s="1"/>
  <c r="AA40" i="1601"/>
  <c r="AP40" i="1601" s="1"/>
  <c r="Q40" i="1601"/>
  <c r="AN40" i="1601" s="1"/>
  <c r="E38" i="1600"/>
  <c r="T38" i="1600" s="1"/>
  <c r="AO38" i="1600" s="1"/>
  <c r="A38" i="1600"/>
  <c r="A42" i="1600"/>
  <c r="E42" i="1600"/>
  <c r="T42" i="1600" s="1"/>
  <c r="AO42" i="1600" s="1"/>
  <c r="E37" i="1600"/>
  <c r="T37" i="1600" s="1"/>
  <c r="AO37" i="1600" s="1"/>
  <c r="A37" i="1600"/>
  <c r="Q40" i="1600"/>
  <c r="AN40" i="1600" s="1"/>
  <c r="E36" i="1600"/>
  <c r="T36" i="1600" s="1"/>
  <c r="AO36" i="1600" s="1"/>
  <c r="A36" i="1600"/>
  <c r="Q36" i="1600" s="1"/>
  <c r="AN36" i="1600" s="1"/>
  <c r="E39" i="1600"/>
  <c r="T39" i="1600" s="1"/>
  <c r="AO39" i="1600" s="1"/>
  <c r="A39" i="1600"/>
  <c r="E43" i="1600"/>
  <c r="T43" i="1600" s="1"/>
  <c r="AO43" i="1600" s="1"/>
  <c r="A43" i="1600"/>
  <c r="Q43" i="1600" s="1"/>
  <c r="AN43" i="1600" s="1"/>
  <c r="E41" i="1600"/>
  <c r="T41" i="1600" s="1"/>
  <c r="AO41" i="1600" s="1"/>
  <c r="A41" i="1600"/>
  <c r="A40" i="1599"/>
  <c r="E40" i="1599"/>
  <c r="T40" i="1599" s="1"/>
  <c r="AO40" i="1599" s="1"/>
  <c r="E39" i="1599"/>
  <c r="T39" i="1599" s="1"/>
  <c r="AO39" i="1599" s="1"/>
  <c r="A39" i="1599"/>
  <c r="E43" i="1599"/>
  <c r="T43" i="1599" s="1"/>
  <c r="AO43" i="1599" s="1"/>
  <c r="A43" i="1599"/>
  <c r="Q43" i="1599" s="1"/>
  <c r="AN43" i="1599" s="1"/>
  <c r="A42" i="1599"/>
  <c r="E42" i="1599"/>
  <c r="T42" i="1599" s="1"/>
  <c r="AO42" i="1599" s="1"/>
  <c r="E37" i="1599"/>
  <c r="T37" i="1599" s="1"/>
  <c r="AO37" i="1599" s="1"/>
  <c r="A37" i="1599"/>
  <c r="Q38" i="1599"/>
  <c r="AN38" i="1599" s="1"/>
  <c r="E36" i="1599"/>
  <c r="T36" i="1599" s="1"/>
  <c r="AO36" i="1599" s="1"/>
  <c r="A36" i="1599"/>
  <c r="Q36" i="1599" s="1"/>
  <c r="AN36" i="1599" s="1"/>
  <c r="E41" i="1599"/>
  <c r="T41" i="1599" s="1"/>
  <c r="AO41" i="1599" s="1"/>
  <c r="A41" i="1599"/>
  <c r="Q42" i="1598"/>
  <c r="AN42" i="1598" s="1"/>
  <c r="E39" i="1598"/>
  <c r="T39" i="1598" s="1"/>
  <c r="AO39" i="1598" s="1"/>
  <c r="A39" i="1598"/>
  <c r="E36" i="1598"/>
  <c r="T36" i="1598" s="1"/>
  <c r="AO36" i="1598" s="1"/>
  <c r="A36" i="1598"/>
  <c r="Q36" i="1598" s="1"/>
  <c r="AN36" i="1598" s="1"/>
  <c r="A38" i="1598"/>
  <c r="E38" i="1598"/>
  <c r="T38" i="1598" s="1"/>
  <c r="AO38" i="1598" s="1"/>
  <c r="E43" i="1598"/>
  <c r="T43" i="1598" s="1"/>
  <c r="AO43" i="1598" s="1"/>
  <c r="A43" i="1598"/>
  <c r="Q43" i="1598" s="1"/>
  <c r="AN43" i="1598" s="1"/>
  <c r="A40" i="1598"/>
  <c r="E40" i="1598"/>
  <c r="T40" i="1598" s="1"/>
  <c r="AO40" i="1598" s="1"/>
  <c r="E37" i="1598"/>
  <c r="T37" i="1598" s="1"/>
  <c r="AO37" i="1598" s="1"/>
  <c r="A37" i="1598"/>
  <c r="E41" i="1598"/>
  <c r="T41" i="1598" s="1"/>
  <c r="AO41" i="1598" s="1"/>
  <c r="A41" i="1598"/>
  <c r="Q41" i="1597"/>
  <c r="AN41" i="1597" s="1"/>
  <c r="Q42" i="1597"/>
  <c r="AN42" i="1597" s="1"/>
  <c r="A40" i="1597"/>
  <c r="E40" i="1597"/>
  <c r="T40" i="1597" s="1"/>
  <c r="AO40" i="1597" s="1"/>
  <c r="E37" i="1597"/>
  <c r="T37" i="1597" s="1"/>
  <c r="AO37" i="1597" s="1"/>
  <c r="A37" i="1597"/>
  <c r="E39" i="1597"/>
  <c r="T39" i="1597" s="1"/>
  <c r="AO39" i="1597" s="1"/>
  <c r="A39" i="1597"/>
  <c r="E43" i="1597"/>
  <c r="T43" i="1597" s="1"/>
  <c r="AO43" i="1597" s="1"/>
  <c r="A43" i="1597"/>
  <c r="Q43" i="1597" s="1"/>
  <c r="AN43" i="1597" s="1"/>
  <c r="E38" i="1597"/>
  <c r="T38" i="1597" s="1"/>
  <c r="AO38" i="1597" s="1"/>
  <c r="A38" i="1597"/>
  <c r="Q42" i="1596"/>
  <c r="AN42" i="1596" s="1"/>
  <c r="AA42" i="1596"/>
  <c r="AP42" i="1596" s="1"/>
  <c r="E37" i="1596"/>
  <c r="T37" i="1596" s="1"/>
  <c r="AO37" i="1596" s="1"/>
  <c r="A37" i="1596"/>
  <c r="Q41" i="1596"/>
  <c r="AN41" i="1596" s="1"/>
  <c r="AA41" i="1596"/>
  <c r="AP41" i="1596" s="1"/>
  <c r="AA39" i="1596"/>
  <c r="AP39" i="1596" s="1"/>
  <c r="Q39" i="1596"/>
  <c r="AN39" i="1596" s="1"/>
  <c r="AA38" i="1596"/>
  <c r="AP38" i="1596" s="1"/>
  <c r="Q38" i="1596"/>
  <c r="AN38" i="1596" s="1"/>
  <c r="AA40" i="1596"/>
  <c r="AP40" i="1596" s="1"/>
  <c r="Q40" i="1596"/>
  <c r="AN40" i="1596" s="1"/>
  <c r="AA37" i="1595"/>
  <c r="AP37" i="1595" s="1"/>
  <c r="Q37" i="1595"/>
  <c r="AN37" i="1595" s="1"/>
  <c r="Q42" i="1595"/>
  <c r="AN42" i="1595" s="1"/>
  <c r="AA42" i="1595"/>
  <c r="AP42" i="1595" s="1"/>
  <c r="AA40" i="1595"/>
  <c r="AP40" i="1595" s="1"/>
  <c r="Q40" i="1595"/>
  <c r="AN40" i="1595" s="1"/>
  <c r="Q41" i="1595"/>
  <c r="AN41" i="1595" s="1"/>
  <c r="AA41" i="1595"/>
  <c r="AP41" i="1595" s="1"/>
  <c r="AA39" i="1595"/>
  <c r="AP39" i="1595" s="1"/>
  <c r="Q39" i="1595"/>
  <c r="AN39" i="1595" s="1"/>
  <c r="AA38" i="1594"/>
  <c r="AP38" i="1594" s="1"/>
  <c r="AA37" i="1594"/>
  <c r="AP37" i="1594" s="1"/>
  <c r="Q37" i="1594"/>
  <c r="AN37" i="1594" s="1"/>
  <c r="E36" i="1594"/>
  <c r="T36" i="1594" s="1"/>
  <c r="AO36" i="1594" s="1"/>
  <c r="A36" i="1594"/>
  <c r="Q36" i="1594" s="1"/>
  <c r="AN36" i="1594" s="1"/>
  <c r="AA39" i="1594"/>
  <c r="AP39" i="1594" s="1"/>
  <c r="Q39" i="1594"/>
  <c r="AN39" i="1594" s="1"/>
  <c r="Q41" i="1594"/>
  <c r="AN41" i="1594" s="1"/>
  <c r="AA41" i="1594"/>
  <c r="AP41" i="1594" s="1"/>
  <c r="Q42" i="1594"/>
  <c r="AN42" i="1594" s="1"/>
  <c r="AA42" i="1594"/>
  <c r="AP42" i="1594" s="1"/>
  <c r="AA40" i="1594"/>
  <c r="AP40" i="1594" s="1"/>
  <c r="Q40" i="1594"/>
  <c r="AN40" i="1594" s="1"/>
  <c r="A43" i="1593"/>
  <c r="Q43" i="1593" s="1"/>
  <c r="AN43" i="1593" s="1"/>
  <c r="Q40" i="1593"/>
  <c r="AN40" i="1593" s="1"/>
  <c r="Q41" i="1593"/>
  <c r="AN41" i="1593" s="1"/>
  <c r="Q37" i="1593"/>
  <c r="AN37" i="1593" s="1"/>
  <c r="E36" i="1593"/>
  <c r="T36" i="1593" s="1"/>
  <c r="AO36" i="1593" s="1"/>
  <c r="A36" i="1593"/>
  <c r="Q36" i="1593" s="1"/>
  <c r="AN36" i="1593" s="1"/>
  <c r="Q39" i="1593"/>
  <c r="AN39" i="1593" s="1"/>
  <c r="Q42" i="1593"/>
  <c r="AN42" i="1593" s="1"/>
  <c r="E37" i="1592"/>
  <c r="T37" i="1592" s="1"/>
  <c r="AO37" i="1592" s="1"/>
  <c r="A37" i="1592"/>
  <c r="AA39" i="1592"/>
  <c r="AP39" i="1592" s="1"/>
  <c r="Q39" i="1592"/>
  <c r="AN39" i="1592" s="1"/>
  <c r="Q41" i="1592"/>
  <c r="AN41" i="1592" s="1"/>
  <c r="AA41" i="1592"/>
  <c r="AP41" i="1592" s="1"/>
  <c r="AA38" i="1592"/>
  <c r="AP38" i="1592" s="1"/>
  <c r="Q42" i="1592"/>
  <c r="AN42" i="1592" s="1"/>
  <c r="AA42" i="1592"/>
  <c r="AP42" i="1592" s="1"/>
  <c r="E36" i="1592"/>
  <c r="T36" i="1592" s="1"/>
  <c r="AO36" i="1592" s="1"/>
  <c r="A36" i="1592"/>
  <c r="Q36" i="1592" s="1"/>
  <c r="AN36" i="1592" s="1"/>
  <c r="AA40" i="1592"/>
  <c r="AP40" i="1592" s="1"/>
  <c r="Q40" i="1592"/>
  <c r="AN40" i="1592" s="1"/>
  <c r="AU76" i="1441"/>
  <c r="AU86" i="1441"/>
  <c r="AU77" i="1441"/>
  <c r="AU73" i="1441"/>
  <c r="A54" i="1441" s="1"/>
  <c r="AU78" i="1441"/>
  <c r="AU72" i="1441"/>
  <c r="AU79" i="1441"/>
  <c r="AU81" i="1441"/>
  <c r="AU75" i="1441"/>
  <c r="A55" i="1441" s="1"/>
  <c r="AU80" i="1441"/>
  <c r="AU82" i="1441"/>
  <c r="AU71" i="1441"/>
  <c r="AU83" i="1441"/>
  <c r="AU85" i="1441"/>
  <c r="A60" i="1441" s="1"/>
  <c r="Q60" i="1441" s="1"/>
  <c r="AN68" i="1441" s="1"/>
  <c r="AU84" i="1441"/>
  <c r="E54" i="1441"/>
  <c r="AA39" i="1613" l="1"/>
  <c r="AP39" i="1613" s="1"/>
  <c r="AA38" i="1613"/>
  <c r="AP38" i="1613" s="1"/>
  <c r="AA42" i="1613"/>
  <c r="AP42" i="1613" s="1"/>
  <c r="AA38" i="1595"/>
  <c r="AP38" i="1595" s="1"/>
  <c r="E57" i="1441"/>
  <c r="T57" i="1441" s="1"/>
  <c r="AO60" i="1441" s="1"/>
  <c r="AA40" i="1613"/>
  <c r="AP40" i="1613" s="1"/>
  <c r="AA41" i="1614"/>
  <c r="AP41" i="1614" s="1"/>
  <c r="E53" i="1441"/>
  <c r="T53" i="1441" s="1"/>
  <c r="AO56" i="1441" s="1"/>
  <c r="E59" i="1441"/>
  <c r="T59" i="1441" s="1"/>
  <c r="AO62" i="1441" s="1"/>
  <c r="T54" i="1441"/>
  <c r="AO57" i="1441" s="1"/>
  <c r="AA38" i="1618"/>
  <c r="AP38" i="1618" s="1"/>
  <c r="AA39" i="1618"/>
  <c r="AP39" i="1618" s="1"/>
  <c r="Q41" i="1618"/>
  <c r="AN41" i="1618" s="1"/>
  <c r="AA41" i="1618"/>
  <c r="AP41" i="1618" s="1"/>
  <c r="AA40" i="1618"/>
  <c r="AP40" i="1618" s="1"/>
  <c r="AA42" i="1618"/>
  <c r="AP42" i="1618" s="1"/>
  <c r="AA37" i="1618"/>
  <c r="AP37" i="1618" s="1"/>
  <c r="AA37" i="1616"/>
  <c r="AP37" i="1616" s="1"/>
  <c r="AA40" i="1616"/>
  <c r="AP40" i="1616" s="1"/>
  <c r="AA38" i="1616"/>
  <c r="AP38" i="1616" s="1"/>
  <c r="AA42" i="1616"/>
  <c r="AP42" i="1616" s="1"/>
  <c r="AA41" i="1616"/>
  <c r="AP41" i="1616" s="1"/>
  <c r="AA39" i="1616"/>
  <c r="AP39" i="1616" s="1"/>
  <c r="Q41" i="1615"/>
  <c r="AN41" i="1615" s="1"/>
  <c r="AA41" i="1615"/>
  <c r="AP41" i="1615" s="1"/>
  <c r="AA41" i="1613"/>
  <c r="AP41" i="1613" s="1"/>
  <c r="AA37" i="1613"/>
  <c r="AP37" i="1613" s="1"/>
  <c r="Q37" i="1613"/>
  <c r="AN37" i="1613" s="1"/>
  <c r="Q43" i="1611"/>
  <c r="AN43" i="1611" s="1"/>
  <c r="AA39" i="1611"/>
  <c r="AP39" i="1611" s="1"/>
  <c r="AA42" i="1611"/>
  <c r="AP42" i="1611" s="1"/>
  <c r="Q41" i="1611"/>
  <c r="AN41" i="1611" s="1"/>
  <c r="AA41" i="1611"/>
  <c r="AP41" i="1611" s="1"/>
  <c r="AA40" i="1611"/>
  <c r="AP40" i="1611" s="1"/>
  <c r="AA37" i="1611"/>
  <c r="AP37" i="1611" s="1"/>
  <c r="AA38" i="1611"/>
  <c r="AP38" i="1611" s="1"/>
  <c r="AA37" i="1610"/>
  <c r="AP37" i="1610" s="1"/>
  <c r="Q37" i="1610"/>
  <c r="AN37" i="1610" s="1"/>
  <c r="AA37" i="1609"/>
  <c r="AP37" i="1609" s="1"/>
  <c r="Q37" i="1609"/>
  <c r="AN37" i="1609" s="1"/>
  <c r="Q42" i="1608"/>
  <c r="AN42" i="1608" s="1"/>
  <c r="AA42" i="1608"/>
  <c r="AP42" i="1608" s="1"/>
  <c r="AA40" i="1608"/>
  <c r="AP40" i="1608" s="1"/>
  <c r="Q40" i="1608"/>
  <c r="AN40" i="1608" s="1"/>
  <c r="AA38" i="1608"/>
  <c r="AP38" i="1608" s="1"/>
  <c r="Q38" i="1608"/>
  <c r="AN38" i="1608" s="1"/>
  <c r="Q41" i="1608"/>
  <c r="AN41" i="1608" s="1"/>
  <c r="AA41" i="1608"/>
  <c r="AP41" i="1608" s="1"/>
  <c r="AA39" i="1608"/>
  <c r="AP39" i="1608" s="1"/>
  <c r="Q39" i="1608"/>
  <c r="AN39" i="1608" s="1"/>
  <c r="AA37" i="1608"/>
  <c r="AP37" i="1608" s="1"/>
  <c r="Q37" i="1608"/>
  <c r="AN37" i="1608" s="1"/>
  <c r="AA40" i="1607"/>
  <c r="AP40" i="1607" s="1"/>
  <c r="AA39" i="1607"/>
  <c r="AP39" i="1607" s="1"/>
  <c r="AA38" i="1607"/>
  <c r="AP38" i="1607" s="1"/>
  <c r="AA42" i="1607"/>
  <c r="AP42" i="1607" s="1"/>
  <c r="AA41" i="1607"/>
  <c r="AP41" i="1607" s="1"/>
  <c r="Q37" i="1607"/>
  <c r="AN37" i="1607" s="1"/>
  <c r="AA37" i="1607"/>
  <c r="AP37" i="1607" s="1"/>
  <c r="Q37" i="1606"/>
  <c r="AN37" i="1606" s="1"/>
  <c r="AA37" i="1606"/>
  <c r="AP37" i="1606" s="1"/>
  <c r="AA37" i="1603"/>
  <c r="AP37" i="1603" s="1"/>
  <c r="Q37" i="1603"/>
  <c r="AN37" i="1603" s="1"/>
  <c r="AA40" i="1602"/>
  <c r="AP40" i="1602" s="1"/>
  <c r="Q40" i="1602"/>
  <c r="AN40" i="1602" s="1"/>
  <c r="Q42" i="1602"/>
  <c r="AN42" i="1602" s="1"/>
  <c r="AA42" i="1602"/>
  <c r="AP42" i="1602" s="1"/>
  <c r="AA39" i="1602"/>
  <c r="AP39" i="1602" s="1"/>
  <c r="Q39" i="1602"/>
  <c r="AN39" i="1602" s="1"/>
  <c r="Q37" i="1602"/>
  <c r="AN37" i="1602" s="1"/>
  <c r="AA37" i="1602"/>
  <c r="AP37" i="1602" s="1"/>
  <c r="AA38" i="1602"/>
  <c r="AP38" i="1602" s="1"/>
  <c r="Q38" i="1602"/>
  <c r="AN38" i="1602" s="1"/>
  <c r="Q41" i="1602"/>
  <c r="AN41" i="1602" s="1"/>
  <c r="AA41" i="1602"/>
  <c r="AP41" i="1602" s="1"/>
  <c r="AA39" i="1600"/>
  <c r="AP39" i="1600" s="1"/>
  <c r="Q39" i="1600"/>
  <c r="AN39" i="1600" s="1"/>
  <c r="Q37" i="1600"/>
  <c r="AN37" i="1600" s="1"/>
  <c r="AA37" i="1600"/>
  <c r="AP37" i="1600" s="1"/>
  <c r="Q42" i="1600"/>
  <c r="AN42" i="1600" s="1"/>
  <c r="AA42" i="1600"/>
  <c r="AP42" i="1600" s="1"/>
  <c r="AA41" i="1600"/>
  <c r="AP41" i="1600" s="1"/>
  <c r="Q41" i="1600"/>
  <c r="AN41" i="1600" s="1"/>
  <c r="AA38" i="1600"/>
  <c r="AP38" i="1600" s="1"/>
  <c r="Q38" i="1600"/>
  <c r="AN38" i="1600" s="1"/>
  <c r="AA40" i="1600"/>
  <c r="AP40" i="1600" s="1"/>
  <c r="AA38" i="1599"/>
  <c r="AP38" i="1599" s="1"/>
  <c r="AA37" i="1599"/>
  <c r="AP37" i="1599" s="1"/>
  <c r="Q37" i="1599"/>
  <c r="AN37" i="1599" s="1"/>
  <c r="Q41" i="1599"/>
  <c r="AN41" i="1599" s="1"/>
  <c r="AA41" i="1599"/>
  <c r="AP41" i="1599" s="1"/>
  <c r="Q39" i="1599"/>
  <c r="AN39" i="1599" s="1"/>
  <c r="AA39" i="1599"/>
  <c r="AP39" i="1599" s="1"/>
  <c r="Q42" i="1599"/>
  <c r="AN42" i="1599" s="1"/>
  <c r="AA42" i="1599"/>
  <c r="AP42" i="1599" s="1"/>
  <c r="AA40" i="1599"/>
  <c r="AP40" i="1599" s="1"/>
  <c r="Q40" i="1599"/>
  <c r="AN40" i="1599" s="1"/>
  <c r="AA39" i="1598"/>
  <c r="AP39" i="1598" s="1"/>
  <c r="Q39" i="1598"/>
  <c r="AN39" i="1598" s="1"/>
  <c r="AA40" i="1598"/>
  <c r="AP40" i="1598" s="1"/>
  <c r="Q40" i="1598"/>
  <c r="AN40" i="1598" s="1"/>
  <c r="Q41" i="1598"/>
  <c r="AN41" i="1598" s="1"/>
  <c r="AA41" i="1598"/>
  <c r="AP41" i="1598" s="1"/>
  <c r="Q37" i="1598"/>
  <c r="AN37" i="1598" s="1"/>
  <c r="AA37" i="1598"/>
  <c r="AP37" i="1598" s="1"/>
  <c r="AA42" i="1598"/>
  <c r="AP42" i="1598" s="1"/>
  <c r="Q38" i="1598"/>
  <c r="AN38" i="1598" s="1"/>
  <c r="AA38" i="1598"/>
  <c r="AP38" i="1598" s="1"/>
  <c r="AA40" i="1597"/>
  <c r="AP40" i="1597" s="1"/>
  <c r="Q40" i="1597"/>
  <c r="AN40" i="1597" s="1"/>
  <c r="AA39" i="1597"/>
  <c r="AP39" i="1597" s="1"/>
  <c r="Q39" i="1597"/>
  <c r="AN39" i="1597" s="1"/>
  <c r="AA42" i="1597"/>
  <c r="AP42" i="1597" s="1"/>
  <c r="AA38" i="1597"/>
  <c r="AP38" i="1597" s="1"/>
  <c r="Q38" i="1597"/>
  <c r="AN38" i="1597" s="1"/>
  <c r="Q37" i="1597"/>
  <c r="AN37" i="1597" s="1"/>
  <c r="AA37" i="1597"/>
  <c r="AP37" i="1597" s="1"/>
  <c r="AA41" i="1597"/>
  <c r="AP41" i="1597" s="1"/>
  <c r="AA37" i="1596"/>
  <c r="AP37" i="1596" s="1"/>
  <c r="Q37" i="1596"/>
  <c r="AN37" i="1596" s="1"/>
  <c r="AA42" i="1593"/>
  <c r="AP42" i="1593" s="1"/>
  <c r="AA37" i="1593"/>
  <c r="AP37" i="1593" s="1"/>
  <c r="AA38" i="1593"/>
  <c r="AP38" i="1593" s="1"/>
  <c r="AA39" i="1593"/>
  <c r="AP39" i="1593" s="1"/>
  <c r="AA41" i="1593"/>
  <c r="AP41" i="1593" s="1"/>
  <c r="AA40" i="1593"/>
  <c r="AP40" i="1593" s="1"/>
  <c r="AA37" i="1592"/>
  <c r="AP37" i="1592" s="1"/>
  <c r="Q37" i="1592"/>
  <c r="AN37" i="1592" s="1"/>
  <c r="A56" i="1441"/>
  <c r="Q56" i="1441" s="1"/>
  <c r="AN59" i="1441" s="1"/>
  <c r="A53" i="1441"/>
  <c r="Q53" i="1441" s="1"/>
  <c r="AN56" i="1441" s="1"/>
  <c r="E55" i="1441"/>
  <c r="E56" i="1441"/>
  <c r="A58" i="1441"/>
  <c r="Q58" i="1441" s="1"/>
  <c r="AN61" i="1441" s="1"/>
  <c r="E60" i="1441"/>
  <c r="A57" i="1441"/>
  <c r="E58" i="1441"/>
  <c r="A59" i="1441"/>
  <c r="Q55" i="1441"/>
  <c r="AN58" i="1441" s="1"/>
  <c r="Q54" i="1441"/>
  <c r="AN57" i="1441" s="1"/>
  <c r="AA54" i="1441"/>
  <c r="AP57" i="1441" s="1"/>
  <c r="AA57" i="1441" l="1"/>
  <c r="AP60" i="1441" s="1"/>
  <c r="AA59" i="1441"/>
  <c r="AP62" i="1441" s="1"/>
  <c r="T60" i="1441"/>
  <c r="AO68" i="1441" s="1"/>
  <c r="T58" i="1441"/>
  <c r="AO61" i="1441" s="1"/>
  <c r="T56" i="1441"/>
  <c r="AO59" i="1441" s="1"/>
  <c r="T55" i="1441"/>
  <c r="AO58" i="1441" s="1"/>
  <c r="AA55" i="1441"/>
  <c r="AP58" i="1441" s="1"/>
  <c r="AA56" i="1441"/>
  <c r="AP59" i="1441" s="1"/>
  <c r="Q59" i="1441"/>
  <c r="AN62" i="1441" s="1"/>
  <c r="Q57" i="1441"/>
  <c r="AN60" i="1441" s="1"/>
  <c r="AA58" i="1441"/>
  <c r="AP61" i="1441" s="1"/>
</calcChain>
</file>

<file path=xl/sharedStrings.xml><?xml version="1.0" encoding="utf-8"?>
<sst xmlns="http://schemas.openxmlformats.org/spreadsheetml/2006/main" count="2912" uniqueCount="406">
  <si>
    <t>номер по  Государственному реестру СИ РФ</t>
  </si>
  <si>
    <t>заводской номер (все цифры и буквы заводского номера)</t>
  </si>
  <si>
    <t>Принадлежащее:</t>
  </si>
  <si>
    <t>наименование юридического/ фамилия имя и отчество физического лица- владельца средства измерений, ИНН/КПП</t>
  </si>
  <si>
    <t>Нормативный документ на методику поверки:</t>
  </si>
  <si>
    <t>Средства поверки:</t>
  </si>
  <si>
    <t>Условия поверки:</t>
  </si>
  <si>
    <t>Дата поверки:</t>
  </si>
  <si>
    <t xml:space="preserve"> </t>
  </si>
  <si>
    <t>наименование и номер документа</t>
  </si>
  <si>
    <t>Указываются влияющие факторы,  нормированные в  НД на методику поверки, с указанием конкретных показателей (значений)</t>
  </si>
  <si>
    <t>Указывается  дата поверки в формате ЧЧ.ММ(прописью).ГГГГ.</t>
  </si>
  <si>
    <r>
      <t>кгс/см</t>
    </r>
    <r>
      <rPr>
        <vertAlign val="superscript"/>
        <sz val="11"/>
        <color theme="1"/>
        <rFont val="Times New Roman"/>
        <family val="1"/>
        <charset val="204"/>
      </rPr>
      <t>2</t>
    </r>
  </si>
  <si>
    <t>Bar</t>
  </si>
  <si>
    <t>МПа</t>
  </si>
  <si>
    <t>кПа</t>
  </si>
  <si>
    <t>PSI</t>
  </si>
  <si>
    <t>мм. рт. ст.</t>
  </si>
  <si>
    <t>1 раз в 3 года</t>
  </si>
  <si>
    <t>1 раз в 2 года</t>
  </si>
  <si>
    <t>1 раз в 4 года</t>
  </si>
  <si>
    <t>1 раз в год</t>
  </si>
  <si>
    <t xml:space="preserve"> -ВН-ДИ</t>
  </si>
  <si>
    <t>TG</t>
  </si>
  <si>
    <t>CD</t>
  </si>
  <si>
    <t>EXD/М2</t>
  </si>
  <si>
    <t>наименование, тип (согласно  Гос. реестра СИ РФ), если в состав средства измерений входят несколько автономных блоков, то привести их перечень</t>
  </si>
  <si>
    <t xml:space="preserve">Указываются эталоны единиц величин, обеспечивающие передачу размера единицы величины в соответствии с поверочной схемой, </t>
  </si>
  <si>
    <t>их наименование, регистрационный номер (все цифры и буквы регистрационного номера)</t>
  </si>
  <si>
    <t>относительная влажность</t>
  </si>
  <si>
    <t>°С;</t>
  </si>
  <si>
    <t>%</t>
  </si>
  <si>
    <t>Указываются  результаты внешнего осмотра, в соответствии с требованиями НД на методику поверки</t>
  </si>
  <si>
    <t>температура окружающего воздуха</t>
  </si>
  <si>
    <t>атмосферное давление</t>
  </si>
  <si>
    <t>/2</t>
  </si>
  <si>
    <t>/1</t>
  </si>
  <si>
    <t>, ИНН</t>
  </si>
  <si>
    <t>, КПП</t>
  </si>
  <si>
    <t>1 раз в 5 лет</t>
  </si>
  <si>
    <t xml:space="preserve"> -ВН-ДД</t>
  </si>
  <si>
    <t xml:space="preserve"> -ДИ</t>
  </si>
  <si>
    <t>47454-11</t>
  </si>
  <si>
    <t>ДД</t>
  </si>
  <si>
    <t>Общество с ограниченной ответственностью "Многоцелевая Компания. Автоматизация. Исследования. Разработки"</t>
  </si>
  <si>
    <t>Уникальный номер записи об аккредитации в реестре аккредитованных лиц №RA.RU.314356</t>
  </si>
  <si>
    <t>Манометры избыточного давления, вакуумметры и мановакуумметры показывающие МП-У, ВП-У, МВП-У</t>
  </si>
  <si>
    <t>МП4</t>
  </si>
  <si>
    <t xml:space="preserve"> -УУ2</t>
  </si>
  <si>
    <t>10135-15</t>
  </si>
  <si>
    <t>Год выпуска:</t>
  </si>
  <si>
    <t xml:space="preserve">МИ 2124-90 «ГСИ. Манометры, вакуумметры, мановакуумметры, </t>
  </si>
  <si>
    <t>напоромеры, тягомеры и тягонапоромеры показывающие и самопишущие. Методика поверки»</t>
  </si>
  <si>
    <t>1 раз в 1 года</t>
  </si>
  <si>
    <t>соответствует п. 5.1 методики поверки МП 2124-90</t>
  </si>
  <si>
    <t>1. Результаты внешнего осмотра:</t>
  </si>
  <si>
    <t>соответствует п. 5.2.3 методики поверки МП 2124-90</t>
  </si>
  <si>
    <t>Вариация показаний, %</t>
  </si>
  <si>
    <t>прямой
ход</t>
  </si>
  <si>
    <t>-</t>
  </si>
  <si>
    <t>обратный
ход</t>
  </si>
  <si>
    <t xml:space="preserve">(подпись) </t>
  </si>
  <si>
    <t>(фамилия, инициалы)</t>
  </si>
  <si>
    <t>Большаков С.Н.</t>
  </si>
  <si>
    <t>Запевахин Т.Е.</t>
  </si>
  <si>
    <t>Кадыков П.Ю.</t>
  </si>
  <si>
    <t>Манджеев А.А.</t>
  </si>
  <si>
    <t>Результат (если 0-годен; 1-не годен)</t>
  </si>
  <si>
    <t xml:space="preserve">Поверитель: </t>
  </si>
  <si>
    <t>2. Результаты опробования:</t>
  </si>
  <si>
    <t xml:space="preserve">3. Определение основной погрешности и вариации в соответствии с п. 5.3  методики поверки МП 2124-90 </t>
  </si>
  <si>
    <t>Допустимая вариация, %</t>
  </si>
  <si>
    <t>10135-05</t>
  </si>
  <si>
    <t>МП4-</t>
  </si>
  <si>
    <t>232.50.160</t>
  </si>
  <si>
    <t>55984-13</t>
  </si>
  <si>
    <t>Приведенная погрешность</t>
  </si>
  <si>
    <t>Допустимая приведенная погрешность</t>
  </si>
  <si>
    <t xml:space="preserve"> МП4-</t>
  </si>
  <si>
    <t xml:space="preserve"> -УФ</t>
  </si>
  <si>
    <t>43902-10</t>
  </si>
  <si>
    <t xml:space="preserve">  МП4-</t>
  </si>
  <si>
    <t>27227-05</t>
  </si>
  <si>
    <t>Манометры избыточного давления, вакуумметры и мановакуумметры показывающие МП-Уф, ВП-Уф, МВП-Уф, ДМ8010-Уф, ДВ8010-Уф, ДА8010-Уф</t>
  </si>
  <si>
    <t>Манометры деформационные с трубчатой пружиной 2</t>
  </si>
  <si>
    <t>МП3-</t>
  </si>
  <si>
    <t>25913-08</t>
  </si>
  <si>
    <t>Манометры оказывающие ТМ, ТВ, ТМВ и ТМТБ</t>
  </si>
  <si>
    <t>ДМ 2029</t>
  </si>
  <si>
    <t>ТМ6</t>
  </si>
  <si>
    <t>16279-97</t>
  </si>
  <si>
    <t>Манометры, вакуумметры и мановакуумметры показывающие ДМ  2029, ДВ 2029,ДА 2029</t>
  </si>
  <si>
    <t>233.50.100</t>
  </si>
  <si>
    <t>ДМ 90-100-1-М</t>
  </si>
  <si>
    <t>25264-08</t>
  </si>
  <si>
    <t>Манометры, вакуумметры и мановакуумметры показывающие деформационные Метер ДМ, исп. ДМ 02,ДМ 14, ДМ 15, ДМ 90, ДМ 93</t>
  </si>
  <si>
    <t>232.30.160</t>
  </si>
  <si>
    <t>МТИф</t>
  </si>
  <si>
    <t>60168-15</t>
  </si>
  <si>
    <t>Манометры, вакуумметры, мановакуумметры, напоромеры, тягомеры и тягонапоромеры ФТ</t>
  </si>
  <si>
    <t>МП160</t>
  </si>
  <si>
    <t>59554-14</t>
  </si>
  <si>
    <t>Манометры, вакуумметры, мановакуумметры, дифманометры показывающие и сигнализирующие МП, НП, ЭКН и ЭКМ, ВП, ТП, ЭКТ и  ЭКВ, МВП, ТНП, ЭКТН и ЭКМВ, ДП и ЭКД</t>
  </si>
  <si>
    <t>ТМ5</t>
  </si>
  <si>
    <t>111.10.100</t>
  </si>
  <si>
    <t>15141-13</t>
  </si>
  <si>
    <t>Манометры деформационные с трубчатой пружиной 1</t>
  </si>
  <si>
    <t>ДМ 02-160-1-М</t>
  </si>
  <si>
    <t>25264-03</t>
  </si>
  <si>
    <t>Манометры, вакуумметры и мановакуумметры показывающие деформационные Метер ДМ</t>
  </si>
  <si>
    <t>ТМ3</t>
  </si>
  <si>
    <t>R</t>
  </si>
  <si>
    <t>68498-17</t>
  </si>
  <si>
    <t>Манометры, вакуумметры и мановакуумметры показывающие R</t>
  </si>
  <si>
    <t>МВТП Cg-100-OM2</t>
  </si>
  <si>
    <t>3485-73</t>
  </si>
  <si>
    <t>Манометры, вакуумметры, мановакуумметры показывающие судовые МТПСд-100-ОМ2, ВТПСд-100-ОМ2, МВТПСд-100-ОМ2</t>
  </si>
  <si>
    <t>МВП4-</t>
  </si>
  <si>
    <t>У2</t>
  </si>
  <si>
    <t>10135-10</t>
  </si>
  <si>
    <t xml:space="preserve">     МП4</t>
  </si>
  <si>
    <t xml:space="preserve">     МП4-</t>
  </si>
  <si>
    <t>10135-00</t>
  </si>
  <si>
    <t>Манометры, вакуумметры и мановакуумметры показывающие МП-У, ВП-У,МВП-У</t>
  </si>
  <si>
    <t xml:space="preserve">        МП3</t>
  </si>
  <si>
    <t xml:space="preserve">   МП4</t>
  </si>
  <si>
    <t>10135-95</t>
  </si>
  <si>
    <t>Манометры избыточного давления, вакуумметры, мановакуумметры показывающие МП…-У, ВП…-У, МВП…-У.</t>
  </si>
  <si>
    <t xml:space="preserve"> МП3</t>
  </si>
  <si>
    <t>233.50.160</t>
  </si>
  <si>
    <t>У</t>
  </si>
  <si>
    <t xml:space="preserve">  МП4 </t>
  </si>
  <si>
    <t>44970-15</t>
  </si>
  <si>
    <t>Ум</t>
  </si>
  <si>
    <t>49942-12</t>
  </si>
  <si>
    <t>Манометры избыточного давления,вакуумметры и мановакуумметры показывающие МП-УМ,ВП-УМ,МВП-УМ,ДМ8010-УМ,ДВ8010-УМ,ДА8010-УМ.</t>
  </si>
  <si>
    <t>Уф</t>
  </si>
  <si>
    <t xml:space="preserve">               МП4-</t>
  </si>
  <si>
    <t xml:space="preserve">    МП3 - </t>
  </si>
  <si>
    <t>43902-14</t>
  </si>
  <si>
    <t xml:space="preserve">        МП4 - </t>
  </si>
  <si>
    <t>36197-13</t>
  </si>
  <si>
    <t>Манометры показывающие 40</t>
  </si>
  <si>
    <t>ДМ</t>
  </si>
  <si>
    <t>34694-07</t>
  </si>
  <si>
    <t>Манометры с трубчатой пружиной ДМ, ДМЭ</t>
  </si>
  <si>
    <t>ДМ2</t>
  </si>
  <si>
    <t>233.30.160</t>
  </si>
  <si>
    <t>15142-08</t>
  </si>
  <si>
    <t xml:space="preserve">         232.50.160</t>
  </si>
  <si>
    <t xml:space="preserve">         232.50.100</t>
  </si>
  <si>
    <t xml:space="preserve">         233.50.100</t>
  </si>
  <si>
    <t>ДМ 93-100-1-М</t>
  </si>
  <si>
    <t>48581-11</t>
  </si>
  <si>
    <t xml:space="preserve">      ДМ 93-100-1-М</t>
  </si>
  <si>
    <t xml:space="preserve">               МП3-</t>
  </si>
  <si>
    <t>ДМ 1001</t>
  </si>
  <si>
    <t>11044-87</t>
  </si>
  <si>
    <t>Манометры, вакуумметры, мановакуумметры показывающие ДМ1001, ДВ 1001, ДА 1001</t>
  </si>
  <si>
    <t>МТ-100</t>
  </si>
  <si>
    <t>23991-05</t>
  </si>
  <si>
    <t>Манометры, мановакуумметры МТ (манометры), МВТ(мановакуумметры)</t>
  </si>
  <si>
    <t>233.50.165</t>
  </si>
  <si>
    <t>ДМ2005СгЕхУЗ</t>
  </si>
  <si>
    <t>ДМ2005СгУЗ</t>
  </si>
  <si>
    <t>4041-93</t>
  </si>
  <si>
    <t>Манометры, вакуумметры, мановакууметры ДМ2005Сг,ДВ2005Сг,ДА2005Сг</t>
  </si>
  <si>
    <t>ДМ4</t>
  </si>
  <si>
    <t>433.56.160</t>
  </si>
  <si>
    <t>56678-14</t>
  </si>
  <si>
    <t>Манометры деформационные (мембранные) 4</t>
  </si>
  <si>
    <t xml:space="preserve">   433.50.160</t>
  </si>
  <si>
    <t xml:space="preserve">    433.56.160</t>
  </si>
  <si>
    <t xml:space="preserve">   R</t>
  </si>
  <si>
    <t>30885-11</t>
  </si>
  <si>
    <t>Манометры показывающие R, исп. R,RB,RU,RCh,RCha,RK,RSK,RPG,RQ,RSCh,RCaiCh,RF,RFU,RFB,RFCha,RFCh,RFSCh</t>
  </si>
  <si>
    <t>432.50.160</t>
  </si>
  <si>
    <t>МТПcg-100-ОМ2</t>
  </si>
  <si>
    <t>3485-05</t>
  </si>
  <si>
    <t>Манометры,вакуумметры и мановакуумметры показывающие судовые</t>
  </si>
  <si>
    <r>
      <t xml:space="preserve">Заключение: на основании результатов поверки, СИ признано </t>
    </r>
    <r>
      <rPr>
        <u/>
        <sz val="10"/>
        <rFont val="Times New Roman"/>
        <family val="2"/>
        <charset val="204"/>
      </rPr>
      <t>пригодным</t>
    </r>
    <r>
      <rPr>
        <sz val="10"/>
        <rFont val="Times New Roman"/>
        <family val="2"/>
        <charset val="204"/>
      </rPr>
      <t xml:space="preserve">/непригодным к применению  </t>
    </r>
  </si>
  <si>
    <t>Манометры, вакуумметры и мановакуумметры показывающие для точных измерений МПТИ, ВПТИ и МВПТИ</t>
  </si>
  <si>
    <t>МПТИ</t>
  </si>
  <si>
    <t>26803-11</t>
  </si>
  <si>
    <t xml:space="preserve">                         МП4-</t>
  </si>
  <si>
    <t>44970-10</t>
  </si>
  <si>
    <t>Манометры, вакуумметры и мановакуумметры показывающие МП...-У, ВП...-У, МВП...-У</t>
  </si>
  <si>
    <t xml:space="preserve">23X.34 4.5 </t>
  </si>
  <si>
    <t>213.40.063</t>
  </si>
  <si>
    <t xml:space="preserve">                      МП3-</t>
  </si>
  <si>
    <t>Манометры показывающие ТМ, ТВ, ТМВ и ТМТБ</t>
  </si>
  <si>
    <t xml:space="preserve">                                МП4</t>
  </si>
  <si>
    <t>263.50.160</t>
  </si>
  <si>
    <t xml:space="preserve">    МП4</t>
  </si>
  <si>
    <t xml:space="preserve">    МП3-</t>
  </si>
  <si>
    <t>МП100</t>
  </si>
  <si>
    <t>433.50.100</t>
  </si>
  <si>
    <t>233.30.100</t>
  </si>
  <si>
    <t>533.52.160</t>
  </si>
  <si>
    <t>17253-14</t>
  </si>
  <si>
    <t>Манометры деформационные 5</t>
  </si>
  <si>
    <t>МП4-У</t>
  </si>
  <si>
    <t>10135-88</t>
  </si>
  <si>
    <t>Манометры, вакуумметры, мановакуумметры показывающие МП3-У, МП3А, МП4-У, ВП3-У, ВП4-У, МВП3А-У, МВП4-У, МВП4А-У</t>
  </si>
  <si>
    <t>ДМ 02-100-1-М</t>
  </si>
  <si>
    <t>ТМВ5</t>
  </si>
  <si>
    <t xml:space="preserve">   ДМ 02-160-1-М</t>
  </si>
  <si>
    <t>Манометры, вакуумметры и мановакуумметры показывающие деформационные Метер ДМ, исп. ДМ 01, ДМ 02, ДМ 14, ДМ 15, ДМ 90, ДМ 93</t>
  </si>
  <si>
    <t>ДМ02-160-1-G</t>
  </si>
  <si>
    <t>Манометры показывающие ТМ, ТВ, TMB и ТМТБ</t>
  </si>
  <si>
    <t>25913-03</t>
  </si>
  <si>
    <t xml:space="preserve">     ТМ5</t>
  </si>
  <si>
    <t xml:space="preserve">  ДМ02-160-1-G</t>
  </si>
  <si>
    <t xml:space="preserve">   МП 3</t>
  </si>
  <si>
    <t>mbar</t>
  </si>
  <si>
    <t>432.50.100</t>
  </si>
  <si>
    <t>ДМ 90-063-1-М</t>
  </si>
  <si>
    <t xml:space="preserve">          МП3</t>
  </si>
  <si>
    <t>ДМ 02-100-2-М</t>
  </si>
  <si>
    <t>ДМ02-100-1-G</t>
  </si>
  <si>
    <t>КР</t>
  </si>
  <si>
    <t>37048-08</t>
  </si>
  <si>
    <t>Манометры показывающие KP, RF, HY, HZ, PF</t>
  </si>
  <si>
    <t>ДМ 8008-ВУ</t>
  </si>
  <si>
    <t>55366-13</t>
  </si>
  <si>
    <t>Манометры, вакуумметры и мановакуумметры показывающие виброустойчивые ДМ 8008-ВУ, ДМ 8008А-ВУ, ДМ 8008А-Кс-ВУ, ДВ 8008-ВУ, ДВ 8008А-Кс-ВУ, ДА 8008-ВУ, ДА 8008А-ВУ, ДА 8008А-Кс-ВУ</t>
  </si>
  <si>
    <t>213.53.063</t>
  </si>
  <si>
    <t xml:space="preserve">   ДМ02-100-1-М</t>
  </si>
  <si>
    <t>КМ2</t>
  </si>
  <si>
    <t>25910-08</t>
  </si>
  <si>
    <t>Манометры показывающие КM, КB и КMB</t>
  </si>
  <si>
    <t xml:space="preserve">         МПЗ</t>
  </si>
  <si>
    <t>ДМ 02-160-1-G</t>
  </si>
  <si>
    <t>ВА2220</t>
  </si>
  <si>
    <t>30306-05</t>
  </si>
  <si>
    <t>Манометры показывающие и сигнализирующие BA42, BA43, BE4, BR42, BH42, ВА2220</t>
  </si>
  <si>
    <t xml:space="preserve">                      МП3</t>
  </si>
  <si>
    <t>МПТИ-М1</t>
  </si>
  <si>
    <t>44641-10</t>
  </si>
  <si>
    <t>Манометры, вакуумметры, мановакуумметры показывающие для точных измерений МПТИ-М1, ВПТИ-М1, МВПТИ-М1</t>
  </si>
  <si>
    <t>ДМ02</t>
  </si>
  <si>
    <t>56238-14</t>
  </si>
  <si>
    <t>Манометры, вакуумметры и мановакуумметры показывающие деформационные ДМ</t>
  </si>
  <si>
    <t xml:space="preserve">  МП-160</t>
  </si>
  <si>
    <t>30246-05</t>
  </si>
  <si>
    <t>Манометры, вакуумметры, мановакуумметры, напоромеры, тягомеры, тягонапоромеры показывающие; манометры, мановакуумметры, вакуумметры сигнализирующие показывающие</t>
  </si>
  <si>
    <t xml:space="preserve">        МП-160</t>
  </si>
  <si>
    <t>28544-05</t>
  </si>
  <si>
    <t>Манометры, мановакуумметры, напоромеры, тягонапоромеры показывающие МП (манометры), МВП (мановакуумметры), НП (напоромеры), ТНП (тягонапоромеры)</t>
  </si>
  <si>
    <t xml:space="preserve">         ТМ5</t>
  </si>
  <si>
    <t>ДМ 02-100-2-G</t>
  </si>
  <si>
    <t>MGS18</t>
  </si>
  <si>
    <t>14145-07</t>
  </si>
  <si>
    <t>Манометры показывающие MCE , MD, MGS, MN, MS, OM, SP, Bravo</t>
  </si>
  <si>
    <t xml:space="preserve">  МВП4</t>
  </si>
  <si>
    <t>232.30.100</t>
  </si>
  <si>
    <t xml:space="preserve">  МТПcg-100-OM2</t>
  </si>
  <si>
    <t>ДМ2005СгlExУ3</t>
  </si>
  <si>
    <t>Р101</t>
  </si>
  <si>
    <t>70271-18</t>
  </si>
  <si>
    <t>Манометры, вакуумметры, мановакуумметры показывающие Р101, Р901</t>
  </si>
  <si>
    <t xml:space="preserve">  ДМ 02-100-2-G</t>
  </si>
  <si>
    <t>262.50.100</t>
  </si>
  <si>
    <t>УУХЛ1</t>
  </si>
  <si>
    <t>632.50.160</t>
  </si>
  <si>
    <t>56420-14</t>
  </si>
  <si>
    <t>Манометры деформационные 6</t>
  </si>
  <si>
    <t>Па</t>
  </si>
  <si>
    <t>МП2</t>
  </si>
  <si>
    <t xml:space="preserve">ДМ8008-ВУФ </t>
  </si>
  <si>
    <t>32325-11</t>
  </si>
  <si>
    <t>Манометры, вакуумметры, мановакуумметры показывающие виброустойчивые ДМ 8008-ВУф, ДВ 8008-ВУф, ДА 8008-ВУф</t>
  </si>
  <si>
    <t>232.50.165</t>
  </si>
  <si>
    <t>ПРОТОКОЛ ПЕРИОДИЧЕСКОЙ ПОВЕРКИ №</t>
  </si>
  <si>
    <t>Чупин А.А.</t>
  </si>
  <si>
    <t>Случайное от</t>
  </si>
  <si>
    <t xml:space="preserve"> Показания эталона</t>
  </si>
  <si>
    <t>Показания поверяемого СИ</t>
  </si>
  <si>
    <t xml:space="preserve">     ДМ02-100-2-G</t>
  </si>
  <si>
    <t xml:space="preserve">  МП-100</t>
  </si>
  <si>
    <t>МТИ</t>
  </si>
  <si>
    <t>1844-63</t>
  </si>
  <si>
    <t>Манометры, вакуумметры, мановакуумметры для точных измерений МТИ, ВТИ</t>
  </si>
  <si>
    <t>213.53.100</t>
  </si>
  <si>
    <t>ДМ02-100-2-М</t>
  </si>
  <si>
    <t xml:space="preserve">   ДМ</t>
  </si>
  <si>
    <t>39153-19</t>
  </si>
  <si>
    <t>Манометры показывающие ДМ</t>
  </si>
  <si>
    <t>МВПЗ</t>
  </si>
  <si>
    <t>733.51.100</t>
  </si>
  <si>
    <t>56418-14</t>
  </si>
  <si>
    <t>Манометры деформационные дифференциального давления 7</t>
  </si>
  <si>
    <t>628609 Российская Федерация Ханты-Мансийский Автономный Округ-Югра, г.о. Нижневартовск, г. Нижневартовск,  ул. Индустриальная, зд. 32, стр. 1, кабинет 14</t>
  </si>
  <si>
    <t>ООО "РИ-ИНВЕСТ"</t>
  </si>
  <si>
    <t>77090.19.1Р.00761951; 77090-19; Преобразователи давления эталонные; ЭЛМЕТРО-Паскаль-04, Паскаль-04; 1М-0,01-Т35; 3127; 2020; 1Р; Эталон 1-го разряда; Приказ Росстандарта № 2653 от 20 октября 2022 г. свидетельство о поверке № С-ВЯ/28-12-2023/305103828 от 28.12.2023г. действительно до 27.12.2024г.</t>
  </si>
  <si>
    <t>77090.19.2Р.00761950; 77090-19; Преобразователи давления эталонные; ЭЛМЕТРО-Паскаль-04, Паскаль-04; 2022 г.7М-0,02-Т35; 3110; 2020; 2Р; Эталон 2-го разряда; Приказ Росстандарта № 2653 от 20 октября 2022 г.; свидетельство о поверке № С-ВЯ/28-12-2023/305103829 от 28.12.2023г. действительно до 27.12.2024г.</t>
  </si>
  <si>
    <t>кгс/см2</t>
  </si>
  <si>
    <t xml:space="preserve">   МВП3</t>
  </si>
  <si>
    <t>77090.19.2Р.00761949; 77090-19; Преобразователи давления эталонные; ЭЛМЕТРО-Паскаль-04, Паскаль-04; 2022 г. 60М-0,02-Т35; 2Р; Эталон 2-го разряда; Приказ Росстандарта № 2653 от 20 октября 2022 г.;2020 г.в., зав.№3104, свидетельство о поверке № С-ВЯ/28-12-2023/305103825; действительно до 27.12.2024.</t>
  </si>
  <si>
    <t>ДМ8008-Вуф</t>
  </si>
  <si>
    <t>ВА4220</t>
  </si>
  <si>
    <t>Манометры показывающие и сигнализирующие BA42, BA43, BE4, BR42, BH42</t>
  </si>
  <si>
    <t>10/428/24</t>
  </si>
  <si>
    <t>00250</t>
  </si>
  <si>
    <t>10/429/24</t>
  </si>
  <si>
    <t>00628</t>
  </si>
  <si>
    <t>10/430/24</t>
  </si>
  <si>
    <t>00781</t>
  </si>
  <si>
    <t>10/431/24</t>
  </si>
  <si>
    <t>01571</t>
  </si>
  <si>
    <t>10/432/24</t>
  </si>
  <si>
    <t>01572</t>
  </si>
  <si>
    <t>10/433/24</t>
  </si>
  <si>
    <t>01576</t>
  </si>
  <si>
    <t>10/434/24</t>
  </si>
  <si>
    <t>01578</t>
  </si>
  <si>
    <t>10/435/24</t>
  </si>
  <si>
    <t>01661</t>
  </si>
  <si>
    <t>10/436/24</t>
  </si>
  <si>
    <t>2150</t>
  </si>
  <si>
    <t>10/437/24</t>
  </si>
  <si>
    <t>3168</t>
  </si>
  <si>
    <t>10/438/24</t>
  </si>
  <si>
    <t>10537</t>
  </si>
  <si>
    <t>10/439/24</t>
  </si>
  <si>
    <t>01530</t>
  </si>
  <si>
    <t>10/440/24</t>
  </si>
  <si>
    <t>01531</t>
  </si>
  <si>
    <t>10/441/24</t>
  </si>
  <si>
    <t>01532</t>
  </si>
  <si>
    <t>10/442/24</t>
  </si>
  <si>
    <t>01533</t>
  </si>
  <si>
    <t>10/443/24</t>
  </si>
  <si>
    <t>01534</t>
  </si>
  <si>
    <t>10/444/24</t>
  </si>
  <si>
    <t>05393</t>
  </si>
  <si>
    <t>10/445/24</t>
  </si>
  <si>
    <t>05394</t>
  </si>
  <si>
    <t>10/446/24</t>
  </si>
  <si>
    <t>05395</t>
  </si>
  <si>
    <t>10/447/24</t>
  </si>
  <si>
    <t>3201</t>
  </si>
  <si>
    <t>10/448/24</t>
  </si>
  <si>
    <t>00755</t>
  </si>
  <si>
    <t>10/449/24</t>
  </si>
  <si>
    <t>00756</t>
  </si>
  <si>
    <t>10/450/24</t>
  </si>
  <si>
    <t>004316</t>
  </si>
  <si>
    <t>10/451/24</t>
  </si>
  <si>
    <t>02460</t>
  </si>
  <si>
    <t>10/452/24</t>
  </si>
  <si>
    <t>05374</t>
  </si>
  <si>
    <t>10/453/24</t>
  </si>
  <si>
    <t>05378</t>
  </si>
  <si>
    <t>10/454/24</t>
  </si>
  <si>
    <t>Р00847</t>
  </si>
  <si>
    <t>10/455/24</t>
  </si>
  <si>
    <t>00816</t>
  </si>
  <si>
    <t>10/456/24</t>
  </si>
  <si>
    <t>05413</t>
  </si>
  <si>
    <t>ФТ МП3</t>
  </si>
  <si>
    <t>ООО "ГАЗПРОМНЕФТЬ-ЯМАЛ"</t>
  </si>
  <si>
    <t>77090.19.2Р.00761949; 77090-19; Преобразователи давления эталонные; ЭЛМЕТРО-Паскаль-04, Паскаль-04; 2020 г. 60М-0,02-Т35; 2Р; Эталон 2-го разряда; Приказ Росстандарта № 2653 от 20 октября 2022 г.;2020 г.в., зав.№3104, свидетельство о поверке № С-ВЯ/15-01-2025/402123273; действительно до 14.01.2026.</t>
  </si>
  <si>
    <t xml:space="preserve">МП 59554-14 "Манометры МП, НП, ЭКН и ЭКМ,Вакуумметры ВП, ТП, ЭКТ и ЭКВ, </t>
  </si>
  <si>
    <t>Мановакуумметры МВП, ТНП, ЭКТН и ЭКМВ, Дифманометры ДП и ЭКД Показывающие и сигнализирующие "</t>
  </si>
  <si>
    <t xml:space="preserve">ЭкМ160АВм </t>
  </si>
  <si>
    <t>Манометры, вакуумметры, мановакуумметры, дифманометры показывающие и сигнализирующие МП, НП, ЭКН и ЭКМ, ВП, ТП, ЭКТ и ЭКВ, МВП, ТНП, ЭКТН и ЭКМВ, ДП и ЭКД</t>
  </si>
  <si>
    <t>2. Установка стрелки на нулевую отметку шкалы:</t>
  </si>
  <si>
    <t>50119-12</t>
  </si>
  <si>
    <t>Манометры, вакуумметры и мановакуумметры показывающие</t>
  </si>
  <si>
    <t xml:space="preserve">	МПА-Кс, ВПА-Кс и МВПА-Кс</t>
  </si>
  <si>
    <t>соответствует п. 5.2 методики поверки МП 2124-90</t>
  </si>
  <si>
    <t xml:space="preserve">МРа </t>
  </si>
  <si>
    <t>ДМ8008-Вуф исп.2</t>
  </si>
  <si>
    <t>1008338</t>
  </si>
  <si>
    <t>11/675/25</t>
  </si>
  <si>
    <t>71394-18; Измерители влажности и температуры; ИВТМ-7 М5-Д; 	 № 83243; (свидетельство о поверке № С-ВЯ/22-05-2025/436102986 от 22.05.2025г.;  действительно до 21.05.2026 г.)</t>
  </si>
  <si>
    <t>Заводской номер:</t>
  </si>
  <si>
    <t>Наименование средства измерений:</t>
  </si>
  <si>
    <t>ПРОТОКОЛ ПОВЕРКИ №</t>
  </si>
  <si>
    <t>Тип, модификация средства измерений:</t>
  </si>
  <si>
    <t>Номер в государственном реестре СИ:</t>
  </si>
  <si>
    <t>Диапазон измерений:</t>
  </si>
  <si>
    <t>0-25 кгс/см2</t>
  </si>
  <si>
    <t>Класс точности:</t>
  </si>
  <si>
    <t>Владелец средства измерений:</t>
  </si>
  <si>
    <t>Номер и наименование документа на методику поверки:</t>
  </si>
  <si>
    <t>МИ 2124-90 «ГСИ. Манометры, вакуумметры, мановакуумметры, напоромеры, тягомеры и тягонапоромеры показывающие и самопишущие. Методика поверки»</t>
  </si>
  <si>
    <t>Эталоны, средства измерений, испытательное оборудование, используемые при поверке (наименование, тип, заводской номер, разряд, класс или погрешность, № свидетельства о поверки (аттестации) и срок его действия, для эталонов - при наличии, регистрационный номер):</t>
  </si>
  <si>
    <t>Калибраторы многофункциональные, ЭЛМЕТРО-Паскаль-03-0,005, зав. № 0414, дата поверки 04.03.2025 г. Действительно до 03.03.2026 г.</t>
  </si>
  <si>
    <t>77090.19.2Р.00761953; 77090-19; Преобразователи давления эталонные; ЭЛМЕТРО-Паскаль-04, Паскаль-04; 160KР-0,02-Т35; 3124; 2020; Эталон 2-го разряда; свидетельство о поверке № С-ВЯ/28-12-2023/305103832 от 28.12.2023г. действительно до 27.12.2024г.</t>
  </si>
  <si>
    <t>Гидравлическое устройство для сравнительной калибровки ГУСК 60 зав. № 1717</t>
  </si>
  <si>
    <t>Секундомер электронный; Интеграл С-01; № 419433; (свидетельство о поверке № С-ВЯ/19-12-2024/397249365 от 19.12.2024г.;  действительно до 	18.12.2025 г.)</t>
  </si>
  <si>
    <t>Место проведения поверки:</t>
  </si>
  <si>
    <t>ООО "МКАИР"</t>
  </si>
  <si>
    <t>Условия проведения поверки (влияющие факторы):</t>
  </si>
  <si>
    <t>Гидравлическое уствойство для сравнительной калибровки ГУСК 60 обеспечивает плавное повышение и понижение давления, а также постоянство давления во время отсчета показаний и выдержке приборов под давлением, равным верхнему значению диапазона показаний.</t>
  </si>
  <si>
    <t>Вибрация (тряска) отсутствует (не вызывает колебаний стрелки)</t>
  </si>
  <si>
    <t>Абсолютная погрешность</t>
  </si>
  <si>
    <t>3. Определение основной погрешности и вариации в соответствии с п. 5.3  методики поверки МП 2124-90:</t>
  </si>
  <si>
    <t xml:space="preserve">Заключение: </t>
  </si>
  <si>
    <t>Максимальное полученное значение абсолютной погрешности:</t>
  </si>
  <si>
    <t>Максимальное полученное значение вариации:</t>
  </si>
  <si>
    <t>Допустимая абсолютная  погрешность</t>
  </si>
  <si>
    <r>
      <t>Заключение:</t>
    </r>
    <r>
      <rPr>
        <sz val="10"/>
        <rFont val="Times New Roman"/>
        <family val="1"/>
        <charset val="204"/>
      </rPr>
      <t xml:space="preserve"> пригоден</t>
    </r>
    <r>
      <rPr>
        <u/>
        <sz val="10"/>
        <rFont val="Times New Roman"/>
        <family val="1"/>
        <charset val="204"/>
      </rPr>
      <t>/</t>
    </r>
    <r>
      <rPr>
        <b/>
        <u/>
        <sz val="10"/>
        <rFont val="Times New Roman"/>
        <family val="1"/>
        <charset val="204"/>
      </rPr>
      <t>непригоден</t>
    </r>
  </si>
  <si>
    <r>
      <rPr>
        <b/>
        <sz val="10"/>
        <rFont val="Times New Roman"/>
        <family val="1"/>
        <charset val="204"/>
      </rPr>
      <t>НЕ</t>
    </r>
    <r>
      <rPr>
        <sz val="10"/>
        <rFont val="Times New Roman"/>
        <family val="2"/>
        <charset val="204"/>
      </rPr>
      <t xml:space="preserve"> соответствует п. 5.1 методики поверки МП 2124-90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</si>
</sst>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0.0"/>
    <numFmt numFmtId="166" formatCode="0.000"/>
  </numFmts>
  <fonts count="42" x14ac:knownFonts="1">
    <font>
      <sz val="11"/>
      <color theme="1"/>
      <name val="Times New Roman"/>
      <family val="2"/>
      <charset val="204"/>
    </font>
    <font>
      <vertAlign val="superscript"/>
      <sz val="11"/>
      <color theme="1"/>
      <name val="Times New Roman"/>
      <family val="1"/>
      <charset val="204"/>
    </font>
    <font>
      <sz val="10"/>
      <name val="Arial"/>
      <family val="2"/>
      <charset val="204"/>
    </font>
    <font>
      <i/>
      <sz val="10"/>
      <name val="Times New Roman"/>
      <family val="1"/>
      <charset val="204"/>
    </font>
    <font>
      <sz val="10"/>
      <color theme="1"/>
      <name val="Times New Roman"/>
      <family val="2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9"/>
      <color rgb="FF000000"/>
      <name val="Verdana"/>
      <family val="2"/>
      <charset val="204"/>
    </font>
    <font>
      <sz val="9"/>
      <color rgb="FF404040"/>
      <name val="Arial"/>
      <family val="2"/>
      <charset val="204"/>
    </font>
    <font>
      <sz val="11"/>
      <color theme="1"/>
      <name val="Times New Roman"/>
      <family val="2"/>
      <charset val="204"/>
    </font>
    <font>
      <sz val="11"/>
      <name val="Times New Roman"/>
      <family val="2"/>
      <charset val="204"/>
    </font>
    <font>
      <i/>
      <sz val="10"/>
      <name val="Times New Roman"/>
      <family val="2"/>
      <charset val="204"/>
    </font>
    <font>
      <b/>
      <sz val="10"/>
      <name val="Times New Roman"/>
      <family val="2"/>
      <charset val="204"/>
    </font>
    <font>
      <sz val="10"/>
      <name val="Times New Roman"/>
      <family val="2"/>
      <charset val="204"/>
    </font>
    <font>
      <i/>
      <vertAlign val="superscript"/>
      <sz val="10"/>
      <name val="Times New Roman"/>
      <family val="2"/>
      <charset val="204"/>
    </font>
    <font>
      <vertAlign val="superscript"/>
      <sz val="10"/>
      <name val="Times New Roman"/>
      <family val="2"/>
      <charset val="204"/>
    </font>
    <font>
      <b/>
      <i/>
      <sz val="10"/>
      <name val="Times New Roman"/>
      <family val="2"/>
      <charset val="204"/>
    </font>
    <font>
      <u/>
      <sz val="10"/>
      <name val="Times New Roman"/>
      <family val="2"/>
      <charset val="204"/>
    </font>
    <font>
      <b/>
      <i/>
      <vertAlign val="superscript"/>
      <sz val="10"/>
      <name val="Times New Roman"/>
      <family val="2"/>
      <charset val="204"/>
    </font>
    <font>
      <sz val="8"/>
      <color rgb="FF212529"/>
      <name val="Arial"/>
      <family val="2"/>
      <charset val="204"/>
    </font>
    <font>
      <sz val="9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02021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theme="1"/>
      <name val="Times New Roman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sz val="11"/>
      <color theme="0"/>
      <name val="Times New Roman"/>
      <family val="2"/>
      <charset val="204"/>
    </font>
    <font>
      <sz val="10"/>
      <color rgb="FF212529"/>
      <name val="Arial"/>
      <family val="2"/>
      <charset val="204"/>
    </font>
    <font>
      <sz val="10"/>
      <color theme="1"/>
      <name val="Times New Roman"/>
      <family val="2"/>
      <charset val="204"/>
    </font>
    <font>
      <sz val="10"/>
      <color rgb="FF212529"/>
      <name val="Arial"/>
      <family val="2"/>
      <charset val="204"/>
    </font>
    <font>
      <sz val="10"/>
      <color rgb="FF212529"/>
      <name val="Arial"/>
      <family val="2"/>
      <charset val="204"/>
    </font>
    <font>
      <b/>
      <sz val="10"/>
      <name val="Times New Roman"/>
      <family val="1"/>
      <charset val="204"/>
    </font>
    <font>
      <u/>
      <sz val="10"/>
      <name val="Times New Roman"/>
      <family val="1"/>
      <charset val="204"/>
    </font>
    <font>
      <b/>
      <u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/>
    <xf numFmtId="0" fontId="2" fillId="0" borderId="0"/>
    <xf numFmtId="0" fontId="5" fillId="0" borderId="0"/>
    <xf numFmtId="0" fontId="10" fillId="0" borderId="0"/>
    <xf numFmtId="0" fontId="5" fillId="0" borderId="0"/>
  </cellStyleXfs>
  <cellXfs count="197">
    <xf numFmtId="0" fontId="0" fillId="0" borderId="0" xfId="0"/>
    <xf numFmtId="0" fontId="0" fillId="0" borderId="0" xfId="0" applyAlignment="1">
      <alignment vertical="center"/>
    </xf>
    <xf numFmtId="0" fontId="6" fillId="0" borderId="0" xfId="0" applyFont="1" applyBorder="1" applyAlignment="1">
      <alignment vertical="top"/>
    </xf>
    <xf numFmtId="49" fontId="6" fillId="0" borderId="0" xfId="1" applyNumberFormat="1" applyFont="1" applyBorder="1" applyAlignment="1"/>
    <xf numFmtId="0" fontId="6" fillId="0" borderId="0" xfId="0" applyFont="1" applyBorder="1" applyAlignment="1"/>
    <xf numFmtId="0" fontId="3" fillId="0" borderId="4" xfId="1" applyFont="1" applyBorder="1" applyAlignment="1"/>
    <xf numFmtId="0" fontId="3" fillId="0" borderId="0" xfId="1" applyFont="1" applyBorder="1" applyAlignment="1"/>
    <xf numFmtId="0" fontId="7" fillId="0" borderId="0" xfId="0" applyFont="1"/>
    <xf numFmtId="0" fontId="6" fillId="0" borderId="0" xfId="0" applyFont="1"/>
    <xf numFmtId="0" fontId="6" fillId="0" borderId="0" xfId="2" applyFont="1"/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top" wrapText="1"/>
    </xf>
    <xf numFmtId="0" fontId="6" fillId="0" borderId="0" xfId="0" applyFont="1" applyFill="1" applyAlignment="1">
      <alignment horizontal="left" vertical="top"/>
    </xf>
    <xf numFmtId="49" fontId="6" fillId="0" borderId="0" xfId="0" applyNumberFormat="1" applyFont="1"/>
    <xf numFmtId="0" fontId="6" fillId="0" borderId="0" xfId="2" applyFont="1" applyFill="1"/>
    <xf numFmtId="0" fontId="4" fillId="0" borderId="0" xfId="0" applyFont="1" applyAlignment="1">
      <alignment horizontal="center" vertical="center"/>
    </xf>
    <xf numFmtId="0" fontId="8" fillId="0" borderId="0" xfId="0" applyFont="1"/>
    <xf numFmtId="0" fontId="9" fillId="0" borderId="0" xfId="0" applyNumberFormat="1" applyFont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3"/>
    <xf numFmtId="166" fontId="0" fillId="0" borderId="0" xfId="0" applyNumberFormat="1"/>
    <xf numFmtId="0" fontId="6" fillId="0" borderId="0" xfId="0" applyFont="1" applyFill="1" applyBorder="1" applyAlignment="1"/>
    <xf numFmtId="0" fontId="11" fillId="0" borderId="0" xfId="0" applyFont="1" applyFill="1"/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14" fillId="0" borderId="1" xfId="0" applyFont="1" applyFill="1" applyBorder="1" applyAlignment="1">
      <alignment vertical="center"/>
    </xf>
    <xf numFmtId="0" fontId="11" fillId="0" borderId="1" xfId="0" applyFont="1" applyFill="1" applyBorder="1"/>
    <xf numFmtId="0" fontId="14" fillId="0" borderId="0" xfId="0" applyFont="1" applyFill="1"/>
    <xf numFmtId="0" fontId="14" fillId="0" borderId="1" xfId="0" applyFont="1" applyFill="1" applyBorder="1" applyAlignment="1">
      <alignment vertical="center" wrapText="1"/>
    </xf>
    <xf numFmtId="0" fontId="14" fillId="0" borderId="0" xfId="0" applyFont="1" applyFill="1" applyBorder="1"/>
    <xf numFmtId="49" fontId="14" fillId="0" borderId="0" xfId="1" applyNumberFormat="1" applyFont="1" applyFill="1"/>
    <xf numFmtId="49" fontId="17" fillId="0" borderId="0" xfId="1" applyNumberFormat="1" applyFont="1" applyFill="1"/>
    <xf numFmtId="0" fontId="11" fillId="0" borderId="0" xfId="0" applyFont="1" applyFill="1" applyAlignment="1">
      <alignment vertical="center"/>
    </xf>
    <xf numFmtId="0" fontId="14" fillId="0" borderId="0" xfId="0" applyFont="1" applyFill="1" applyBorder="1" applyAlignment="1">
      <alignment vertical="top"/>
    </xf>
    <xf numFmtId="0" fontId="20" fillId="0" borderId="0" xfId="0" applyFont="1" applyAlignment="1">
      <alignment horizontal="left" vertical="center" wrapText="1"/>
    </xf>
    <xf numFmtId="0" fontId="21" fillId="0" borderId="0" xfId="0" applyFont="1" applyAlignment="1">
      <alignment vertical="top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top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 wrapText="1"/>
    </xf>
    <xf numFmtId="0" fontId="13" fillId="0" borderId="0" xfId="0" applyFont="1" applyFill="1" applyBorder="1" applyAlignment="1">
      <alignment vertical="center"/>
    </xf>
    <xf numFmtId="0" fontId="32" fillId="0" borderId="0" xfId="0" applyFont="1" applyAlignment="1">
      <alignment vertical="center" wrapText="1"/>
    </xf>
    <xf numFmtId="0" fontId="33" fillId="0" borderId="0" xfId="0" applyFont="1" applyAlignment="1">
      <alignment horizontal="left" vertical="top" wrapText="1"/>
    </xf>
    <xf numFmtId="0" fontId="5" fillId="0" borderId="0" xfId="4"/>
    <xf numFmtId="166" fontId="0" fillId="0" borderId="13" xfId="0" applyNumberFormat="1" applyBorder="1"/>
    <xf numFmtId="166" fontId="0" fillId="0" borderId="14" xfId="0" applyNumberFormat="1" applyBorder="1"/>
    <xf numFmtId="0" fontId="35" fillId="0" borderId="0" xfId="0" applyFont="1" applyAlignment="1">
      <alignment horizontal="left" vertical="center" wrapText="1"/>
    </xf>
    <xf numFmtId="0" fontId="14" fillId="0" borderId="1" xfId="0" applyFont="1" applyFill="1" applyBorder="1" applyAlignment="1">
      <alignment horizontal="right"/>
    </xf>
    <xf numFmtId="0" fontId="36" fillId="0" borderId="0" xfId="0" applyFont="1" applyAlignment="1">
      <alignment horizontal="left" vertical="top"/>
    </xf>
    <xf numFmtId="0" fontId="37" fillId="0" borderId="0" xfId="0" applyFont="1" applyAlignment="1">
      <alignment horizontal="left" vertical="top" wrapText="1"/>
    </xf>
    <xf numFmtId="0" fontId="15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4" fillId="0" borderId="0" xfId="0" applyFont="1" applyFill="1" applyAlignment="1">
      <alignment horizontal="left" vertical="center" wrapText="1"/>
    </xf>
    <xf numFmtId="0" fontId="14" fillId="0" borderId="1" xfId="0" applyFont="1" applyFill="1" applyBorder="1" applyAlignment="1"/>
    <xf numFmtId="0" fontId="14" fillId="0" borderId="0" xfId="0" applyFont="1" applyFill="1" applyAlignment="1">
      <alignment horizontal="justify" vertical="center"/>
    </xf>
    <xf numFmtId="0" fontId="0" fillId="0" borderId="1" xfId="0" applyBorder="1"/>
    <xf numFmtId="0" fontId="38" fillId="0" borderId="0" xfId="0" applyFont="1" applyAlignment="1">
      <alignment horizontal="left" vertical="top" wrapText="1"/>
    </xf>
    <xf numFmtId="0" fontId="14" fillId="0" borderId="0" xfId="0" applyFont="1" applyFill="1" applyAlignment="1">
      <alignment horizontal="left" vertical="center" wrapText="1"/>
    </xf>
    <xf numFmtId="0" fontId="14" fillId="0" borderId="0" xfId="0" applyFont="1" applyFill="1" applyAlignment="1">
      <alignment horizontal="justify" vertical="center"/>
    </xf>
    <xf numFmtId="0" fontId="14" fillId="0" borderId="1" xfId="0" applyFont="1" applyFill="1" applyBorder="1" applyAlignment="1"/>
    <xf numFmtId="0" fontId="15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4" fillId="0" borderId="0" xfId="0" applyFont="1" applyFill="1" applyAlignment="1">
      <alignment horizontal="left" vertical="center" wrapText="1"/>
    </xf>
    <xf numFmtId="165" fontId="14" fillId="0" borderId="1" xfId="0" applyNumberFormat="1" applyFont="1" applyFill="1" applyBorder="1" applyAlignment="1">
      <alignment horizontal="center"/>
    </xf>
    <xf numFmtId="0" fontId="14" fillId="0" borderId="1" xfId="0" applyFont="1" applyFill="1" applyBorder="1" applyAlignment="1"/>
    <xf numFmtId="0" fontId="15" fillId="0" borderId="0" xfId="0" applyFont="1" applyFill="1" applyBorder="1" applyAlignment="1">
      <alignment horizontal="center" vertical="top" wrapText="1"/>
    </xf>
    <xf numFmtId="0" fontId="0" fillId="0" borderId="0" xfId="0" applyBorder="1" applyAlignment="1">
      <alignment wrapText="1"/>
    </xf>
    <xf numFmtId="0" fontId="0" fillId="0" borderId="0" xfId="0" applyAlignment="1">
      <alignment wrapText="1"/>
    </xf>
    <xf numFmtId="0" fontId="11" fillId="0" borderId="0" xfId="0" applyFont="1" applyFill="1" applyAlignment="1">
      <alignment wrapText="1"/>
    </xf>
    <xf numFmtId="0" fontId="11" fillId="0" borderId="2" xfId="0" applyFont="1" applyFill="1" applyBorder="1" applyAlignment="1">
      <alignment wrapText="1"/>
    </xf>
    <xf numFmtId="0" fontId="0" fillId="0" borderId="2" xfId="0" applyBorder="1" applyAlignment="1">
      <alignment wrapText="1"/>
    </xf>
    <xf numFmtId="0" fontId="14" fillId="0" borderId="2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left" vertical="top" wrapText="1"/>
    </xf>
    <xf numFmtId="0" fontId="15" fillId="0" borderId="2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left" wrapText="1"/>
    </xf>
    <xf numFmtId="0" fontId="11" fillId="0" borderId="2" xfId="0" applyFont="1" applyFill="1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14" fillId="0" borderId="0" xfId="0" applyFont="1" applyFill="1" applyBorder="1" applyAlignment="1"/>
    <xf numFmtId="0" fontId="14" fillId="0" borderId="5" xfId="0" applyFont="1" applyFill="1" applyBorder="1" applyAlignment="1"/>
    <xf numFmtId="0" fontId="0" fillId="0" borderId="0" xfId="0" applyAlignment="1">
      <alignment horizontal="left" vertical="center" wrapText="1"/>
    </xf>
    <xf numFmtId="0" fontId="14" fillId="0" borderId="2" xfId="0" applyFont="1" applyFill="1" applyBorder="1" applyAlignment="1"/>
    <xf numFmtId="165" fontId="14" fillId="0" borderId="2" xfId="0" applyNumberFormat="1" applyFont="1" applyFill="1" applyBorder="1" applyAlignment="1">
      <alignment horizontal="center"/>
    </xf>
    <xf numFmtId="0" fontId="39" fillId="0" borderId="0" xfId="0" applyFont="1" applyFill="1" applyAlignment="1">
      <alignment horizontal="center" vertical="center" wrapText="1"/>
    </xf>
    <xf numFmtId="0" fontId="11" fillId="0" borderId="0" xfId="0" applyFont="1" applyFill="1" applyAlignment="1">
      <alignment horizontal="center" wrapText="1"/>
    </xf>
    <xf numFmtId="0" fontId="11" fillId="0" borderId="0" xfId="0" applyFont="1" applyFill="1" applyAlignment="1">
      <alignment horizontal="center"/>
    </xf>
    <xf numFmtId="0" fontId="13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left" wrapText="1"/>
    </xf>
    <xf numFmtId="0" fontId="14" fillId="0" borderId="1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 vertical="top" wrapText="1"/>
    </xf>
    <xf numFmtId="0" fontId="14" fillId="0" borderId="0" xfId="0" applyFont="1" applyFill="1" applyAlignment="1">
      <alignment horizontal="justify"/>
    </xf>
    <xf numFmtId="0" fontId="14" fillId="0" borderId="1" xfId="0" applyFont="1" applyFill="1" applyBorder="1" applyAlignment="1">
      <alignment horizontal="left" wrapText="1"/>
    </xf>
    <xf numFmtId="0" fontId="16" fillId="0" borderId="2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left" vertical="top" wrapText="1"/>
    </xf>
    <xf numFmtId="0" fontId="14" fillId="0" borderId="1" xfId="0" applyNumberFormat="1" applyFont="1" applyFill="1" applyBorder="1" applyAlignment="1">
      <alignment horizontal="left" vertical="center" wrapText="1"/>
    </xf>
    <xf numFmtId="0" fontId="11" fillId="0" borderId="0" xfId="0" applyFont="1" applyFill="1" applyAlignment="1">
      <alignment wrapText="1"/>
    </xf>
    <xf numFmtId="0" fontId="0" fillId="0" borderId="0" xfId="0" applyAlignment="1">
      <alignment wrapText="1"/>
    </xf>
    <xf numFmtId="0" fontId="14" fillId="0" borderId="1" xfId="0" applyFont="1" applyFill="1" applyBorder="1" applyAlignment="1">
      <alignment horizontal="left" vertical="center" wrapText="1"/>
    </xf>
    <xf numFmtId="0" fontId="16" fillId="0" borderId="0" xfId="0" applyFont="1" applyFill="1" applyBorder="1" applyAlignment="1">
      <alignment horizontal="center" vertical="top" wrapText="1"/>
    </xf>
    <xf numFmtId="165" fontId="14" fillId="0" borderId="1" xfId="0" applyNumberFormat="1" applyFont="1" applyFill="1" applyBorder="1" applyAlignment="1">
      <alignment horizontal="center"/>
    </xf>
    <xf numFmtId="0" fontId="14" fillId="0" borderId="0" xfId="0" applyFont="1" applyFill="1" applyAlignment="1">
      <alignment horizontal="left"/>
    </xf>
    <xf numFmtId="0" fontId="14" fillId="0" borderId="1" xfId="0" applyFont="1" applyFill="1" applyBorder="1" applyAlignment="1"/>
    <xf numFmtId="0" fontId="14" fillId="0" borderId="1" xfId="0" applyFont="1" applyFill="1" applyBorder="1" applyAlignment="1">
      <alignment horizontal="center"/>
    </xf>
    <xf numFmtId="0" fontId="34" fillId="0" borderId="1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 vertical="center" wrapText="1"/>
    </xf>
    <xf numFmtId="0" fontId="11" fillId="0" borderId="5" xfId="0" applyFont="1" applyFill="1" applyBorder="1" applyAlignment="1">
      <alignment horizontal="center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 wrapText="1"/>
    </xf>
    <xf numFmtId="0" fontId="11" fillId="0" borderId="4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1" fillId="0" borderId="10" xfId="0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12" xfId="0" applyFont="1" applyFill="1" applyBorder="1" applyAlignment="1">
      <alignment horizontal="center" vertical="center" wrapText="1"/>
    </xf>
    <xf numFmtId="0" fontId="14" fillId="0" borderId="6" xfId="0" applyFont="1" applyFill="1" applyBorder="1" applyAlignment="1">
      <alignment horizontal="center" vertical="center" wrapText="1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1" fillId="0" borderId="6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center" vertical="top"/>
    </xf>
    <xf numFmtId="0" fontId="11" fillId="0" borderId="2" xfId="0" applyFont="1" applyFill="1" applyBorder="1" applyAlignment="1">
      <alignment horizontal="center" vertical="top"/>
    </xf>
    <xf numFmtId="0" fontId="11" fillId="0" borderId="9" xfId="0" applyFont="1" applyFill="1" applyBorder="1" applyAlignment="1">
      <alignment horizontal="center" vertical="top"/>
    </xf>
    <xf numFmtId="0" fontId="11" fillId="0" borderId="11" xfId="0" applyFont="1" applyFill="1" applyBorder="1" applyAlignment="1">
      <alignment horizontal="center" vertical="top"/>
    </xf>
    <xf numFmtId="0" fontId="11" fillId="0" borderId="1" xfId="0" applyFont="1" applyFill="1" applyBorder="1" applyAlignment="1">
      <alignment horizontal="center" vertical="top"/>
    </xf>
    <xf numFmtId="0" fontId="11" fillId="0" borderId="12" xfId="0" applyFont="1" applyFill="1" applyBorder="1" applyAlignment="1">
      <alignment horizontal="center" vertical="top"/>
    </xf>
    <xf numFmtId="0" fontId="11" fillId="0" borderId="5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wrapText="1"/>
    </xf>
    <xf numFmtId="0" fontId="11" fillId="0" borderId="5" xfId="0" applyFont="1" applyFill="1" applyBorder="1" applyAlignment="1">
      <alignment horizontal="center" wrapText="1"/>
    </xf>
    <xf numFmtId="0" fontId="11" fillId="0" borderId="7" xfId="0" applyFont="1" applyFill="1" applyBorder="1" applyAlignment="1">
      <alignment horizontal="center" wrapText="1"/>
    </xf>
    <xf numFmtId="2" fontId="11" fillId="0" borderId="3" xfId="0" applyNumberFormat="1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 vertical="center"/>
    </xf>
    <xf numFmtId="166" fontId="11" fillId="0" borderId="6" xfId="0" applyNumberFormat="1" applyFont="1" applyFill="1" applyBorder="1" applyAlignment="1">
      <alignment horizontal="center" vertical="center"/>
    </xf>
    <xf numFmtId="166" fontId="11" fillId="0" borderId="5" xfId="0" applyNumberFormat="1" applyFont="1" applyFill="1" applyBorder="1" applyAlignment="1">
      <alignment horizontal="center" vertical="center"/>
    </xf>
    <xf numFmtId="166" fontId="11" fillId="0" borderId="7" xfId="0" applyNumberFormat="1" applyFont="1" applyFill="1" applyBorder="1" applyAlignment="1">
      <alignment horizontal="center" vertical="center"/>
    </xf>
    <xf numFmtId="166" fontId="11" fillId="0" borderId="3" xfId="0" applyNumberFormat="1" applyFont="1" applyFill="1" applyBorder="1" applyAlignment="1">
      <alignment horizontal="center" vertical="center"/>
    </xf>
    <xf numFmtId="2" fontId="11" fillId="0" borderId="6" xfId="0" applyNumberFormat="1" applyFont="1" applyFill="1" applyBorder="1" applyAlignment="1">
      <alignment horizontal="center" vertical="center"/>
    </xf>
    <xf numFmtId="2" fontId="11" fillId="0" borderId="5" xfId="0" applyNumberFormat="1" applyFont="1" applyFill="1" applyBorder="1" applyAlignment="1">
      <alignment horizontal="center" vertical="center"/>
    </xf>
    <xf numFmtId="2" fontId="11" fillId="0" borderId="7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center"/>
    </xf>
    <xf numFmtId="164" fontId="14" fillId="0" borderId="1" xfId="0" applyNumberFormat="1" applyFont="1" applyFill="1" applyBorder="1" applyAlignment="1">
      <alignment horizontal="center" vertical="center"/>
    </xf>
    <xf numFmtId="166" fontId="4" fillId="0" borderId="3" xfId="0" applyNumberFormat="1" applyFont="1" applyBorder="1" applyAlignment="1">
      <alignment horizontal="center" vertical="center" wrapText="1"/>
    </xf>
    <xf numFmtId="0" fontId="39" fillId="0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center" vertical="top"/>
    </xf>
    <xf numFmtId="166" fontId="0" fillId="0" borderId="3" xfId="0" applyNumberFormat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0" fillId="0" borderId="5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1" xfId="0" applyBorder="1" applyAlignment="1">
      <alignment wrapText="1"/>
    </xf>
    <xf numFmtId="0" fontId="11" fillId="0" borderId="0" xfId="0" applyFont="1" applyFill="1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11" fillId="0" borderId="1" xfId="0" applyFont="1" applyFill="1" applyBorder="1" applyAlignment="1">
      <alignment horizontal="left" wrapText="1"/>
    </xf>
    <xf numFmtId="49" fontId="14" fillId="0" borderId="1" xfId="0" applyNumberFormat="1" applyFont="1" applyFill="1" applyBorder="1" applyAlignment="1">
      <alignment horizontal="left" wrapText="1"/>
    </xf>
    <xf numFmtId="0" fontId="14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5" fillId="0" borderId="2" xfId="0" applyFont="1" applyFill="1" applyBorder="1" applyAlignment="1">
      <alignment horizontal="left" vertical="top" wrapText="1"/>
    </xf>
    <xf numFmtId="0" fontId="14" fillId="0" borderId="0" xfId="0" applyFont="1" applyFill="1" applyAlignment="1">
      <alignment horizontal="left" vertical="center" wrapText="1"/>
    </xf>
    <xf numFmtId="0" fontId="14" fillId="0" borderId="2" xfId="0" applyFont="1" applyFill="1" applyBorder="1" applyAlignment="1">
      <alignment wrapText="1"/>
    </xf>
    <xf numFmtId="0" fontId="0" fillId="0" borderId="1" xfId="0" applyBorder="1" applyAlignment="1">
      <alignment horizontal="left" vertical="center" wrapText="1"/>
    </xf>
    <xf numFmtId="0" fontId="14" fillId="0" borderId="5" xfId="0" applyFont="1" applyFill="1" applyBorder="1" applyAlignment="1">
      <alignment horizontal="left"/>
    </xf>
    <xf numFmtId="0" fontId="16" fillId="0" borderId="2" xfId="0" applyFont="1" applyFill="1" applyBorder="1" applyAlignment="1">
      <alignment horizontal="center" vertical="top" wrapText="1"/>
    </xf>
    <xf numFmtId="0" fontId="16" fillId="0" borderId="0" xfId="0" applyFont="1" applyFill="1" applyAlignment="1">
      <alignment horizontal="center"/>
    </xf>
    <xf numFmtId="0" fontId="14" fillId="0" borderId="0" xfId="0" applyFont="1" applyFill="1" applyAlignment="1">
      <alignment horizontal="justify" vertical="center"/>
    </xf>
    <xf numFmtId="0" fontId="14" fillId="0" borderId="1" xfId="0" applyNumberFormat="1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left" vertical="center"/>
    </xf>
    <xf numFmtId="0" fontId="14" fillId="0" borderId="1" xfId="0" applyFont="1" applyFill="1" applyBorder="1" applyAlignment="1">
      <alignment horizontal="right" vertical="center" wrapText="1"/>
    </xf>
    <xf numFmtId="0" fontId="14" fillId="0" borderId="1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top" wrapText="1"/>
    </xf>
    <xf numFmtId="49" fontId="14" fillId="0" borderId="1" xfId="0" applyNumberFormat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left"/>
    </xf>
  </cellXfs>
  <cellStyles count="5">
    <cellStyle name="Обычный" xfId="0" builtinId="0"/>
    <cellStyle name="Обычный 2" xfId="4" xr:uid="{00000000-0005-0000-0000-000001000000}"/>
    <cellStyle name="Обычный 4" xfId="3" xr:uid="{00000000-0005-0000-0000-000002000000}"/>
    <cellStyle name="Обычный_протокол новый" xfId="1" xr:uid="{00000000-0005-0000-0000-000003000000}"/>
    <cellStyle name="Обычный_Свидетельство на давление" xfId="2" xr:uid="{00000000-0005-0000-0000-000004000000}"/>
  </cellStyles>
  <dxfs count="90"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image" Target="../media/image25.emf"/><Relationship Id="rId18" Type="http://schemas.openxmlformats.org/officeDocument/2006/relationships/image" Target="../media/image30.emf"/><Relationship Id="rId26" Type="http://schemas.microsoft.com/office/2007/relationships/hdphoto" Target="../media/hdphoto4.wdp"/><Relationship Id="rId3" Type="http://schemas.openxmlformats.org/officeDocument/2006/relationships/image" Target="../media/image15.emf"/><Relationship Id="rId21" Type="http://schemas.openxmlformats.org/officeDocument/2006/relationships/image" Target="../media/image32.png"/><Relationship Id="rId7" Type="http://schemas.openxmlformats.org/officeDocument/2006/relationships/image" Target="../media/image19.emf"/><Relationship Id="rId12" Type="http://schemas.openxmlformats.org/officeDocument/2006/relationships/image" Target="../media/image24.emf"/><Relationship Id="rId17" Type="http://schemas.openxmlformats.org/officeDocument/2006/relationships/image" Target="../media/image29.emf"/><Relationship Id="rId25" Type="http://schemas.openxmlformats.org/officeDocument/2006/relationships/image" Target="../media/image34.png"/><Relationship Id="rId2" Type="http://schemas.openxmlformats.org/officeDocument/2006/relationships/image" Target="../media/image14.emf"/><Relationship Id="rId16" Type="http://schemas.openxmlformats.org/officeDocument/2006/relationships/image" Target="../media/image28.emf"/><Relationship Id="rId20" Type="http://schemas.microsoft.com/office/2007/relationships/hdphoto" Target="../media/hdphoto1.wdp"/><Relationship Id="rId29" Type="http://schemas.openxmlformats.org/officeDocument/2006/relationships/image" Target="../media/image36.png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11" Type="http://schemas.openxmlformats.org/officeDocument/2006/relationships/image" Target="../media/image23.emf"/><Relationship Id="rId24" Type="http://schemas.microsoft.com/office/2007/relationships/hdphoto" Target="../media/hdphoto3.wdp"/><Relationship Id="rId5" Type="http://schemas.openxmlformats.org/officeDocument/2006/relationships/image" Target="../media/image17.emf"/><Relationship Id="rId15" Type="http://schemas.openxmlformats.org/officeDocument/2006/relationships/image" Target="../media/image27.emf"/><Relationship Id="rId23" Type="http://schemas.openxmlformats.org/officeDocument/2006/relationships/image" Target="../media/image33.png"/><Relationship Id="rId28" Type="http://schemas.microsoft.com/office/2007/relationships/hdphoto" Target="../media/hdphoto5.wdp"/><Relationship Id="rId10" Type="http://schemas.openxmlformats.org/officeDocument/2006/relationships/image" Target="../media/image22.emf"/><Relationship Id="rId19" Type="http://schemas.openxmlformats.org/officeDocument/2006/relationships/image" Target="../media/image31.png"/><Relationship Id="rId4" Type="http://schemas.openxmlformats.org/officeDocument/2006/relationships/image" Target="../media/image16.emf"/><Relationship Id="rId9" Type="http://schemas.openxmlformats.org/officeDocument/2006/relationships/image" Target="../media/image21.emf"/><Relationship Id="rId14" Type="http://schemas.openxmlformats.org/officeDocument/2006/relationships/image" Target="../media/image26.emf"/><Relationship Id="rId22" Type="http://schemas.microsoft.com/office/2007/relationships/hdphoto" Target="../media/hdphoto2.wdp"/><Relationship Id="rId27" Type="http://schemas.openxmlformats.org/officeDocument/2006/relationships/image" Target="../media/image35.png"/><Relationship Id="rId30" Type="http://schemas.microsoft.com/office/2007/relationships/hdphoto" Target="../media/hdphoto6.wd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3</xdr:col>
      <xdr:colOff>296545</xdr:colOff>
      <xdr:row>10</xdr:row>
      <xdr:rowOff>28575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clrChange>
            <a:clrFrom>
              <a:srgbClr val="FCFAFD"/>
            </a:clrFrom>
            <a:clrTo>
              <a:srgbClr val="FCFAFD">
                <a:alpha val="0"/>
              </a:srgbClr>
            </a:clrTo>
          </a:clrChange>
          <a:lum contrast="10000"/>
        </a:blip>
        <a:srcRect/>
        <a:stretch>
          <a:fillRect/>
        </a:stretch>
      </xdr:blipFill>
      <xdr:spPr bwMode="auto">
        <a:xfrm>
          <a:off x="609600" y="350520"/>
          <a:ext cx="1515745" cy="14306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45720</xdr:colOff>
      <xdr:row>2</xdr:row>
      <xdr:rowOff>53340</xdr:rowOff>
    </xdr:from>
    <xdr:to>
      <xdr:col>5</xdr:col>
      <xdr:colOff>401320</xdr:colOff>
      <xdr:row>9</xdr:row>
      <xdr:rowOff>164465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clrChange>
            <a:clrFrom>
              <a:srgbClr val="FDFBFE"/>
            </a:clrFrom>
            <a:clrTo>
              <a:srgbClr val="FDFBFE">
                <a:alpha val="0"/>
              </a:srgbClr>
            </a:clrTo>
          </a:clrChange>
          <a:lum contrast="10000"/>
        </a:blip>
        <a:srcRect/>
        <a:stretch>
          <a:fillRect/>
        </a:stretch>
      </xdr:blipFill>
      <xdr:spPr bwMode="auto">
        <a:xfrm>
          <a:off x="1874520" y="403860"/>
          <a:ext cx="1574800" cy="133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149860</xdr:colOff>
      <xdr:row>2</xdr:row>
      <xdr:rowOff>67310</xdr:rowOff>
    </xdr:from>
    <xdr:to>
      <xdr:col>8</xdr:col>
      <xdr:colOff>5715</xdr:colOff>
      <xdr:row>9</xdr:row>
      <xdr:rowOff>635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clrChange>
            <a:clrFrom>
              <a:srgbClr val="FCFAFD"/>
            </a:clrFrom>
            <a:clrTo>
              <a:srgbClr val="FCFAFD">
                <a:alpha val="0"/>
              </a:srgbClr>
            </a:clrTo>
          </a:clrChange>
          <a:lum contrast="10000"/>
        </a:blip>
        <a:srcRect/>
        <a:stretch>
          <a:fillRect/>
        </a:stretch>
      </xdr:blipFill>
      <xdr:spPr bwMode="auto">
        <a:xfrm>
          <a:off x="3102610" y="448310"/>
          <a:ext cx="1627505" cy="12515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15240</xdr:colOff>
      <xdr:row>8</xdr:row>
      <xdr:rowOff>114300</xdr:rowOff>
    </xdr:from>
    <xdr:to>
      <xdr:col>3</xdr:col>
      <xdr:colOff>116840</xdr:colOff>
      <xdr:row>14</xdr:row>
      <xdr:rowOff>70485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clrChange>
            <a:clrFrom>
              <a:srgbClr val="FDFBFE"/>
            </a:clrFrom>
            <a:clrTo>
              <a:srgbClr val="FDFBFE">
                <a:alpha val="0"/>
              </a:srgbClr>
            </a:clrTo>
          </a:clrChange>
          <a:lum contrast="10000"/>
        </a:blip>
        <a:srcRect/>
        <a:stretch>
          <a:fillRect/>
        </a:stretch>
      </xdr:blipFill>
      <xdr:spPr bwMode="auto">
        <a:xfrm>
          <a:off x="624840" y="1516380"/>
          <a:ext cx="1320800" cy="10077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76200</xdr:colOff>
      <xdr:row>8</xdr:row>
      <xdr:rowOff>53340</xdr:rowOff>
    </xdr:from>
    <xdr:to>
      <xdr:col>5</xdr:col>
      <xdr:colOff>118745</xdr:colOff>
      <xdr:row>13</xdr:row>
      <xdr:rowOff>159385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/>
      </xdr:nvPicPr>
      <xdr:blipFill>
        <a:blip xmlns:r="http://schemas.openxmlformats.org/officeDocument/2006/relationships" r:embed="rId5" cstate="print">
          <a:clrChange>
            <a:clrFrom>
              <a:srgbClr val="FDFBFE"/>
            </a:clrFrom>
            <a:clrTo>
              <a:srgbClr val="FDFBFE">
                <a:alpha val="0"/>
              </a:srgbClr>
            </a:clrTo>
          </a:clrChange>
          <a:lum contrast="10000"/>
        </a:blip>
        <a:srcRect/>
        <a:stretch>
          <a:fillRect/>
        </a:stretch>
      </xdr:blipFill>
      <xdr:spPr bwMode="auto">
        <a:xfrm>
          <a:off x="1905000" y="1455420"/>
          <a:ext cx="1261745" cy="9823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200025</xdr:colOff>
      <xdr:row>10</xdr:row>
      <xdr:rowOff>76200</xdr:rowOff>
    </xdr:from>
    <xdr:to>
      <xdr:col>7</xdr:col>
      <xdr:colOff>335280</xdr:colOff>
      <xdr:row>15</xdr:row>
      <xdr:rowOff>106045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/>
      </xdr:nvPicPr>
      <xdr:blipFill>
        <a:blip xmlns:r="http://schemas.openxmlformats.org/officeDocument/2006/relationships" r:embed="rId6" cstate="print">
          <a:clrChange>
            <a:clrFrom>
              <a:srgbClr val="FDFBFE"/>
            </a:clrFrom>
            <a:clrTo>
              <a:srgbClr val="FDFBFE">
                <a:alpha val="0"/>
              </a:srgbClr>
            </a:clrTo>
          </a:clrChange>
          <a:lum contrast="10000"/>
        </a:blip>
        <a:srcRect/>
        <a:stretch>
          <a:fillRect/>
        </a:stretch>
      </xdr:blipFill>
      <xdr:spPr bwMode="auto">
        <a:xfrm>
          <a:off x="3152775" y="1981200"/>
          <a:ext cx="1316355" cy="9823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426720</xdr:colOff>
      <xdr:row>6</xdr:row>
      <xdr:rowOff>114300</xdr:rowOff>
    </xdr:from>
    <xdr:to>
      <xdr:col>11</xdr:col>
      <xdr:colOff>236220</xdr:colOff>
      <xdr:row>9</xdr:row>
      <xdr:rowOff>38100</xdr:rowOff>
    </xdr:to>
    <xdr:pic>
      <xdr:nvPicPr>
        <xdr:cNvPr id="8" name="Рисунок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13120" y="815340"/>
          <a:ext cx="102870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30480</xdr:colOff>
      <xdr:row>6</xdr:row>
      <xdr:rowOff>160020</xdr:rowOff>
    </xdr:from>
    <xdr:to>
      <xdr:col>13</xdr:col>
      <xdr:colOff>327660</xdr:colOff>
      <xdr:row>9</xdr:row>
      <xdr:rowOff>0</xdr:rowOff>
    </xdr:to>
    <xdr:pic>
      <xdr:nvPicPr>
        <xdr:cNvPr id="9" name="Рисунок 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5680" y="861060"/>
          <a:ext cx="906780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60960</xdr:colOff>
      <xdr:row>12</xdr:row>
      <xdr:rowOff>106680</xdr:rowOff>
    </xdr:from>
    <xdr:to>
      <xdr:col>13</xdr:col>
      <xdr:colOff>335280</xdr:colOff>
      <xdr:row>15</xdr:row>
      <xdr:rowOff>0</xdr:rowOff>
    </xdr:to>
    <xdr:pic>
      <xdr:nvPicPr>
        <xdr:cNvPr id="10" name="Рисунок 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76160" y="1859280"/>
          <a:ext cx="88392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449580</xdr:colOff>
      <xdr:row>12</xdr:row>
      <xdr:rowOff>60960</xdr:rowOff>
    </xdr:from>
    <xdr:to>
      <xdr:col>11</xdr:col>
      <xdr:colOff>304800</xdr:colOff>
      <xdr:row>15</xdr:row>
      <xdr:rowOff>30480</xdr:rowOff>
    </xdr:to>
    <xdr:pic>
      <xdr:nvPicPr>
        <xdr:cNvPr id="11" name="Рисунок 4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35980" y="1813560"/>
          <a:ext cx="1074420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91440</xdr:colOff>
      <xdr:row>6</xdr:row>
      <xdr:rowOff>137160</xdr:rowOff>
    </xdr:from>
    <xdr:to>
      <xdr:col>15</xdr:col>
      <xdr:colOff>510540</xdr:colOff>
      <xdr:row>9</xdr:row>
      <xdr:rowOff>15240</xdr:rowOff>
    </xdr:to>
    <xdr:pic>
      <xdr:nvPicPr>
        <xdr:cNvPr id="12" name="Рисунок 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5840" y="838200"/>
          <a:ext cx="1028700" cy="403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121920</xdr:colOff>
      <xdr:row>12</xdr:row>
      <xdr:rowOff>30480</xdr:rowOff>
    </xdr:from>
    <xdr:to>
      <xdr:col>15</xdr:col>
      <xdr:colOff>586740</xdr:colOff>
      <xdr:row>14</xdr:row>
      <xdr:rowOff>160020</xdr:rowOff>
    </xdr:to>
    <xdr:pic>
      <xdr:nvPicPr>
        <xdr:cNvPr id="13" name="Рисунок 6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6320" y="1783080"/>
          <a:ext cx="1074420" cy="48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3</xdr:col>
      <xdr:colOff>413013</xdr:colOff>
      <xdr:row>4</xdr:row>
      <xdr:rowOff>114300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381000"/>
          <a:ext cx="1594113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594360</xdr:colOff>
      <xdr:row>1</xdr:row>
      <xdr:rowOff>83820</xdr:rowOff>
    </xdr:from>
    <xdr:to>
      <xdr:col>7</xdr:col>
      <xdr:colOff>15240</xdr:colOff>
      <xdr:row>4</xdr:row>
      <xdr:rowOff>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6010" y="274320"/>
          <a:ext cx="1783080" cy="487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563880</xdr:colOff>
      <xdr:row>5</xdr:row>
      <xdr:rowOff>45720</xdr:rowOff>
    </xdr:from>
    <xdr:to>
      <xdr:col>3</xdr:col>
      <xdr:colOff>1538</xdr:colOff>
      <xdr:row>7</xdr:row>
      <xdr:rowOff>30480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3880" y="998220"/>
          <a:ext cx="1209308" cy="365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441960</xdr:colOff>
      <xdr:row>4</xdr:row>
      <xdr:rowOff>121920</xdr:rowOff>
    </xdr:from>
    <xdr:to>
      <xdr:col>6</xdr:col>
      <xdr:colOff>122846</xdr:colOff>
      <xdr:row>7</xdr:row>
      <xdr:rowOff>38100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3610" y="883920"/>
          <a:ext cx="1452536" cy="487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434340</xdr:colOff>
      <xdr:row>7</xdr:row>
      <xdr:rowOff>99060</xdr:rowOff>
    </xdr:from>
    <xdr:to>
      <xdr:col>3</xdr:col>
      <xdr:colOff>22627</xdr:colOff>
      <xdr:row>9</xdr:row>
      <xdr:rowOff>160020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340" y="1432560"/>
          <a:ext cx="1359937" cy="44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342900</xdr:colOff>
      <xdr:row>7</xdr:row>
      <xdr:rowOff>76200</xdr:rowOff>
    </xdr:from>
    <xdr:to>
      <xdr:col>6</xdr:col>
      <xdr:colOff>38570</xdr:colOff>
      <xdr:row>9</xdr:row>
      <xdr:rowOff>167640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4550" y="1409700"/>
          <a:ext cx="146732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30480</xdr:colOff>
      <xdr:row>2</xdr:row>
      <xdr:rowOff>38100</xdr:rowOff>
    </xdr:from>
    <xdr:to>
      <xdr:col>8</xdr:col>
      <xdr:colOff>576341</xdr:colOff>
      <xdr:row>5</xdr:row>
      <xdr:rowOff>99060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lum bright="13000" contrast="-18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4880" y="419100"/>
          <a:ext cx="545861" cy="632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167640</xdr:colOff>
      <xdr:row>2</xdr:row>
      <xdr:rowOff>76200</xdr:rowOff>
    </xdr:from>
    <xdr:to>
      <xdr:col>10</xdr:col>
      <xdr:colOff>220980</xdr:colOff>
      <xdr:row>6</xdr:row>
      <xdr:rowOff>12271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lum bright="8000" contrast="11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2590" y="457200"/>
          <a:ext cx="643890" cy="698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7620</xdr:colOff>
      <xdr:row>2</xdr:row>
      <xdr:rowOff>45720</xdr:rowOff>
    </xdr:from>
    <xdr:to>
      <xdr:col>13</xdr:col>
      <xdr:colOff>123174</xdr:colOff>
      <xdr:row>6</xdr:row>
      <xdr:rowOff>22860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lum bright="10000" contrast="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4220" y="426720"/>
          <a:ext cx="706104" cy="739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365760</xdr:colOff>
      <xdr:row>7</xdr:row>
      <xdr:rowOff>53340</xdr:rowOff>
    </xdr:from>
    <xdr:to>
      <xdr:col>9</xdr:col>
      <xdr:colOff>423833</xdr:colOff>
      <xdr:row>10</xdr:row>
      <xdr:rowOff>121920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lum bright="14000" contrast="3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90160" y="1386840"/>
          <a:ext cx="648623" cy="640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314325</xdr:colOff>
      <xdr:row>1</xdr:row>
      <xdr:rowOff>177165</xdr:rowOff>
    </xdr:from>
    <xdr:to>
      <xdr:col>11</xdr:col>
      <xdr:colOff>253365</xdr:colOff>
      <xdr:row>6</xdr:row>
      <xdr:rowOff>40005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lum bright="18000" contrast="24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9825" y="367665"/>
          <a:ext cx="529590" cy="815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327660</xdr:colOff>
      <xdr:row>7</xdr:row>
      <xdr:rowOff>15240</xdr:rowOff>
    </xdr:from>
    <xdr:to>
      <xdr:col>11</xdr:col>
      <xdr:colOff>525932</xdr:colOff>
      <xdr:row>10</xdr:row>
      <xdr:rowOff>68580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lum bright="14000" contrast="7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33160" y="1348740"/>
          <a:ext cx="788822" cy="624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472440</xdr:colOff>
      <xdr:row>2</xdr:row>
      <xdr:rowOff>167640</xdr:rowOff>
    </xdr:from>
    <xdr:to>
      <xdr:col>15</xdr:col>
      <xdr:colOff>569217</xdr:colOff>
      <xdr:row>6</xdr:row>
      <xdr:rowOff>30480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0140" y="548640"/>
          <a:ext cx="687327" cy="624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213360</xdr:colOff>
      <xdr:row>6</xdr:row>
      <xdr:rowOff>129540</xdr:rowOff>
    </xdr:from>
    <xdr:to>
      <xdr:col>17</xdr:col>
      <xdr:colOff>261308</xdr:colOff>
      <xdr:row>9</xdr:row>
      <xdr:rowOff>167640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2160" y="1272540"/>
          <a:ext cx="638498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388620</xdr:colOff>
      <xdr:row>6</xdr:row>
      <xdr:rowOff>91440</xdr:rowOff>
    </xdr:from>
    <xdr:to>
      <xdr:col>16</xdr:col>
      <xdr:colOff>18728</xdr:colOff>
      <xdr:row>10</xdr:row>
      <xdr:rowOff>137160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6320" y="1234440"/>
          <a:ext cx="811208" cy="807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472440</xdr:colOff>
      <xdr:row>2</xdr:row>
      <xdr:rowOff>152400</xdr:rowOff>
    </xdr:from>
    <xdr:to>
      <xdr:col>18</xdr:col>
      <xdr:colOff>550199</xdr:colOff>
      <xdr:row>5</xdr:row>
      <xdr:rowOff>106680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11790" y="533400"/>
          <a:ext cx="668309" cy="525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464820</xdr:colOff>
      <xdr:row>6</xdr:row>
      <xdr:rowOff>30480</xdr:rowOff>
    </xdr:from>
    <xdr:to>
      <xdr:col>19</xdr:col>
      <xdr:colOff>33867</xdr:colOff>
      <xdr:row>10</xdr:row>
      <xdr:rowOff>76200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04170" y="1173480"/>
          <a:ext cx="750147" cy="807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106680</xdr:colOff>
      <xdr:row>2</xdr:row>
      <xdr:rowOff>160020</xdr:rowOff>
    </xdr:from>
    <xdr:to>
      <xdr:col>17</xdr:col>
      <xdr:colOff>114300</xdr:colOff>
      <xdr:row>6</xdr:row>
      <xdr:rowOff>22769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5480" y="541020"/>
          <a:ext cx="598170" cy="624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571500</xdr:colOff>
      <xdr:row>14</xdr:row>
      <xdr:rowOff>53341</xdr:rowOff>
    </xdr:from>
    <xdr:to>
      <xdr:col>2</xdr:col>
      <xdr:colOff>464820</xdr:colOff>
      <xdr:row>16</xdr:row>
      <xdr:rowOff>61443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saturation sat="369000"/>
                  </a14:imgEffect>
                  <a14:imgEffect>
                    <a14:brightnessContrast bright="22000" contrast="-29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71500" y="2720341"/>
          <a:ext cx="1074420" cy="389102"/>
        </a:xfrm>
        <a:prstGeom prst="rect">
          <a:avLst/>
        </a:prstGeom>
      </xdr:spPr>
    </xdr:pic>
    <xdr:clientData/>
  </xdr:twoCellAnchor>
  <xdr:twoCellAnchor editAs="oneCell">
    <xdr:from>
      <xdr:col>2</xdr:col>
      <xdr:colOff>558165</xdr:colOff>
      <xdr:row>14</xdr:row>
      <xdr:rowOff>100966</xdr:rowOff>
    </xdr:from>
    <xdr:to>
      <xdr:col>5</xdr:col>
      <xdr:colOff>101346</xdr:colOff>
      <xdr:row>16</xdr:row>
      <xdr:rowOff>154306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aturation sat="263000"/>
                  </a14:imgEffect>
                  <a14:imgEffect>
                    <a14:brightnessContrast bright="16000" contrast="-6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739265" y="2767966"/>
          <a:ext cx="1314831" cy="434340"/>
        </a:xfrm>
        <a:prstGeom prst="rect">
          <a:avLst/>
        </a:prstGeom>
      </xdr:spPr>
    </xdr:pic>
    <xdr:clientData/>
  </xdr:twoCellAnchor>
  <xdr:twoCellAnchor editAs="oneCell">
    <xdr:from>
      <xdr:col>5</xdr:col>
      <xdr:colOff>472440</xdr:colOff>
      <xdr:row>14</xdr:row>
      <xdr:rowOff>114300</xdr:rowOff>
    </xdr:from>
    <xdr:to>
      <xdr:col>7</xdr:col>
      <xdr:colOff>541020</xdr:colOff>
      <xdr:row>16</xdr:row>
      <xdr:rowOff>168701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BEBA8EAE-BF5A-486C-A8C5-ECC9F3942E4B}">
              <a14:imgProps xmlns:a14="http://schemas.microsoft.com/office/drawing/2010/main">
                <a14:imgLayer r:embed="rId24">
                  <a14:imgEffect>
                    <a14:saturation sat="261000"/>
                  </a14:imgEffect>
                  <a14:imgEffect>
                    <a14:brightnessContrast bright="19000" contrast="-29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425190" y="2781300"/>
          <a:ext cx="1249680" cy="435401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18</xdr:row>
      <xdr:rowOff>30481</xdr:rowOff>
    </xdr:from>
    <xdr:to>
      <xdr:col>2</xdr:col>
      <xdr:colOff>350520</xdr:colOff>
      <xdr:row>20</xdr:row>
      <xdr:rowOff>21403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aturation sat="308000"/>
                  </a14:imgEffect>
                  <a14:imgEffect>
                    <a14:brightnessContrast bright="13000" contrast="-34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43890" y="3459481"/>
          <a:ext cx="887730" cy="371922"/>
        </a:xfrm>
        <a:prstGeom prst="rect">
          <a:avLst/>
        </a:prstGeom>
      </xdr:spPr>
    </xdr:pic>
    <xdr:clientData/>
  </xdr:twoCellAnchor>
  <xdr:twoCellAnchor editAs="oneCell">
    <xdr:from>
      <xdr:col>3</xdr:col>
      <xdr:colOff>304801</xdr:colOff>
      <xdr:row>18</xdr:row>
      <xdr:rowOff>99060</xdr:rowOff>
    </xdr:from>
    <xdr:to>
      <xdr:col>5</xdr:col>
      <xdr:colOff>45721</xdr:colOff>
      <xdr:row>20</xdr:row>
      <xdr:rowOff>105585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aturation sat="334000"/>
                  </a14:imgEffect>
                  <a14:imgEffect>
                    <a14:brightnessContrast bright="13000" contrast="-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076451" y="3528060"/>
          <a:ext cx="922020" cy="387525"/>
        </a:xfrm>
        <a:prstGeom prst="rect">
          <a:avLst/>
        </a:prstGeom>
      </xdr:spPr>
    </xdr:pic>
    <xdr:clientData/>
  </xdr:twoCellAnchor>
  <xdr:twoCellAnchor editAs="oneCell">
    <xdr:from>
      <xdr:col>5</xdr:col>
      <xdr:colOff>495300</xdr:colOff>
      <xdr:row>18</xdr:row>
      <xdr:rowOff>15240</xdr:rowOff>
    </xdr:from>
    <xdr:to>
      <xdr:col>7</xdr:col>
      <xdr:colOff>571500</xdr:colOff>
      <xdr:row>20</xdr:row>
      <xdr:rowOff>50584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aturation sat="345000"/>
                  </a14:imgEffect>
                  <a14:imgEffect>
                    <a14:brightnessContrast bright="17000" contrast="-29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448050" y="3444240"/>
          <a:ext cx="1257300" cy="41634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16</xdr:row>
      <xdr:rowOff>28575</xdr:rowOff>
    </xdr:from>
    <xdr:to>
      <xdr:col>15</xdr:col>
      <xdr:colOff>77759</xdr:colOff>
      <xdr:row>17</xdr:row>
      <xdr:rowOff>180975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3076575"/>
          <a:ext cx="668309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69</xdr:row>
      <xdr:rowOff>116115</xdr:rowOff>
    </xdr:from>
    <xdr:to>
      <xdr:col>11</xdr:col>
      <xdr:colOff>93073</xdr:colOff>
      <xdr:row>72</xdr:row>
      <xdr:rowOff>72573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1947266-35E6-45E6-84FB-B94420DC1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9943" y="10914744"/>
          <a:ext cx="517072" cy="5515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87086</xdr:colOff>
      <xdr:row>48</xdr:row>
      <xdr:rowOff>208971</xdr:rowOff>
    </xdr:from>
    <xdr:to>
      <xdr:col>11</xdr:col>
      <xdr:colOff>64670</xdr:colOff>
      <xdr:row>50</xdr:row>
      <xdr:rowOff>152761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0644742"/>
          <a:ext cx="1153241" cy="328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116114</xdr:colOff>
      <xdr:row>49</xdr:row>
      <xdr:rowOff>48480</xdr:rowOff>
    </xdr:from>
    <xdr:to>
      <xdr:col>10</xdr:col>
      <xdr:colOff>168365</xdr:colOff>
      <xdr:row>50</xdr:row>
      <xdr:rowOff>166189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9885" y="10694709"/>
          <a:ext cx="1227909" cy="291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101600</xdr:colOff>
      <xdr:row>49</xdr:row>
      <xdr:rowOff>30348</xdr:rowOff>
    </xdr:from>
    <xdr:to>
      <xdr:col>11</xdr:col>
      <xdr:colOff>6437</xdr:colOff>
      <xdr:row>50</xdr:row>
      <xdr:rowOff>146594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314" y="10676577"/>
          <a:ext cx="1080494" cy="290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43543</xdr:colOff>
      <xdr:row>49</xdr:row>
      <xdr:rowOff>12957</xdr:rowOff>
    </xdr:from>
    <xdr:to>
      <xdr:col>11</xdr:col>
      <xdr:colOff>58256</xdr:colOff>
      <xdr:row>50</xdr:row>
      <xdr:rowOff>129904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659186"/>
          <a:ext cx="994427" cy="291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94344</xdr:colOff>
      <xdr:row>49</xdr:row>
      <xdr:rowOff>13127</xdr:rowOff>
    </xdr:from>
    <xdr:to>
      <xdr:col>10</xdr:col>
      <xdr:colOff>161601</xdr:colOff>
      <xdr:row>50</xdr:row>
      <xdr:rowOff>142966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4058" y="10659356"/>
          <a:ext cx="1046972" cy="304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7257</xdr:colOff>
      <xdr:row>48</xdr:row>
      <xdr:rowOff>203014</xdr:rowOff>
    </xdr:from>
    <xdr:to>
      <xdr:col>11</xdr:col>
      <xdr:colOff>102071</xdr:colOff>
      <xdr:row>50</xdr:row>
      <xdr:rowOff>129902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2914" y="10638785"/>
          <a:ext cx="1074528" cy="311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94343</xdr:colOff>
      <xdr:row>49</xdr:row>
      <xdr:rowOff>12982</xdr:rowOff>
    </xdr:from>
    <xdr:to>
      <xdr:col>11</xdr:col>
      <xdr:colOff>21127</xdr:colOff>
      <xdr:row>50</xdr:row>
      <xdr:rowOff>152763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4057" y="10659211"/>
          <a:ext cx="1102441" cy="313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94343</xdr:colOff>
      <xdr:row>49</xdr:row>
      <xdr:rowOff>64006</xdr:rowOff>
    </xdr:from>
    <xdr:to>
      <xdr:col>11</xdr:col>
      <xdr:colOff>81280</xdr:colOff>
      <xdr:row>50</xdr:row>
      <xdr:rowOff>166189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4057" y="10710235"/>
          <a:ext cx="1162594" cy="276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101599</xdr:colOff>
      <xdr:row>49</xdr:row>
      <xdr:rowOff>46269</xdr:rowOff>
    </xdr:from>
    <xdr:to>
      <xdr:col>11</xdr:col>
      <xdr:colOff>28207</xdr:colOff>
      <xdr:row>50</xdr:row>
      <xdr:rowOff>168366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313" y="10692498"/>
          <a:ext cx="1102265" cy="2962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123370</xdr:colOff>
      <xdr:row>48</xdr:row>
      <xdr:rowOff>182520</xdr:rowOff>
    </xdr:from>
    <xdr:to>
      <xdr:col>11</xdr:col>
      <xdr:colOff>7456</xdr:colOff>
      <xdr:row>50</xdr:row>
      <xdr:rowOff>108130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084" y="10618291"/>
          <a:ext cx="1059743" cy="31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43543</xdr:colOff>
      <xdr:row>49</xdr:row>
      <xdr:rowOff>10319</xdr:rowOff>
    </xdr:from>
    <xdr:to>
      <xdr:col>11</xdr:col>
      <xdr:colOff>45488</xdr:colOff>
      <xdr:row>50</xdr:row>
      <xdr:rowOff>121193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0656548"/>
          <a:ext cx="981659" cy="2850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14514</xdr:colOff>
      <xdr:row>48</xdr:row>
      <xdr:rowOff>188288</xdr:rowOff>
    </xdr:from>
    <xdr:to>
      <xdr:col>10</xdr:col>
      <xdr:colOff>160126</xdr:colOff>
      <xdr:row>50</xdr:row>
      <xdr:rowOff>129903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228" y="10624059"/>
          <a:ext cx="1125327" cy="3262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65315</xdr:colOff>
      <xdr:row>49</xdr:row>
      <xdr:rowOff>23362</xdr:rowOff>
    </xdr:from>
    <xdr:to>
      <xdr:col>11</xdr:col>
      <xdr:colOff>6614</xdr:colOff>
      <xdr:row>50</xdr:row>
      <xdr:rowOff>167277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5029" y="10669591"/>
          <a:ext cx="1116956" cy="3180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58058</xdr:colOff>
      <xdr:row>49</xdr:row>
      <xdr:rowOff>28432</xdr:rowOff>
    </xdr:from>
    <xdr:to>
      <xdr:col>11</xdr:col>
      <xdr:colOff>103053</xdr:colOff>
      <xdr:row>50</xdr:row>
      <xdr:rowOff>144416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772" y="10674661"/>
          <a:ext cx="1220652" cy="290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21771</xdr:colOff>
      <xdr:row>49</xdr:row>
      <xdr:rowOff>28942</xdr:rowOff>
    </xdr:from>
    <xdr:to>
      <xdr:col>10</xdr:col>
      <xdr:colOff>100778</xdr:colOff>
      <xdr:row>50</xdr:row>
      <xdr:rowOff>139336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1485" y="10675171"/>
          <a:ext cx="1058722" cy="2845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50802</xdr:colOff>
      <xdr:row>48</xdr:row>
      <xdr:rowOff>208542</xdr:rowOff>
    </xdr:from>
    <xdr:to>
      <xdr:col>11</xdr:col>
      <xdr:colOff>116315</xdr:colOff>
      <xdr:row>50</xdr:row>
      <xdr:rowOff>129903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459" y="10644313"/>
          <a:ext cx="1045227" cy="305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</xdr:colOff>
      <xdr:row>48</xdr:row>
      <xdr:rowOff>186826</xdr:rowOff>
    </xdr:from>
    <xdr:to>
      <xdr:col>10</xdr:col>
      <xdr:colOff>168858</xdr:colOff>
      <xdr:row>50</xdr:row>
      <xdr:rowOff>135708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715" y="10622597"/>
          <a:ext cx="1148572" cy="3335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188687</xdr:colOff>
      <xdr:row>49</xdr:row>
      <xdr:rowOff>2131</xdr:rowOff>
    </xdr:from>
    <xdr:to>
      <xdr:col>10</xdr:col>
      <xdr:colOff>29499</xdr:colOff>
      <xdr:row>50</xdr:row>
      <xdr:rowOff>122645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458" y="10648360"/>
          <a:ext cx="1016470" cy="294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87087</xdr:colOff>
      <xdr:row>49</xdr:row>
      <xdr:rowOff>5726</xdr:rowOff>
    </xdr:from>
    <xdr:to>
      <xdr:col>11</xdr:col>
      <xdr:colOff>13871</xdr:colOff>
      <xdr:row>50</xdr:row>
      <xdr:rowOff>145507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1" y="10651955"/>
          <a:ext cx="1102441" cy="313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49</xdr:row>
      <xdr:rowOff>57104</xdr:rowOff>
    </xdr:from>
    <xdr:to>
      <xdr:col>11</xdr:col>
      <xdr:colOff>15966</xdr:colOff>
      <xdr:row>50</xdr:row>
      <xdr:rowOff>166188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714" y="10703333"/>
          <a:ext cx="1191623" cy="283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79829</xdr:colOff>
      <xdr:row>48</xdr:row>
      <xdr:rowOff>204835</xdr:rowOff>
    </xdr:from>
    <xdr:to>
      <xdr:col>11</xdr:col>
      <xdr:colOff>64494</xdr:colOff>
      <xdr:row>50</xdr:row>
      <xdr:rowOff>132079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9543" y="10640606"/>
          <a:ext cx="1160322" cy="3118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50800</xdr:colOff>
      <xdr:row>48</xdr:row>
      <xdr:rowOff>209425</xdr:rowOff>
    </xdr:from>
    <xdr:to>
      <xdr:col>11</xdr:col>
      <xdr:colOff>138086</xdr:colOff>
      <xdr:row>50</xdr:row>
      <xdr:rowOff>137160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457" y="10645196"/>
          <a:ext cx="1067000" cy="31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145143</xdr:colOff>
      <xdr:row>49</xdr:row>
      <xdr:rowOff>28576</xdr:rowOff>
    </xdr:from>
    <xdr:to>
      <xdr:col>11</xdr:col>
      <xdr:colOff>38231</xdr:colOff>
      <xdr:row>50</xdr:row>
      <xdr:rowOff>164737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857" y="10674805"/>
          <a:ext cx="1068745" cy="310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137885</xdr:colOff>
      <xdr:row>49</xdr:row>
      <xdr:rowOff>25793</xdr:rowOff>
    </xdr:from>
    <xdr:to>
      <xdr:col>11</xdr:col>
      <xdr:colOff>22241</xdr:colOff>
      <xdr:row>50</xdr:row>
      <xdr:rowOff>158931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599" y="10672022"/>
          <a:ext cx="1060013" cy="307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50800</xdr:colOff>
      <xdr:row>49</xdr:row>
      <xdr:rowOff>15000</xdr:rowOff>
    </xdr:from>
    <xdr:to>
      <xdr:col>10</xdr:col>
      <xdr:colOff>115469</xdr:colOff>
      <xdr:row>50</xdr:row>
      <xdr:rowOff>138248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514" y="10661229"/>
          <a:ext cx="1044384" cy="297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14515</xdr:colOff>
      <xdr:row>49</xdr:row>
      <xdr:rowOff>40508</xdr:rowOff>
    </xdr:from>
    <xdr:to>
      <xdr:col>11</xdr:col>
      <xdr:colOff>8710</xdr:colOff>
      <xdr:row>50</xdr:row>
      <xdr:rowOff>144417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229" y="10686737"/>
          <a:ext cx="1169852" cy="278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49</xdr:row>
      <xdr:rowOff>33705</xdr:rowOff>
    </xdr:from>
    <xdr:to>
      <xdr:col>11</xdr:col>
      <xdr:colOff>115294</xdr:colOff>
      <xdr:row>50</xdr:row>
      <xdr:rowOff>153852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657" y="10679934"/>
          <a:ext cx="1095008" cy="294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58057</xdr:colOff>
      <xdr:row>48</xdr:row>
      <xdr:rowOff>199686</xdr:rowOff>
    </xdr:from>
    <xdr:to>
      <xdr:col>11</xdr:col>
      <xdr:colOff>7458</xdr:colOff>
      <xdr:row>50</xdr:row>
      <xdr:rowOff>144417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771" y="10635457"/>
          <a:ext cx="1125058" cy="329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58057</xdr:colOff>
      <xdr:row>49</xdr:row>
      <xdr:rowOff>15470</xdr:rowOff>
    </xdr:from>
    <xdr:to>
      <xdr:col>10</xdr:col>
      <xdr:colOff>67258</xdr:colOff>
      <xdr:row>50</xdr:row>
      <xdr:rowOff>128451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771" y="10661699"/>
          <a:ext cx="988916" cy="287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/>
  <dimension ref="A1:Q122"/>
  <sheetViews>
    <sheetView topLeftCell="B1" workbookViewId="0">
      <selection activeCell="Q1" sqref="Q1"/>
    </sheetView>
  </sheetViews>
  <sheetFormatPr defaultColWidth="9.109375" defaultRowHeight="13.8" outlineLevelRow="1" x14ac:dyDescent="0.25"/>
  <cols>
    <col min="1" max="1" width="27.44140625" style="7" customWidth="1"/>
    <col min="2" max="2" width="9.109375" style="7"/>
    <col min="3" max="3" width="32.44140625" style="7" customWidth="1"/>
    <col min="4" max="4" width="15.109375" style="7" customWidth="1"/>
    <col min="5" max="5" width="50.109375" style="7" customWidth="1"/>
    <col min="6" max="6" width="13.109375" style="7" customWidth="1"/>
    <col min="7" max="9" width="0.88671875" style="7" customWidth="1"/>
    <col min="10" max="10" width="9.109375" style="7"/>
    <col min="11" max="11" width="12.5546875" style="7" customWidth="1"/>
    <col min="12" max="12" width="11.44140625" style="7" customWidth="1"/>
    <col min="13" max="13" width="1.5546875" style="7" customWidth="1"/>
    <col min="14" max="14" width="9.88671875" style="7" customWidth="1"/>
    <col min="15" max="15" width="1.88671875" style="7" customWidth="1"/>
    <col min="16" max="16" width="3" style="7" customWidth="1"/>
    <col min="17" max="16384" width="9.109375" style="7"/>
  </cols>
  <sheetData>
    <row r="1" spans="1:17" ht="55.2" customHeight="1" x14ac:dyDescent="0.25">
      <c r="A1" s="2" t="s">
        <v>47</v>
      </c>
      <c r="B1" s="3" t="s">
        <v>49</v>
      </c>
      <c r="C1" s="11" t="s">
        <v>51</v>
      </c>
      <c r="D1" s="4" t="s">
        <v>52</v>
      </c>
      <c r="E1" s="4" t="s">
        <v>46</v>
      </c>
      <c r="F1" s="5" t="s">
        <v>53</v>
      </c>
      <c r="J1" s="8" t="s">
        <v>48</v>
      </c>
      <c r="K1" s="9" t="s">
        <v>293</v>
      </c>
      <c r="L1" s="9">
        <v>7705551779</v>
      </c>
      <c r="M1" s="9"/>
      <c r="N1" s="17" t="s">
        <v>63</v>
      </c>
      <c r="O1" s="17"/>
      <c r="P1" s="17" t="s">
        <v>35</v>
      </c>
      <c r="Q1" s="7" t="s">
        <v>390</v>
      </c>
    </row>
    <row r="2" spans="1:17" ht="15" hidden="1" customHeight="1" x14ac:dyDescent="0.25">
      <c r="A2" s="2" t="s">
        <v>73</v>
      </c>
      <c r="B2" s="3" t="s">
        <v>72</v>
      </c>
      <c r="C2" s="11" t="s">
        <v>51</v>
      </c>
      <c r="D2" s="4" t="s">
        <v>52</v>
      </c>
      <c r="E2" s="4" t="s">
        <v>46</v>
      </c>
      <c r="F2" s="5" t="s">
        <v>19</v>
      </c>
      <c r="J2" s="8" t="s">
        <v>79</v>
      </c>
      <c r="K2" s="9"/>
      <c r="L2" s="9"/>
      <c r="M2" s="9"/>
      <c r="N2" s="7" t="s">
        <v>64</v>
      </c>
      <c r="O2" s="17"/>
      <c r="P2" s="17" t="s">
        <v>36</v>
      </c>
      <c r="Q2" s="7" t="s">
        <v>294</v>
      </c>
    </row>
    <row r="3" spans="1:17" ht="13.5" hidden="1" customHeight="1" x14ac:dyDescent="0.25">
      <c r="A3" s="2" t="s">
        <v>74</v>
      </c>
      <c r="B3" s="3" t="s">
        <v>75</v>
      </c>
      <c r="C3" s="11" t="s">
        <v>51</v>
      </c>
      <c r="D3" s="4" t="s">
        <v>52</v>
      </c>
      <c r="E3" s="4" t="s">
        <v>84</v>
      </c>
      <c r="F3" s="5" t="s">
        <v>18</v>
      </c>
      <c r="G3" s="6"/>
      <c r="J3" s="8" t="s">
        <v>22</v>
      </c>
      <c r="K3" s="9" t="s">
        <v>361</v>
      </c>
      <c r="L3" s="9">
        <v>8901001822</v>
      </c>
      <c r="M3" s="9"/>
      <c r="N3" s="7" t="s">
        <v>65</v>
      </c>
      <c r="Q3" s="7" t="s">
        <v>295</v>
      </c>
    </row>
    <row r="4" spans="1:17" ht="13.5" hidden="1" customHeight="1" x14ac:dyDescent="0.25">
      <c r="A4" s="10" t="s">
        <v>78</v>
      </c>
      <c r="B4" s="3" t="s">
        <v>80</v>
      </c>
      <c r="C4" s="11" t="s">
        <v>51</v>
      </c>
      <c r="D4" s="4" t="s">
        <v>52</v>
      </c>
      <c r="E4" s="4" t="s">
        <v>83</v>
      </c>
      <c r="F4" s="5" t="s">
        <v>19</v>
      </c>
      <c r="J4" s="8" t="s">
        <v>40</v>
      </c>
      <c r="K4" s="9"/>
      <c r="L4" s="9"/>
      <c r="M4" s="9"/>
      <c r="N4" s="7" t="s">
        <v>66</v>
      </c>
      <c r="Q4" s="7" t="s">
        <v>362</v>
      </c>
    </row>
    <row r="5" spans="1:17" ht="13.5" hidden="1" customHeight="1" x14ac:dyDescent="0.25">
      <c r="A5" s="2" t="s">
        <v>81</v>
      </c>
      <c r="B5" s="3" t="s">
        <v>82</v>
      </c>
      <c r="C5" s="11" t="s">
        <v>51</v>
      </c>
      <c r="D5" s="4" t="s">
        <v>52</v>
      </c>
      <c r="E5" s="4" t="s">
        <v>83</v>
      </c>
      <c r="F5" s="5" t="s">
        <v>18</v>
      </c>
      <c r="J5" s="8" t="s">
        <v>41</v>
      </c>
      <c r="K5" s="9"/>
      <c r="L5" s="9"/>
      <c r="M5" s="9"/>
      <c r="Q5" s="7" t="s">
        <v>298</v>
      </c>
    </row>
    <row r="6" spans="1:17" ht="13.5" hidden="1" customHeight="1" x14ac:dyDescent="0.25">
      <c r="A6" s="10" t="s">
        <v>85</v>
      </c>
      <c r="B6" s="3" t="s">
        <v>80</v>
      </c>
      <c r="C6" s="11" t="s">
        <v>51</v>
      </c>
      <c r="D6" s="4" t="s">
        <v>52</v>
      </c>
      <c r="E6" s="4" t="s">
        <v>83</v>
      </c>
      <c r="F6" s="5" t="s">
        <v>19</v>
      </c>
      <c r="J6" s="8" t="s">
        <v>43</v>
      </c>
      <c r="K6" s="9"/>
      <c r="L6" s="9"/>
      <c r="M6" s="9"/>
      <c r="N6" s="7" t="s">
        <v>274</v>
      </c>
    </row>
    <row r="7" spans="1:17" ht="13.5" hidden="1" customHeight="1" x14ac:dyDescent="0.25">
      <c r="A7" s="2" t="s">
        <v>89</v>
      </c>
      <c r="B7" s="3" t="s">
        <v>86</v>
      </c>
      <c r="C7" s="11" t="s">
        <v>51</v>
      </c>
      <c r="D7" s="4" t="s">
        <v>52</v>
      </c>
      <c r="E7" s="4" t="s">
        <v>87</v>
      </c>
      <c r="F7" s="5" t="s">
        <v>18</v>
      </c>
      <c r="J7" s="8" t="s">
        <v>23</v>
      </c>
      <c r="K7" s="9"/>
      <c r="L7" s="9"/>
      <c r="M7" s="9"/>
      <c r="N7" s="7" t="s">
        <v>63</v>
      </c>
    </row>
    <row r="8" spans="1:17" ht="13.5" hidden="1" customHeight="1" x14ac:dyDescent="0.25">
      <c r="A8" s="10" t="s">
        <v>88</v>
      </c>
      <c r="B8" s="3" t="s">
        <v>90</v>
      </c>
      <c r="C8" s="11" t="s">
        <v>51</v>
      </c>
      <c r="D8" s="4" t="s">
        <v>52</v>
      </c>
      <c r="E8" s="4" t="s">
        <v>91</v>
      </c>
      <c r="F8" s="5" t="s">
        <v>19</v>
      </c>
      <c r="J8" s="12" t="s">
        <v>24</v>
      </c>
      <c r="K8" s="9"/>
      <c r="L8" s="9"/>
      <c r="M8" s="9"/>
    </row>
    <row r="9" spans="1:17" ht="13.5" hidden="1" customHeight="1" x14ac:dyDescent="0.25">
      <c r="A9" s="2" t="s">
        <v>92</v>
      </c>
      <c r="B9" s="3" t="s">
        <v>75</v>
      </c>
      <c r="C9" s="11" t="s">
        <v>51</v>
      </c>
      <c r="D9" s="4" t="s">
        <v>52</v>
      </c>
      <c r="E9" s="4" t="s">
        <v>84</v>
      </c>
      <c r="F9" s="5" t="s">
        <v>18</v>
      </c>
      <c r="J9" s="8" t="s">
        <v>25</v>
      </c>
      <c r="K9" s="9"/>
      <c r="L9" s="9"/>
      <c r="M9" s="9"/>
    </row>
    <row r="10" spans="1:17" ht="13.5" hidden="1" customHeight="1" x14ac:dyDescent="0.25">
      <c r="A10" s="2" t="s">
        <v>93</v>
      </c>
      <c r="B10" s="3" t="s">
        <v>94</v>
      </c>
      <c r="C10" s="11" t="s">
        <v>51</v>
      </c>
      <c r="D10" s="4" t="s">
        <v>52</v>
      </c>
      <c r="E10" s="4" t="s">
        <v>95</v>
      </c>
      <c r="F10" s="5" t="s">
        <v>19</v>
      </c>
      <c r="J10" s="8" t="s">
        <v>118</v>
      </c>
      <c r="K10" s="9"/>
      <c r="L10" s="9"/>
      <c r="M10" s="9"/>
    </row>
    <row r="11" spans="1:17" ht="13.5" hidden="1" customHeight="1" x14ac:dyDescent="0.25">
      <c r="A11" s="2" t="s">
        <v>96</v>
      </c>
      <c r="B11" s="3" t="s">
        <v>75</v>
      </c>
      <c r="C11" s="11" t="s">
        <v>51</v>
      </c>
      <c r="D11" s="4" t="s">
        <v>52</v>
      </c>
      <c r="E11" s="4" t="s">
        <v>84</v>
      </c>
      <c r="F11" s="5" t="s">
        <v>39</v>
      </c>
      <c r="J11" s="8" t="s">
        <v>130</v>
      </c>
      <c r="K11" s="9"/>
      <c r="L11" s="9"/>
      <c r="M11" s="9"/>
    </row>
    <row r="12" spans="1:17" ht="13.5" customHeight="1" x14ac:dyDescent="0.25">
      <c r="A12" s="2" t="s">
        <v>97</v>
      </c>
      <c r="B12" s="3" t="s">
        <v>98</v>
      </c>
      <c r="C12" s="11" t="s">
        <v>51</v>
      </c>
      <c r="D12" s="4" t="s">
        <v>52</v>
      </c>
      <c r="E12" s="4" t="s">
        <v>99</v>
      </c>
      <c r="F12" s="5" t="s">
        <v>18</v>
      </c>
      <c r="J12" s="8" t="s">
        <v>133</v>
      </c>
      <c r="K12" s="9"/>
      <c r="L12" s="9"/>
      <c r="M12" s="9"/>
    </row>
    <row r="13" spans="1:17" ht="13.5" hidden="1" customHeight="1" x14ac:dyDescent="0.25">
      <c r="A13" s="13" t="s">
        <v>100</v>
      </c>
      <c r="B13" s="4" t="s">
        <v>101</v>
      </c>
      <c r="C13" s="11" t="s">
        <v>51</v>
      </c>
      <c r="D13" s="4" t="s">
        <v>52</v>
      </c>
      <c r="E13" s="8" t="s">
        <v>102</v>
      </c>
      <c r="F13" s="5" t="s">
        <v>18</v>
      </c>
      <c r="J13" s="8" t="s">
        <v>136</v>
      </c>
      <c r="K13" s="9"/>
      <c r="L13" s="9"/>
      <c r="M13" s="9"/>
    </row>
    <row r="14" spans="1:17" ht="13.5" hidden="1" customHeight="1" x14ac:dyDescent="0.25">
      <c r="A14" s="14" t="s">
        <v>103</v>
      </c>
      <c r="B14" s="4" t="s">
        <v>86</v>
      </c>
      <c r="C14" s="11" t="s">
        <v>51</v>
      </c>
      <c r="D14" s="4" t="s">
        <v>52</v>
      </c>
      <c r="E14" s="4" t="s">
        <v>87</v>
      </c>
      <c r="F14" s="5" t="s">
        <v>18</v>
      </c>
      <c r="J14" s="8" t="s">
        <v>263</v>
      </c>
      <c r="K14" s="9"/>
      <c r="L14" s="9"/>
      <c r="M14" s="9"/>
    </row>
    <row r="15" spans="1:17" ht="13.5" hidden="1" customHeight="1" x14ac:dyDescent="0.25">
      <c r="A15" s="15" t="s">
        <v>104</v>
      </c>
      <c r="B15" s="8" t="s">
        <v>105</v>
      </c>
      <c r="C15" s="11" t="s">
        <v>51</v>
      </c>
      <c r="D15" s="4" t="s">
        <v>52</v>
      </c>
      <c r="E15" s="4" t="s">
        <v>106</v>
      </c>
      <c r="F15" s="5" t="s">
        <v>18</v>
      </c>
      <c r="K15" s="9"/>
      <c r="L15" s="9"/>
      <c r="M15" s="9"/>
    </row>
    <row r="16" spans="1:17" ht="13.5" hidden="1" customHeight="1" x14ac:dyDescent="0.25">
      <c r="A16" s="14" t="s">
        <v>107</v>
      </c>
      <c r="B16" s="8" t="s">
        <v>108</v>
      </c>
      <c r="C16" s="11" t="s">
        <v>51</v>
      </c>
      <c r="D16" s="4" t="s">
        <v>52</v>
      </c>
      <c r="E16" s="8" t="s">
        <v>109</v>
      </c>
      <c r="F16" s="5" t="s">
        <v>18</v>
      </c>
      <c r="K16" s="9"/>
      <c r="L16" s="9"/>
      <c r="M16" s="9"/>
    </row>
    <row r="17" spans="1:13" ht="13.5" hidden="1" customHeight="1" x14ac:dyDescent="0.25">
      <c r="A17" s="13" t="s">
        <v>110</v>
      </c>
      <c r="B17" s="8" t="s">
        <v>86</v>
      </c>
      <c r="C17" s="11" t="s">
        <v>51</v>
      </c>
      <c r="D17" s="4" t="s">
        <v>52</v>
      </c>
      <c r="E17" s="4" t="s">
        <v>87</v>
      </c>
      <c r="F17" s="5" t="s">
        <v>19</v>
      </c>
      <c r="K17" s="9"/>
      <c r="L17" s="9"/>
      <c r="M17" s="9"/>
    </row>
    <row r="18" spans="1:13" ht="13.5" hidden="1" customHeight="1" x14ac:dyDescent="0.25">
      <c r="A18" s="14" t="s">
        <v>111</v>
      </c>
      <c r="B18" s="8" t="s">
        <v>112</v>
      </c>
      <c r="C18" s="11" t="s">
        <v>51</v>
      </c>
      <c r="D18" s="4" t="s">
        <v>52</v>
      </c>
      <c r="E18" s="8" t="s">
        <v>113</v>
      </c>
      <c r="F18" s="5" t="s">
        <v>19</v>
      </c>
      <c r="K18" s="9"/>
      <c r="L18" s="9"/>
      <c r="M18" s="9"/>
    </row>
    <row r="19" spans="1:13" ht="13.5" hidden="1" customHeight="1" x14ac:dyDescent="0.25">
      <c r="A19" s="14" t="s">
        <v>114</v>
      </c>
      <c r="B19" s="8" t="s">
        <v>115</v>
      </c>
      <c r="C19" s="11" t="s">
        <v>51</v>
      </c>
      <c r="D19" s="4" t="s">
        <v>52</v>
      </c>
      <c r="E19" s="8" t="s">
        <v>116</v>
      </c>
      <c r="F19" s="5" t="s">
        <v>19</v>
      </c>
      <c r="K19" s="9"/>
      <c r="L19" s="9"/>
      <c r="M19" s="9"/>
    </row>
    <row r="20" spans="1:13" ht="13.5" hidden="1" customHeight="1" x14ac:dyDescent="0.25">
      <c r="A20" s="8" t="s">
        <v>117</v>
      </c>
      <c r="B20" s="8" t="s">
        <v>49</v>
      </c>
      <c r="C20" s="11" t="s">
        <v>51</v>
      </c>
      <c r="D20" s="4" t="s">
        <v>52</v>
      </c>
      <c r="E20" s="4" t="s">
        <v>46</v>
      </c>
      <c r="F20" s="5" t="s">
        <v>20</v>
      </c>
      <c r="K20" s="9"/>
      <c r="L20" s="9"/>
      <c r="M20" s="9"/>
    </row>
    <row r="21" spans="1:13" ht="13.5" hidden="1" customHeight="1" x14ac:dyDescent="0.25">
      <c r="A21" s="14" t="s">
        <v>120</v>
      </c>
      <c r="B21" s="8" t="s">
        <v>119</v>
      </c>
      <c r="C21" s="11" t="s">
        <v>51</v>
      </c>
      <c r="D21" s="4" t="s">
        <v>52</v>
      </c>
      <c r="E21" s="8" t="s">
        <v>46</v>
      </c>
      <c r="F21" s="5" t="s">
        <v>19</v>
      </c>
      <c r="K21" s="9"/>
      <c r="L21" s="9"/>
      <c r="M21" s="9"/>
    </row>
    <row r="22" spans="1:13" ht="13.5" hidden="1" customHeight="1" x14ac:dyDescent="0.25">
      <c r="A22" s="8" t="s">
        <v>121</v>
      </c>
      <c r="B22" s="8" t="s">
        <v>122</v>
      </c>
      <c r="C22" s="11" t="s">
        <v>51</v>
      </c>
      <c r="D22" s="4" t="s">
        <v>52</v>
      </c>
      <c r="E22" s="8" t="s">
        <v>123</v>
      </c>
      <c r="F22" s="5" t="s">
        <v>19</v>
      </c>
      <c r="K22" s="9"/>
      <c r="L22" s="9"/>
      <c r="M22" s="9"/>
    </row>
    <row r="23" spans="1:13" ht="13.5" hidden="1" customHeight="1" x14ac:dyDescent="0.25">
      <c r="A23" s="14" t="s">
        <v>124</v>
      </c>
      <c r="B23" s="8" t="s">
        <v>119</v>
      </c>
      <c r="C23" s="11" t="s">
        <v>51</v>
      </c>
      <c r="D23" s="4" t="s">
        <v>52</v>
      </c>
      <c r="E23" s="8" t="s">
        <v>46</v>
      </c>
      <c r="F23" s="5" t="s">
        <v>20</v>
      </c>
      <c r="K23" s="9"/>
      <c r="L23" s="9"/>
      <c r="M23" s="9"/>
    </row>
    <row r="24" spans="1:13" ht="13.5" hidden="1" customHeight="1" x14ac:dyDescent="0.25">
      <c r="A24" s="14" t="s">
        <v>125</v>
      </c>
      <c r="B24" s="8" t="s">
        <v>126</v>
      </c>
      <c r="C24" s="11" t="s">
        <v>51</v>
      </c>
      <c r="D24" s="4" t="s">
        <v>52</v>
      </c>
      <c r="E24" s="8" t="s">
        <v>127</v>
      </c>
      <c r="F24" s="5" t="s">
        <v>18</v>
      </c>
      <c r="K24" s="9"/>
      <c r="L24" s="9"/>
      <c r="M24" s="9"/>
    </row>
    <row r="25" spans="1:13" ht="13.5" hidden="1" customHeight="1" x14ac:dyDescent="0.25">
      <c r="A25" s="14" t="s">
        <v>128</v>
      </c>
      <c r="B25" s="8" t="s">
        <v>72</v>
      </c>
      <c r="C25" s="11" t="s">
        <v>51</v>
      </c>
      <c r="D25" s="4" t="s">
        <v>52</v>
      </c>
      <c r="E25" s="4" t="s">
        <v>46</v>
      </c>
      <c r="F25" s="5" t="s">
        <v>18</v>
      </c>
      <c r="K25" s="9"/>
      <c r="L25" s="20"/>
      <c r="M25" s="9"/>
    </row>
    <row r="26" spans="1:13" ht="13.5" hidden="1" customHeight="1" x14ac:dyDescent="0.25">
      <c r="A26" s="14" t="s">
        <v>129</v>
      </c>
      <c r="B26" s="8" t="s">
        <v>75</v>
      </c>
      <c r="C26" s="11" t="s">
        <v>51</v>
      </c>
      <c r="D26" s="4" t="s">
        <v>52</v>
      </c>
      <c r="E26" s="4" t="s">
        <v>84</v>
      </c>
      <c r="F26" s="5" t="s">
        <v>20</v>
      </c>
      <c r="K26" s="9"/>
      <c r="L26" s="9"/>
      <c r="M26" s="9"/>
    </row>
    <row r="27" spans="1:13" ht="13.5" hidden="1" customHeight="1" x14ac:dyDescent="0.25">
      <c r="A27" s="8" t="s">
        <v>131</v>
      </c>
      <c r="B27" s="8" t="s">
        <v>132</v>
      </c>
      <c r="C27" s="11" t="s">
        <v>51</v>
      </c>
      <c r="D27" s="4" t="s">
        <v>52</v>
      </c>
      <c r="E27" s="8" t="s">
        <v>127</v>
      </c>
      <c r="F27" s="5" t="s">
        <v>19</v>
      </c>
      <c r="K27" s="17"/>
    </row>
    <row r="28" spans="1:13" ht="13.5" hidden="1" customHeight="1" x14ac:dyDescent="0.25">
      <c r="A28" s="8" t="s">
        <v>137</v>
      </c>
      <c r="B28" s="8" t="s">
        <v>134</v>
      </c>
      <c r="C28" s="11" t="s">
        <v>51</v>
      </c>
      <c r="D28" s="4" t="s">
        <v>52</v>
      </c>
      <c r="E28" s="4" t="s">
        <v>135</v>
      </c>
      <c r="F28" s="5" t="s">
        <v>21</v>
      </c>
    </row>
    <row r="29" spans="1:13" ht="13.5" hidden="1" customHeight="1" x14ac:dyDescent="0.25">
      <c r="A29" s="14" t="s">
        <v>138</v>
      </c>
      <c r="B29" s="8" t="s">
        <v>139</v>
      </c>
      <c r="C29" s="11" t="s">
        <v>51</v>
      </c>
      <c r="D29" s="4" t="s">
        <v>52</v>
      </c>
      <c r="E29" s="4" t="s">
        <v>83</v>
      </c>
      <c r="F29" s="5" t="s">
        <v>19</v>
      </c>
    </row>
    <row r="30" spans="1:13" ht="13.5" hidden="1" customHeight="1" x14ac:dyDescent="0.25">
      <c r="A30" s="14" t="s">
        <v>140</v>
      </c>
      <c r="B30" s="19" t="s">
        <v>139</v>
      </c>
      <c r="C30" s="11" t="s">
        <v>51</v>
      </c>
      <c r="D30" s="4" t="s">
        <v>52</v>
      </c>
      <c r="E30" s="4" t="s">
        <v>83</v>
      </c>
      <c r="F30" s="5" t="s">
        <v>20</v>
      </c>
    </row>
    <row r="31" spans="1:13" ht="13.5" hidden="1" customHeight="1" x14ac:dyDescent="0.25">
      <c r="A31" s="14">
        <v>40</v>
      </c>
      <c r="B31" s="19" t="s">
        <v>141</v>
      </c>
      <c r="C31" s="11" t="s">
        <v>51</v>
      </c>
      <c r="D31" s="4" t="s">
        <v>52</v>
      </c>
      <c r="E31" s="4" t="s">
        <v>142</v>
      </c>
    </row>
    <row r="32" spans="1:13" ht="13.5" hidden="1" customHeight="1" x14ac:dyDescent="0.25">
      <c r="A32" s="14" t="s">
        <v>143</v>
      </c>
      <c r="B32" s="19" t="s">
        <v>144</v>
      </c>
      <c r="C32" s="11" t="s">
        <v>51</v>
      </c>
      <c r="D32" s="4" t="s">
        <v>52</v>
      </c>
      <c r="E32" s="4" t="s">
        <v>145</v>
      </c>
      <c r="L32" s="7" t="s">
        <v>42</v>
      </c>
    </row>
    <row r="33" spans="1:5" ht="13.5" hidden="1" customHeight="1" x14ac:dyDescent="0.25">
      <c r="A33" s="14" t="s">
        <v>146</v>
      </c>
      <c r="B33" s="16" t="s">
        <v>144</v>
      </c>
      <c r="C33" s="11" t="s">
        <v>51</v>
      </c>
      <c r="D33" s="4" t="s">
        <v>52</v>
      </c>
      <c r="E33" s="4" t="s">
        <v>145</v>
      </c>
    </row>
    <row r="34" spans="1:5" ht="13.5" hidden="1" customHeight="1" x14ac:dyDescent="0.25">
      <c r="A34" s="14" t="s">
        <v>147</v>
      </c>
      <c r="B34" s="16" t="s">
        <v>75</v>
      </c>
      <c r="C34" s="11" t="s">
        <v>51</v>
      </c>
      <c r="D34" s="4" t="s">
        <v>52</v>
      </c>
      <c r="E34" s="4" t="s">
        <v>84</v>
      </c>
    </row>
    <row r="35" spans="1:5" ht="13.5" hidden="1" customHeight="1" x14ac:dyDescent="0.25">
      <c r="A35" s="14" t="s">
        <v>150</v>
      </c>
      <c r="B35" s="16" t="s">
        <v>75</v>
      </c>
      <c r="C35" s="11" t="s">
        <v>51</v>
      </c>
      <c r="D35" s="4" t="s">
        <v>52</v>
      </c>
      <c r="E35" s="4" t="s">
        <v>84</v>
      </c>
    </row>
    <row r="36" spans="1:5" ht="13.5" hidden="1" customHeight="1" x14ac:dyDescent="0.25">
      <c r="A36" s="14" t="s">
        <v>149</v>
      </c>
      <c r="B36" s="16" t="s">
        <v>148</v>
      </c>
      <c r="C36" s="11" t="s">
        <v>51</v>
      </c>
      <c r="D36" s="4" t="s">
        <v>52</v>
      </c>
      <c r="E36" s="4" t="s">
        <v>84</v>
      </c>
    </row>
    <row r="37" spans="1:5" ht="13.5" hidden="1" customHeight="1" x14ac:dyDescent="0.25">
      <c r="A37" s="14" t="s">
        <v>149</v>
      </c>
      <c r="B37" s="16" t="s">
        <v>148</v>
      </c>
      <c r="C37" s="11" t="s">
        <v>51</v>
      </c>
      <c r="D37" s="4" t="s">
        <v>52</v>
      </c>
      <c r="E37" s="4" t="s">
        <v>84</v>
      </c>
    </row>
    <row r="38" spans="1:5" ht="13.5" hidden="1" customHeight="1" x14ac:dyDescent="0.25">
      <c r="A38" s="14" t="s">
        <v>151</v>
      </c>
      <c r="B38" s="16" t="s">
        <v>148</v>
      </c>
      <c r="C38" s="11" t="s">
        <v>51</v>
      </c>
      <c r="D38" s="4" t="s">
        <v>52</v>
      </c>
      <c r="E38" s="4" t="s">
        <v>84</v>
      </c>
    </row>
    <row r="39" spans="1:5" ht="13.5" hidden="1" customHeight="1" x14ac:dyDescent="0.25">
      <c r="A39" s="14" t="s">
        <v>152</v>
      </c>
      <c r="B39" s="16" t="s">
        <v>94</v>
      </c>
      <c r="C39" s="11" t="s">
        <v>51</v>
      </c>
      <c r="D39" s="4" t="s">
        <v>52</v>
      </c>
      <c r="E39" s="4" t="s">
        <v>95</v>
      </c>
    </row>
    <row r="40" spans="1:5" ht="13.5" hidden="1" customHeight="1" x14ac:dyDescent="0.25">
      <c r="A40" s="14" t="s">
        <v>154</v>
      </c>
      <c r="B40" s="16" t="s">
        <v>153</v>
      </c>
      <c r="C40" s="11" t="s">
        <v>51</v>
      </c>
      <c r="D40" s="4" t="s">
        <v>52</v>
      </c>
      <c r="E40" s="4" t="s">
        <v>95</v>
      </c>
    </row>
    <row r="41" spans="1:5" ht="13.5" hidden="1" customHeight="1" x14ac:dyDescent="0.25">
      <c r="A41" s="14" t="s">
        <v>155</v>
      </c>
      <c r="B41" s="16" t="s">
        <v>132</v>
      </c>
      <c r="C41" s="11" t="s">
        <v>51</v>
      </c>
      <c r="D41" s="4" t="s">
        <v>52</v>
      </c>
      <c r="E41" s="8" t="s">
        <v>127</v>
      </c>
    </row>
    <row r="42" spans="1:5" ht="13.5" hidden="1" customHeight="1" x14ac:dyDescent="0.25">
      <c r="A42" s="14" t="s">
        <v>236</v>
      </c>
      <c r="B42" s="16" t="s">
        <v>49</v>
      </c>
      <c r="C42" s="11" t="s">
        <v>51</v>
      </c>
      <c r="D42" s="4" t="s">
        <v>52</v>
      </c>
      <c r="E42" s="4" t="s">
        <v>46</v>
      </c>
    </row>
    <row r="43" spans="1:5" ht="13.5" hidden="1" customHeight="1" x14ac:dyDescent="0.25">
      <c r="A43" s="14" t="s">
        <v>156</v>
      </c>
      <c r="B43" s="16" t="s">
        <v>157</v>
      </c>
      <c r="C43" s="11" t="s">
        <v>51</v>
      </c>
      <c r="D43" s="4" t="s">
        <v>52</v>
      </c>
      <c r="E43" s="25" t="s">
        <v>158</v>
      </c>
    </row>
    <row r="44" spans="1:5" ht="13.5" hidden="1" customHeight="1" x14ac:dyDescent="0.25">
      <c r="A44" s="14" t="s">
        <v>159</v>
      </c>
      <c r="B44" s="16" t="s">
        <v>160</v>
      </c>
      <c r="C44" s="11" t="s">
        <v>51</v>
      </c>
      <c r="D44" s="4" t="s">
        <v>52</v>
      </c>
      <c r="E44" s="25" t="s">
        <v>161</v>
      </c>
    </row>
    <row r="45" spans="1:5" ht="13.5" hidden="1" customHeight="1" x14ac:dyDescent="0.25">
      <c r="A45" s="14" t="s">
        <v>162</v>
      </c>
      <c r="B45" s="16" t="s">
        <v>75</v>
      </c>
      <c r="C45" s="11" t="s">
        <v>51</v>
      </c>
      <c r="D45" s="4" t="s">
        <v>52</v>
      </c>
      <c r="E45" s="4" t="s">
        <v>84</v>
      </c>
    </row>
    <row r="46" spans="1:5" ht="13.5" hidden="1" customHeight="1" x14ac:dyDescent="0.25">
      <c r="A46" s="14" t="s">
        <v>163</v>
      </c>
      <c r="B46" s="16" t="s">
        <v>165</v>
      </c>
      <c r="C46" s="11" t="s">
        <v>51</v>
      </c>
      <c r="D46" s="4" t="s">
        <v>52</v>
      </c>
      <c r="E46" s="25" t="s">
        <v>166</v>
      </c>
    </row>
    <row r="47" spans="1:5" ht="13.5" hidden="1" customHeight="1" x14ac:dyDescent="0.25">
      <c r="A47" s="14" t="s">
        <v>164</v>
      </c>
      <c r="B47" s="16" t="s">
        <v>165</v>
      </c>
      <c r="C47" s="11" t="s">
        <v>51</v>
      </c>
      <c r="D47" s="4" t="s">
        <v>52</v>
      </c>
      <c r="E47" s="25" t="s">
        <v>166</v>
      </c>
    </row>
    <row r="48" spans="1:5" ht="13.5" hidden="1" customHeight="1" x14ac:dyDescent="0.25">
      <c r="A48" s="14" t="s">
        <v>167</v>
      </c>
      <c r="B48" s="16" t="s">
        <v>144</v>
      </c>
      <c r="C48" s="11" t="s">
        <v>51</v>
      </c>
      <c r="D48" s="4" t="s">
        <v>52</v>
      </c>
      <c r="E48" s="4" t="s">
        <v>145</v>
      </c>
    </row>
    <row r="49" spans="1:5" ht="13.5" hidden="1" customHeight="1" x14ac:dyDescent="0.25">
      <c r="A49" s="14" t="s">
        <v>168</v>
      </c>
      <c r="B49" s="16" t="s">
        <v>75</v>
      </c>
      <c r="C49" s="11" t="s">
        <v>51</v>
      </c>
      <c r="D49" s="4" t="s">
        <v>52</v>
      </c>
      <c r="E49" s="4" t="s">
        <v>84</v>
      </c>
    </row>
    <row r="50" spans="1:5" ht="13.5" hidden="1" customHeight="1" x14ac:dyDescent="0.25">
      <c r="A50" s="14" t="s">
        <v>171</v>
      </c>
      <c r="B50" s="16" t="s">
        <v>169</v>
      </c>
      <c r="C50" s="11" t="s">
        <v>51</v>
      </c>
      <c r="D50" s="4" t="s">
        <v>52</v>
      </c>
      <c r="E50" s="25" t="s">
        <v>170</v>
      </c>
    </row>
    <row r="51" spans="1:5" ht="13.5" hidden="1" customHeight="1" x14ac:dyDescent="0.25">
      <c r="A51" s="14" t="s">
        <v>172</v>
      </c>
      <c r="B51" s="16" t="s">
        <v>169</v>
      </c>
      <c r="C51" s="11" t="s">
        <v>51</v>
      </c>
      <c r="D51" s="4" t="s">
        <v>52</v>
      </c>
      <c r="E51" s="25" t="s">
        <v>170</v>
      </c>
    </row>
    <row r="52" spans="1:5" ht="13.5" hidden="1" customHeight="1" x14ac:dyDescent="0.25">
      <c r="A52" s="14" t="s">
        <v>173</v>
      </c>
      <c r="B52" s="16" t="s">
        <v>174</v>
      </c>
      <c r="C52" s="11" t="s">
        <v>51</v>
      </c>
      <c r="D52" s="4" t="s">
        <v>52</v>
      </c>
      <c r="E52" s="25" t="s">
        <v>175</v>
      </c>
    </row>
    <row r="53" spans="1:5" ht="13.5" hidden="1" customHeight="1" x14ac:dyDescent="0.25">
      <c r="A53" s="14" t="s">
        <v>176</v>
      </c>
      <c r="B53" s="16" t="s">
        <v>169</v>
      </c>
      <c r="C53" s="11" t="s">
        <v>51</v>
      </c>
      <c r="D53" s="4" t="s">
        <v>52</v>
      </c>
      <c r="E53" s="25" t="s">
        <v>170</v>
      </c>
    </row>
    <row r="54" spans="1:5" ht="13.5" hidden="1" customHeight="1" x14ac:dyDescent="0.25">
      <c r="A54" s="14" t="s">
        <v>177</v>
      </c>
      <c r="B54" s="16" t="s">
        <v>178</v>
      </c>
      <c r="C54" s="11" t="s">
        <v>51</v>
      </c>
      <c r="D54" s="4" t="s">
        <v>52</v>
      </c>
      <c r="E54" s="25" t="s">
        <v>179</v>
      </c>
    </row>
    <row r="55" spans="1:5" ht="13.5" hidden="1" customHeight="1" x14ac:dyDescent="0.25">
      <c r="A55" s="14" t="s">
        <v>182</v>
      </c>
      <c r="B55" s="16" t="s">
        <v>183</v>
      </c>
      <c r="C55" s="11" t="s">
        <v>51</v>
      </c>
      <c r="D55" s="4" t="s">
        <v>52</v>
      </c>
      <c r="E55" s="14" t="s">
        <v>181</v>
      </c>
    </row>
    <row r="56" spans="1:5" ht="13.5" hidden="1" customHeight="1" x14ac:dyDescent="0.25">
      <c r="A56" s="14" t="s">
        <v>184</v>
      </c>
      <c r="B56" s="16" t="s">
        <v>185</v>
      </c>
      <c r="C56" s="11" t="s">
        <v>51</v>
      </c>
      <c r="D56" s="4" t="s">
        <v>52</v>
      </c>
      <c r="E56" s="38" t="s">
        <v>186</v>
      </c>
    </row>
    <row r="57" spans="1:5" ht="13.5" hidden="1" customHeight="1" x14ac:dyDescent="0.25">
      <c r="A57" s="14" t="s">
        <v>187</v>
      </c>
      <c r="B57" s="16" t="s">
        <v>75</v>
      </c>
      <c r="C57" s="11" t="s">
        <v>51</v>
      </c>
      <c r="D57" s="4" t="s">
        <v>52</v>
      </c>
      <c r="E57" s="4" t="s">
        <v>84</v>
      </c>
    </row>
    <row r="58" spans="1:5" ht="13.5" hidden="1" customHeight="1" x14ac:dyDescent="0.25">
      <c r="A58" s="14" t="s">
        <v>188</v>
      </c>
      <c r="B58" s="16" t="s">
        <v>75</v>
      </c>
      <c r="C58" s="11" t="s">
        <v>51</v>
      </c>
      <c r="D58" s="4" t="s">
        <v>52</v>
      </c>
      <c r="E58" s="4" t="s">
        <v>84</v>
      </c>
    </row>
    <row r="59" spans="1:5" ht="13.5" hidden="1" customHeight="1" x14ac:dyDescent="0.25">
      <c r="A59" s="14" t="s">
        <v>189</v>
      </c>
      <c r="B59" s="16" t="s">
        <v>185</v>
      </c>
      <c r="C59" s="11" t="s">
        <v>51</v>
      </c>
      <c r="D59" s="4" t="s">
        <v>52</v>
      </c>
      <c r="E59" s="39" t="s">
        <v>186</v>
      </c>
    </row>
    <row r="60" spans="1:5" ht="13.5" hidden="1" customHeight="1" x14ac:dyDescent="0.25">
      <c r="A60" s="14" t="s">
        <v>191</v>
      </c>
      <c r="B60" s="16" t="s">
        <v>86</v>
      </c>
      <c r="C60" s="11" t="s">
        <v>51</v>
      </c>
      <c r="D60" s="4" t="s">
        <v>52</v>
      </c>
      <c r="E60" s="7" t="s">
        <v>190</v>
      </c>
    </row>
    <row r="61" spans="1:5" ht="13.5" hidden="1" customHeight="1" x14ac:dyDescent="0.25">
      <c r="A61" s="14" t="s">
        <v>192</v>
      </c>
      <c r="B61" s="16" t="s">
        <v>75</v>
      </c>
      <c r="C61" s="11" t="s">
        <v>51</v>
      </c>
      <c r="D61" s="4" t="s">
        <v>52</v>
      </c>
      <c r="E61" s="4" t="s">
        <v>84</v>
      </c>
    </row>
    <row r="62" spans="1:5" ht="13.5" customHeight="1" x14ac:dyDescent="0.25">
      <c r="A62" s="14" t="s">
        <v>373</v>
      </c>
      <c r="B62" s="3" t="s">
        <v>98</v>
      </c>
      <c r="C62" s="11" t="s">
        <v>51</v>
      </c>
      <c r="D62" s="4" t="s">
        <v>52</v>
      </c>
      <c r="E62" s="4" t="s">
        <v>99</v>
      </c>
    </row>
    <row r="63" spans="1:5" ht="13.5" customHeight="1" x14ac:dyDescent="0.25">
      <c r="A63" s="14" t="s">
        <v>193</v>
      </c>
      <c r="B63" s="3" t="s">
        <v>98</v>
      </c>
      <c r="C63" s="11" t="s">
        <v>51</v>
      </c>
      <c r="D63" s="4" t="s">
        <v>52</v>
      </c>
      <c r="E63" s="4" t="s">
        <v>99</v>
      </c>
    </row>
    <row r="64" spans="1:5" ht="13.5" customHeight="1" x14ac:dyDescent="0.25">
      <c r="A64" s="14" t="s">
        <v>194</v>
      </c>
      <c r="B64" s="3" t="s">
        <v>98</v>
      </c>
      <c r="C64" s="11" t="s">
        <v>51</v>
      </c>
      <c r="D64" s="4" t="s">
        <v>52</v>
      </c>
      <c r="E64" s="4" t="s">
        <v>99</v>
      </c>
    </row>
    <row r="65" spans="1:5" ht="13.5" hidden="1" customHeight="1" x14ac:dyDescent="0.25">
      <c r="A65" s="14" t="s">
        <v>195</v>
      </c>
      <c r="B65" s="16" t="s">
        <v>101</v>
      </c>
      <c r="C65" s="11" t="s">
        <v>51</v>
      </c>
      <c r="D65" s="4" t="s">
        <v>52</v>
      </c>
      <c r="E65" s="8" t="s">
        <v>102</v>
      </c>
    </row>
    <row r="66" spans="1:5" ht="13.5" hidden="1" customHeight="1" x14ac:dyDescent="0.25">
      <c r="A66" s="14" t="s">
        <v>196</v>
      </c>
      <c r="B66" s="16" t="s">
        <v>169</v>
      </c>
      <c r="C66" s="11" t="s">
        <v>51</v>
      </c>
      <c r="D66" s="4" t="s">
        <v>52</v>
      </c>
      <c r="E66" s="25" t="s">
        <v>170</v>
      </c>
    </row>
    <row r="67" spans="1:5" ht="13.5" hidden="1" customHeight="1" x14ac:dyDescent="0.25">
      <c r="A67" s="14" t="s">
        <v>197</v>
      </c>
      <c r="B67" s="16" t="s">
        <v>75</v>
      </c>
      <c r="C67" s="11" t="s">
        <v>51</v>
      </c>
      <c r="D67" s="4" t="s">
        <v>52</v>
      </c>
      <c r="E67" s="4" t="s">
        <v>84</v>
      </c>
    </row>
    <row r="68" spans="1:5" ht="13.5" hidden="1" customHeight="1" x14ac:dyDescent="0.25">
      <c r="A68" s="14" t="s">
        <v>198</v>
      </c>
      <c r="B68" s="16" t="s">
        <v>199</v>
      </c>
      <c r="C68" s="11" t="s">
        <v>51</v>
      </c>
      <c r="D68" s="4" t="s">
        <v>52</v>
      </c>
      <c r="E68" s="40" t="s">
        <v>200</v>
      </c>
    </row>
    <row r="69" spans="1:5" ht="13.5" hidden="1" customHeight="1" x14ac:dyDescent="0.25">
      <c r="A69" s="14" t="s">
        <v>201</v>
      </c>
      <c r="B69" s="16" t="s">
        <v>202</v>
      </c>
      <c r="C69" s="11" t="s">
        <v>51</v>
      </c>
      <c r="D69" s="4" t="s">
        <v>52</v>
      </c>
      <c r="E69" s="41" t="s">
        <v>203</v>
      </c>
    </row>
    <row r="70" spans="1:5" ht="13.5" hidden="1" customHeight="1" x14ac:dyDescent="0.25">
      <c r="A70" s="14" t="s">
        <v>204</v>
      </c>
      <c r="B70" s="16" t="s">
        <v>94</v>
      </c>
      <c r="C70" s="11" t="s">
        <v>51</v>
      </c>
      <c r="D70" s="4" t="s">
        <v>52</v>
      </c>
      <c r="E70" s="4" t="s">
        <v>95</v>
      </c>
    </row>
    <row r="71" spans="1:5" ht="13.5" hidden="1" customHeight="1" x14ac:dyDescent="0.25">
      <c r="A71" s="14" t="s">
        <v>205</v>
      </c>
      <c r="B71" s="16" t="s">
        <v>86</v>
      </c>
      <c r="C71" s="11" t="s">
        <v>51</v>
      </c>
      <c r="D71" s="4" t="s">
        <v>52</v>
      </c>
      <c r="E71" s="4" t="s">
        <v>87</v>
      </c>
    </row>
    <row r="72" spans="1:5" ht="13.5" hidden="1" customHeight="1" x14ac:dyDescent="0.25">
      <c r="A72" s="14" t="s">
        <v>206</v>
      </c>
      <c r="B72" s="16" t="s">
        <v>94</v>
      </c>
      <c r="C72" s="11" t="s">
        <v>51</v>
      </c>
      <c r="D72" s="4" t="s">
        <v>52</v>
      </c>
      <c r="E72" s="42" t="s">
        <v>207</v>
      </c>
    </row>
    <row r="73" spans="1:5" ht="13.5" hidden="1" customHeight="1" x14ac:dyDescent="0.25">
      <c r="A73" s="14" t="s">
        <v>208</v>
      </c>
      <c r="B73" s="16" t="s">
        <v>94</v>
      </c>
      <c r="C73" s="11" t="s">
        <v>51</v>
      </c>
      <c r="D73" s="4" t="s">
        <v>52</v>
      </c>
      <c r="E73" s="42" t="s">
        <v>207</v>
      </c>
    </row>
    <row r="74" spans="1:5" ht="13.5" hidden="1" customHeight="1" x14ac:dyDescent="0.25">
      <c r="A74" s="14" t="s">
        <v>211</v>
      </c>
      <c r="B74" s="16" t="s">
        <v>210</v>
      </c>
      <c r="C74" s="11" t="s">
        <v>51</v>
      </c>
      <c r="D74" s="4" t="s">
        <v>52</v>
      </c>
      <c r="E74" s="43" t="s">
        <v>209</v>
      </c>
    </row>
    <row r="75" spans="1:5" ht="13.5" hidden="1" customHeight="1" x14ac:dyDescent="0.25">
      <c r="A75" s="14" t="s">
        <v>212</v>
      </c>
      <c r="B75" s="16" t="s">
        <v>108</v>
      </c>
      <c r="C75" s="11" t="s">
        <v>51</v>
      </c>
      <c r="D75" s="4" t="s">
        <v>52</v>
      </c>
      <c r="E75" s="8" t="s">
        <v>109</v>
      </c>
    </row>
    <row r="76" spans="1:5" ht="13.5" hidden="1" customHeight="1" x14ac:dyDescent="0.25">
      <c r="A76" s="14" t="s">
        <v>213</v>
      </c>
      <c r="B76" s="16" t="s">
        <v>122</v>
      </c>
      <c r="C76" s="11" t="s">
        <v>51</v>
      </c>
      <c r="D76" s="4" t="s">
        <v>52</v>
      </c>
      <c r="E76" s="8" t="s">
        <v>123</v>
      </c>
    </row>
    <row r="77" spans="1:5" ht="13.5" hidden="1" customHeight="1" x14ac:dyDescent="0.25">
      <c r="A77" s="14" t="s">
        <v>215</v>
      </c>
      <c r="B77" s="16" t="s">
        <v>169</v>
      </c>
      <c r="C77" s="11" t="s">
        <v>51</v>
      </c>
      <c r="D77" s="4" t="s">
        <v>52</v>
      </c>
      <c r="E77" s="25" t="s">
        <v>170</v>
      </c>
    </row>
    <row r="78" spans="1:5" ht="13.5" hidden="1" customHeight="1" x14ac:dyDescent="0.25">
      <c r="A78" s="14" t="s">
        <v>216</v>
      </c>
      <c r="B78" s="16" t="s">
        <v>94</v>
      </c>
      <c r="C78" s="11" t="s">
        <v>51</v>
      </c>
      <c r="D78" s="4" t="s">
        <v>52</v>
      </c>
      <c r="E78" s="4" t="s">
        <v>95</v>
      </c>
    </row>
    <row r="79" spans="1:5" ht="13.5" hidden="1" customHeight="1" x14ac:dyDescent="0.25">
      <c r="A79" s="14" t="s">
        <v>217</v>
      </c>
      <c r="B79" s="16" t="s">
        <v>126</v>
      </c>
      <c r="C79" s="11" t="s">
        <v>51</v>
      </c>
      <c r="D79" s="4" t="s">
        <v>52</v>
      </c>
      <c r="E79" s="8" t="s">
        <v>127</v>
      </c>
    </row>
    <row r="80" spans="1:5" ht="13.5" hidden="1" customHeight="1" x14ac:dyDescent="0.25">
      <c r="A80" s="14" t="s">
        <v>218</v>
      </c>
      <c r="B80" s="16" t="s">
        <v>94</v>
      </c>
      <c r="C80" s="11" t="s">
        <v>51</v>
      </c>
      <c r="D80" s="4" t="s">
        <v>52</v>
      </c>
      <c r="E80" s="42" t="s">
        <v>207</v>
      </c>
    </row>
    <row r="81" spans="1:5" ht="13.5" hidden="1" customHeight="1" x14ac:dyDescent="0.25">
      <c r="A81" s="7" t="s">
        <v>219</v>
      </c>
      <c r="B81" s="16" t="s">
        <v>94</v>
      </c>
      <c r="C81" s="11" t="s">
        <v>51</v>
      </c>
      <c r="D81" s="4" t="s">
        <v>52</v>
      </c>
      <c r="E81" s="42" t="s">
        <v>207</v>
      </c>
    </row>
    <row r="82" spans="1:5" hidden="1" x14ac:dyDescent="0.25">
      <c r="A82" s="14" t="s">
        <v>220</v>
      </c>
      <c r="B82" s="16" t="s">
        <v>221</v>
      </c>
      <c r="C82" s="4" t="s">
        <v>51</v>
      </c>
      <c r="D82" s="4" t="s">
        <v>52</v>
      </c>
      <c r="E82" s="44" t="s">
        <v>222</v>
      </c>
    </row>
    <row r="83" spans="1:5" hidden="1" outlineLevel="1" x14ac:dyDescent="0.25">
      <c r="A83" s="14" t="s">
        <v>223</v>
      </c>
      <c r="B83" s="16" t="s">
        <v>224</v>
      </c>
      <c r="C83" s="4" t="s">
        <v>51</v>
      </c>
      <c r="D83" s="4" t="s">
        <v>52</v>
      </c>
      <c r="E83" s="45" t="s">
        <v>225</v>
      </c>
    </row>
    <row r="84" spans="1:5" hidden="1" collapsed="1" x14ac:dyDescent="0.25">
      <c r="A84" s="14" t="s">
        <v>226</v>
      </c>
      <c r="B84" s="16" t="s">
        <v>75</v>
      </c>
      <c r="C84" s="4" t="s">
        <v>51</v>
      </c>
      <c r="D84" s="4" t="s">
        <v>52</v>
      </c>
      <c r="E84" s="4" t="s">
        <v>84</v>
      </c>
    </row>
    <row r="85" spans="1:5" hidden="1" x14ac:dyDescent="0.25">
      <c r="A85" s="14" t="s">
        <v>227</v>
      </c>
      <c r="B85" s="16" t="s">
        <v>108</v>
      </c>
      <c r="C85" s="4" t="s">
        <v>51</v>
      </c>
      <c r="D85" s="4" t="s">
        <v>52</v>
      </c>
      <c r="E85" s="8" t="s">
        <v>109</v>
      </c>
    </row>
    <row r="86" spans="1:5" hidden="1" x14ac:dyDescent="0.25">
      <c r="A86" s="14" t="s">
        <v>228</v>
      </c>
      <c r="B86" s="16" t="s">
        <v>229</v>
      </c>
      <c r="C86" s="4" t="s">
        <v>51</v>
      </c>
      <c r="D86" s="4" t="s">
        <v>52</v>
      </c>
      <c r="E86" s="46" t="s">
        <v>230</v>
      </c>
    </row>
    <row r="87" spans="1:5" hidden="1" x14ac:dyDescent="0.25">
      <c r="A87" s="14" t="s">
        <v>231</v>
      </c>
      <c r="B87" s="16" t="s">
        <v>82</v>
      </c>
      <c r="C87" s="4" t="s">
        <v>51</v>
      </c>
      <c r="D87" s="4" t="s">
        <v>52</v>
      </c>
      <c r="E87" s="4" t="s">
        <v>83</v>
      </c>
    </row>
    <row r="88" spans="1:5" hidden="1" x14ac:dyDescent="0.25">
      <c r="A88" s="14" t="s">
        <v>232</v>
      </c>
      <c r="B88" s="16" t="s">
        <v>86</v>
      </c>
      <c r="C88" s="4" t="s">
        <v>51</v>
      </c>
      <c r="D88" s="4" t="s">
        <v>52</v>
      </c>
      <c r="E88" s="7" t="s">
        <v>190</v>
      </c>
    </row>
    <row r="89" spans="1:5" hidden="1" x14ac:dyDescent="0.25">
      <c r="A89" s="14" t="s">
        <v>233</v>
      </c>
      <c r="B89" s="16" t="s">
        <v>234</v>
      </c>
      <c r="C89" s="4" t="s">
        <v>51</v>
      </c>
      <c r="D89" s="4" t="s">
        <v>52</v>
      </c>
      <c r="E89" s="47" t="s">
        <v>235</v>
      </c>
    </row>
    <row r="90" spans="1:5" hidden="1" x14ac:dyDescent="0.25">
      <c r="A90" s="14" t="s">
        <v>237</v>
      </c>
      <c r="B90" s="16" t="s">
        <v>238</v>
      </c>
      <c r="C90" s="4" t="s">
        <v>51</v>
      </c>
      <c r="D90" s="4" t="s">
        <v>52</v>
      </c>
      <c r="E90" s="47" t="s">
        <v>239</v>
      </c>
    </row>
    <row r="91" spans="1:5" hidden="1" x14ac:dyDescent="0.25">
      <c r="A91" s="14" t="s">
        <v>240</v>
      </c>
      <c r="B91" s="16" t="s">
        <v>241</v>
      </c>
      <c r="C91" s="4" t="s">
        <v>51</v>
      </c>
      <c r="D91" s="4" t="s">
        <v>52</v>
      </c>
      <c r="E91" s="48" t="s">
        <v>242</v>
      </c>
    </row>
    <row r="92" spans="1:5" hidden="1" x14ac:dyDescent="0.25">
      <c r="A92" s="14" t="s">
        <v>243</v>
      </c>
      <c r="B92" s="16" t="s">
        <v>244</v>
      </c>
      <c r="C92" s="4" t="s">
        <v>51</v>
      </c>
      <c r="D92" s="4" t="s">
        <v>52</v>
      </c>
      <c r="E92" s="49" t="s">
        <v>245</v>
      </c>
    </row>
    <row r="93" spans="1:5" ht="15" hidden="1" customHeight="1" x14ac:dyDescent="0.25">
      <c r="A93" s="14" t="s">
        <v>246</v>
      </c>
      <c r="B93" s="16" t="s">
        <v>247</v>
      </c>
      <c r="C93" s="4" t="s">
        <v>51</v>
      </c>
      <c r="D93" s="4" t="s">
        <v>52</v>
      </c>
      <c r="E93" s="50" t="s">
        <v>248</v>
      </c>
    </row>
    <row r="94" spans="1:5" hidden="1" x14ac:dyDescent="0.25">
      <c r="A94" s="14" t="s">
        <v>249</v>
      </c>
      <c r="B94" s="16" t="s">
        <v>105</v>
      </c>
      <c r="C94" s="4" t="s">
        <v>51</v>
      </c>
      <c r="D94" s="4" t="s">
        <v>52</v>
      </c>
      <c r="E94" s="51" t="s">
        <v>106</v>
      </c>
    </row>
    <row r="95" spans="1:5" hidden="1" x14ac:dyDescent="0.25">
      <c r="A95" s="14" t="s">
        <v>250</v>
      </c>
      <c r="B95" s="16" t="s">
        <v>105</v>
      </c>
      <c r="C95" s="4" t="s">
        <v>51</v>
      </c>
      <c r="D95" s="4" t="s">
        <v>52</v>
      </c>
      <c r="E95" s="51" t="s">
        <v>106</v>
      </c>
    </row>
    <row r="96" spans="1:5" ht="26.4" hidden="1" x14ac:dyDescent="0.25">
      <c r="A96" s="14" t="s">
        <v>251</v>
      </c>
      <c r="B96" s="16" t="s">
        <v>252</v>
      </c>
      <c r="C96" s="4" t="s">
        <v>51</v>
      </c>
      <c r="D96" s="4" t="s">
        <v>52</v>
      </c>
      <c r="E96" s="52" t="s">
        <v>253</v>
      </c>
    </row>
    <row r="97" spans="1:5" hidden="1" x14ac:dyDescent="0.25">
      <c r="A97" s="14" t="s">
        <v>254</v>
      </c>
      <c r="B97" s="16" t="s">
        <v>119</v>
      </c>
      <c r="C97" s="4" t="s">
        <v>51</v>
      </c>
      <c r="D97" s="4" t="s">
        <v>52</v>
      </c>
      <c r="E97" s="8" t="s">
        <v>46</v>
      </c>
    </row>
    <row r="98" spans="1:5" hidden="1" x14ac:dyDescent="0.25">
      <c r="A98" s="14" t="s">
        <v>255</v>
      </c>
      <c r="B98" s="16" t="s">
        <v>75</v>
      </c>
      <c r="C98" s="4" t="s">
        <v>51</v>
      </c>
      <c r="D98" s="4" t="s">
        <v>52</v>
      </c>
      <c r="E98" s="4" t="s">
        <v>84</v>
      </c>
    </row>
    <row r="99" spans="1:5" hidden="1" x14ac:dyDescent="0.25">
      <c r="A99" s="14" t="s">
        <v>256</v>
      </c>
      <c r="B99" s="16" t="s">
        <v>115</v>
      </c>
      <c r="C99" s="4" t="s">
        <v>51</v>
      </c>
      <c r="D99" s="4" t="s">
        <v>52</v>
      </c>
      <c r="E99" s="8" t="s">
        <v>116</v>
      </c>
    </row>
    <row r="100" spans="1:5" hidden="1" x14ac:dyDescent="0.25">
      <c r="A100" s="14" t="s">
        <v>257</v>
      </c>
      <c r="B100" s="16" t="s">
        <v>165</v>
      </c>
      <c r="C100" s="4" t="s">
        <v>51</v>
      </c>
      <c r="D100" s="4" t="s">
        <v>52</v>
      </c>
      <c r="E100" s="25" t="s">
        <v>166</v>
      </c>
    </row>
    <row r="101" spans="1:5" ht="26.4" hidden="1" x14ac:dyDescent="0.25">
      <c r="A101" s="14" t="s">
        <v>258</v>
      </c>
      <c r="B101" s="16" t="s">
        <v>259</v>
      </c>
      <c r="C101" s="4" t="s">
        <v>51</v>
      </c>
      <c r="D101" s="4" t="s">
        <v>52</v>
      </c>
      <c r="E101" s="53" t="s">
        <v>260</v>
      </c>
    </row>
    <row r="102" spans="1:5" hidden="1" x14ac:dyDescent="0.25">
      <c r="A102" s="14" t="s">
        <v>261</v>
      </c>
      <c r="B102" s="16" t="s">
        <v>108</v>
      </c>
      <c r="C102" s="4" t="s">
        <v>51</v>
      </c>
      <c r="D102" s="4" t="s">
        <v>52</v>
      </c>
      <c r="E102" s="8" t="s">
        <v>109</v>
      </c>
    </row>
    <row r="103" spans="1:5" hidden="1" x14ac:dyDescent="0.25">
      <c r="A103" s="14" t="s">
        <v>262</v>
      </c>
      <c r="B103" s="16" t="s">
        <v>75</v>
      </c>
      <c r="C103" s="4" t="s">
        <v>51</v>
      </c>
      <c r="D103" s="4" t="s">
        <v>52</v>
      </c>
      <c r="E103" s="4" t="s">
        <v>84</v>
      </c>
    </row>
    <row r="104" spans="1:5" hidden="1" x14ac:dyDescent="0.25">
      <c r="A104" s="14" t="s">
        <v>264</v>
      </c>
      <c r="B104" s="16" t="s">
        <v>265</v>
      </c>
      <c r="C104" s="4" t="s">
        <v>51</v>
      </c>
      <c r="D104" s="4" t="s">
        <v>52</v>
      </c>
      <c r="E104" s="55" t="s">
        <v>266</v>
      </c>
    </row>
    <row r="105" spans="1:5" hidden="1" x14ac:dyDescent="0.25">
      <c r="A105" s="14" t="s">
        <v>268</v>
      </c>
      <c r="B105" s="16" t="s">
        <v>49</v>
      </c>
      <c r="C105" s="4" t="s">
        <v>51</v>
      </c>
      <c r="D105" s="4" t="s">
        <v>52</v>
      </c>
      <c r="E105" s="4" t="s">
        <v>46</v>
      </c>
    </row>
    <row r="106" spans="1:5" ht="39.6" hidden="1" x14ac:dyDescent="0.25">
      <c r="A106" s="14" t="s">
        <v>269</v>
      </c>
      <c r="B106" s="16" t="s">
        <v>270</v>
      </c>
      <c r="C106" s="4" t="s">
        <v>51</v>
      </c>
      <c r="D106" s="4" t="s">
        <v>52</v>
      </c>
      <c r="E106" s="56" t="s">
        <v>271</v>
      </c>
    </row>
    <row r="107" spans="1:5" hidden="1" x14ac:dyDescent="0.25">
      <c r="A107" s="14" t="s">
        <v>272</v>
      </c>
      <c r="B107" s="16" t="s">
        <v>75</v>
      </c>
      <c r="C107" s="4" t="s">
        <v>51</v>
      </c>
      <c r="D107" s="4" t="s">
        <v>52</v>
      </c>
      <c r="E107" s="4" t="s">
        <v>84</v>
      </c>
    </row>
    <row r="108" spans="1:5" ht="39.6" hidden="1" x14ac:dyDescent="0.25">
      <c r="A108" s="14" t="s">
        <v>278</v>
      </c>
      <c r="B108" s="16" t="s">
        <v>94</v>
      </c>
      <c r="C108" s="4" t="s">
        <v>51</v>
      </c>
      <c r="D108" s="4" t="s">
        <v>52</v>
      </c>
      <c r="E108" s="42" t="s">
        <v>207</v>
      </c>
    </row>
    <row r="109" spans="1:5" ht="52.8" hidden="1" x14ac:dyDescent="0.25">
      <c r="A109" s="14" t="s">
        <v>279</v>
      </c>
      <c r="B109" s="16" t="s">
        <v>247</v>
      </c>
      <c r="C109" s="4" t="s">
        <v>51</v>
      </c>
      <c r="D109" s="4" t="s">
        <v>52</v>
      </c>
      <c r="E109" s="60" t="s">
        <v>248</v>
      </c>
    </row>
    <row r="110" spans="1:5" ht="26.4" hidden="1" x14ac:dyDescent="0.25">
      <c r="A110" s="14" t="s">
        <v>280</v>
      </c>
      <c r="B110" s="16" t="s">
        <v>281</v>
      </c>
      <c r="C110" s="4" t="s">
        <v>51</v>
      </c>
      <c r="D110" s="4" t="s">
        <v>52</v>
      </c>
      <c r="E110" s="60" t="s">
        <v>282</v>
      </c>
    </row>
    <row r="111" spans="1:5" hidden="1" x14ac:dyDescent="0.25">
      <c r="A111" s="14" t="s">
        <v>283</v>
      </c>
      <c r="B111" s="16" t="s">
        <v>75</v>
      </c>
      <c r="C111" s="4" t="s">
        <v>51</v>
      </c>
      <c r="D111" s="4" t="s">
        <v>52</v>
      </c>
      <c r="E111" s="4" t="s">
        <v>84</v>
      </c>
    </row>
    <row r="112" spans="1:5" hidden="1" x14ac:dyDescent="0.25">
      <c r="A112" s="14" t="s">
        <v>284</v>
      </c>
      <c r="B112" s="16" t="s">
        <v>108</v>
      </c>
      <c r="C112" s="4" t="s">
        <v>51</v>
      </c>
      <c r="D112" s="4" t="s">
        <v>52</v>
      </c>
      <c r="E112" s="8" t="s">
        <v>109</v>
      </c>
    </row>
    <row r="113" spans="1:5" hidden="1" x14ac:dyDescent="0.25">
      <c r="A113" s="14" t="s">
        <v>285</v>
      </c>
      <c r="B113" s="16" t="s">
        <v>286</v>
      </c>
      <c r="C113" s="4" t="s">
        <v>51</v>
      </c>
      <c r="D113" s="4" t="s">
        <v>52</v>
      </c>
      <c r="E113" s="62" t="s">
        <v>287</v>
      </c>
    </row>
    <row r="114" spans="1:5" hidden="1" x14ac:dyDescent="0.25">
      <c r="A114" s="14" t="s">
        <v>176</v>
      </c>
      <c r="B114" s="16" t="s">
        <v>169</v>
      </c>
      <c r="C114" s="4" t="s">
        <v>51</v>
      </c>
      <c r="D114" s="4" t="s">
        <v>52</v>
      </c>
      <c r="E114" s="25" t="s">
        <v>170</v>
      </c>
    </row>
    <row r="115" spans="1:5" hidden="1" x14ac:dyDescent="0.25">
      <c r="A115" s="14" t="s">
        <v>288</v>
      </c>
      <c r="B115" s="16" t="s">
        <v>119</v>
      </c>
      <c r="C115" s="4" t="s">
        <v>51</v>
      </c>
      <c r="D115" s="4" t="s">
        <v>52</v>
      </c>
      <c r="E115" s="8" t="s">
        <v>46</v>
      </c>
    </row>
    <row r="116" spans="1:5" ht="26.4" hidden="1" x14ac:dyDescent="0.25">
      <c r="A116" s="14" t="s">
        <v>289</v>
      </c>
      <c r="B116" s="16" t="s">
        <v>290</v>
      </c>
      <c r="C116" s="4" t="s">
        <v>51</v>
      </c>
      <c r="D116" s="4" t="s">
        <v>52</v>
      </c>
      <c r="E116" s="63" t="s">
        <v>291</v>
      </c>
    </row>
    <row r="117" spans="1:5" hidden="1" x14ac:dyDescent="0.25">
      <c r="A117" s="14" t="s">
        <v>297</v>
      </c>
      <c r="B117" s="16" t="s">
        <v>49</v>
      </c>
      <c r="C117" s="4" t="s">
        <v>51</v>
      </c>
      <c r="D117" s="4" t="s">
        <v>52</v>
      </c>
      <c r="E117" s="4" t="s">
        <v>46</v>
      </c>
    </row>
    <row r="118" spans="1:5" x14ac:dyDescent="0.25">
      <c r="A118" s="14" t="s">
        <v>299</v>
      </c>
      <c r="B118" s="16" t="s">
        <v>98</v>
      </c>
      <c r="C118" s="4" t="s">
        <v>51</v>
      </c>
      <c r="D118" s="4" t="s">
        <v>52</v>
      </c>
      <c r="E118" s="4" t="s">
        <v>99</v>
      </c>
    </row>
    <row r="119" spans="1:5" ht="26.4" hidden="1" x14ac:dyDescent="0.25">
      <c r="A119" s="14" t="s">
        <v>300</v>
      </c>
      <c r="B119" s="16" t="s">
        <v>234</v>
      </c>
      <c r="C119" s="4" t="s">
        <v>51</v>
      </c>
      <c r="D119" s="4" t="s">
        <v>52</v>
      </c>
      <c r="E119" s="70" t="s">
        <v>301</v>
      </c>
    </row>
    <row r="120" spans="1:5" x14ac:dyDescent="0.25">
      <c r="A120" s="7" t="s">
        <v>360</v>
      </c>
      <c r="B120" s="7" t="s">
        <v>98</v>
      </c>
      <c r="C120" s="7" t="s">
        <v>51</v>
      </c>
      <c r="D120" s="7" t="s">
        <v>52</v>
      </c>
      <c r="E120" s="7" t="s">
        <v>99</v>
      </c>
    </row>
    <row r="121" spans="1:5" hidden="1" x14ac:dyDescent="0.25">
      <c r="A121" s="14" t="s">
        <v>365</v>
      </c>
      <c r="B121" s="16" t="s">
        <v>101</v>
      </c>
      <c r="C121" s="25" t="s">
        <v>363</v>
      </c>
      <c r="D121" s="25" t="s">
        <v>364</v>
      </c>
      <c r="E121" s="7" t="s">
        <v>366</v>
      </c>
    </row>
    <row r="122" spans="1:5" hidden="1" x14ac:dyDescent="0.25">
      <c r="A122" s="14" t="s">
        <v>370</v>
      </c>
      <c r="B122" s="16" t="s">
        <v>368</v>
      </c>
      <c r="C122" s="4" t="s">
        <v>51</v>
      </c>
      <c r="D122" s="4" t="s">
        <v>52</v>
      </c>
      <c r="E122" s="7" t="s">
        <v>369</v>
      </c>
    </row>
  </sheetData>
  <autoFilter ref="A1:Q122" xr:uid="{00000000-0001-0000-0000-000000000000}">
    <filterColumn colId="1">
      <filters>
        <filter val="60168-15"/>
      </filters>
    </filterColumn>
  </autoFilter>
  <dataConsolidate/>
  <pageMargins left="0.7" right="0.7" top="0.75" bottom="0.75" header="0.3" footer="0.3"/>
  <pageSetup paperSize="9" orientation="portrait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J6:Q18"/>
  <sheetViews>
    <sheetView workbookViewId="0">
      <selection activeCell="K24" sqref="K24"/>
    </sheetView>
  </sheetViews>
  <sheetFormatPr defaultColWidth="8.88671875" defaultRowHeight="13.8" x14ac:dyDescent="0.25"/>
  <cols>
    <col min="1" max="16384" width="8.88671875" style="23"/>
  </cols>
  <sheetData>
    <row r="6" spans="10:17" x14ac:dyDescent="0.25">
      <c r="J6" s="57"/>
      <c r="K6" s="57"/>
      <c r="L6" s="57"/>
      <c r="M6" s="57"/>
      <c r="N6" s="57"/>
      <c r="O6" s="57"/>
      <c r="P6" s="57"/>
      <c r="Q6" s="57"/>
    </row>
    <row r="7" spans="10:17" x14ac:dyDescent="0.25">
      <c r="J7" s="57"/>
      <c r="K7" s="57"/>
      <c r="L7" s="57"/>
      <c r="M7" s="57"/>
      <c r="N7" s="57"/>
      <c r="O7" s="57"/>
      <c r="P7" s="57"/>
      <c r="Q7" s="57"/>
    </row>
    <row r="8" spans="10:17" x14ac:dyDescent="0.25">
      <c r="J8" s="57"/>
      <c r="K8" s="57"/>
      <c r="L8" s="57"/>
      <c r="M8" s="57"/>
      <c r="N8" s="57"/>
      <c r="O8" s="57"/>
      <c r="P8" s="57"/>
      <c r="Q8" s="57"/>
    </row>
    <row r="9" spans="10:17" x14ac:dyDescent="0.25">
      <c r="J9" s="57"/>
      <c r="K9" s="57"/>
      <c r="L9" s="57"/>
      <c r="M9" s="57"/>
      <c r="N9" s="57"/>
      <c r="O9" s="57"/>
      <c r="P9" s="57"/>
      <c r="Q9" s="57"/>
    </row>
    <row r="10" spans="10:17" x14ac:dyDescent="0.25">
      <c r="J10" s="57"/>
      <c r="K10" s="57"/>
      <c r="L10" s="57"/>
      <c r="M10" s="57"/>
      <c r="N10" s="57"/>
      <c r="O10" s="57"/>
      <c r="P10" s="57"/>
      <c r="Q10" s="57"/>
    </row>
    <row r="11" spans="10:17" x14ac:dyDescent="0.25">
      <c r="J11" s="57"/>
      <c r="K11" s="57"/>
      <c r="L11" s="57"/>
      <c r="M11" s="57"/>
      <c r="N11" s="57"/>
      <c r="O11" s="57"/>
      <c r="P11" s="57"/>
      <c r="Q11" s="57"/>
    </row>
    <row r="12" spans="10:17" x14ac:dyDescent="0.25">
      <c r="J12" s="57"/>
      <c r="K12" s="57"/>
      <c r="L12" s="57"/>
      <c r="M12" s="57"/>
      <c r="N12" s="57"/>
      <c r="O12" s="57"/>
      <c r="P12" s="57"/>
      <c r="Q12" s="57"/>
    </row>
    <row r="13" spans="10:17" x14ac:dyDescent="0.25">
      <c r="J13" s="57"/>
      <c r="K13" s="57"/>
      <c r="L13" s="57"/>
      <c r="M13" s="57"/>
      <c r="N13" s="57"/>
      <c r="O13" s="57"/>
      <c r="P13" s="57"/>
      <c r="Q13" s="57"/>
    </row>
    <row r="14" spans="10:17" x14ac:dyDescent="0.25">
      <c r="J14" s="57"/>
      <c r="K14" s="57"/>
      <c r="L14" s="57"/>
      <c r="M14" s="57"/>
      <c r="N14" s="57"/>
      <c r="O14" s="57"/>
      <c r="P14" s="57"/>
      <c r="Q14" s="57"/>
    </row>
    <row r="15" spans="10:17" x14ac:dyDescent="0.25">
      <c r="J15" s="57"/>
      <c r="K15" s="57"/>
      <c r="L15" s="57"/>
      <c r="M15" s="57"/>
      <c r="N15" s="57"/>
      <c r="O15" s="57"/>
      <c r="P15" s="57"/>
      <c r="Q15" s="57"/>
    </row>
    <row r="16" spans="10:17" x14ac:dyDescent="0.25">
      <c r="J16" s="57"/>
      <c r="K16" s="57"/>
      <c r="L16" s="57"/>
      <c r="M16" s="57"/>
      <c r="N16" s="57"/>
      <c r="O16" s="57"/>
      <c r="P16" s="57"/>
      <c r="Q16" s="57"/>
    </row>
    <row r="17" spans="10:17" x14ac:dyDescent="0.25">
      <c r="J17" s="57"/>
      <c r="K17" s="57"/>
      <c r="L17" s="57"/>
      <c r="M17" s="57"/>
      <c r="N17" s="57"/>
      <c r="O17" s="57"/>
      <c r="P17" s="57"/>
      <c r="Q17" s="57"/>
    </row>
    <row r="18" spans="10:17" x14ac:dyDescent="0.25">
      <c r="J18" s="57"/>
      <c r="K18" s="57"/>
      <c r="L18" s="57"/>
      <c r="M18" s="57"/>
      <c r="N18" s="57"/>
      <c r="O18" s="57"/>
      <c r="P18" s="57"/>
      <c r="Q18" s="5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D2:Q14"/>
  <sheetViews>
    <sheetView topLeftCell="B1" workbookViewId="0">
      <selection activeCell="I36" sqref="I36"/>
    </sheetView>
  </sheetViews>
  <sheetFormatPr defaultColWidth="8.88671875" defaultRowHeight="13.8" x14ac:dyDescent="0.25"/>
  <cols>
    <col min="1" max="16384" width="8.88671875" style="23"/>
  </cols>
  <sheetData>
    <row r="2" spans="4:17" x14ac:dyDescent="0.25">
      <c r="J2" s="23" t="s">
        <v>65</v>
      </c>
      <c r="Q2" s="23" t="s">
        <v>66</v>
      </c>
    </row>
    <row r="14" spans="4:17" x14ac:dyDescent="0.25">
      <c r="D14" s="23" t="s">
        <v>64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33">
    <pageSetUpPr fitToPage="1"/>
  </sheetPr>
  <dimension ref="A1:AV86"/>
  <sheetViews>
    <sheetView tabSelected="1" zoomScale="105" zoomScaleNormal="105" workbookViewId="0">
      <selection activeCell="AE74" sqref="AE74"/>
    </sheetView>
  </sheetViews>
  <sheetFormatPr defaultRowHeight="13.8" x14ac:dyDescent="0.25"/>
  <cols>
    <col min="1" max="5" width="2.88671875" customWidth="1"/>
    <col min="6" max="6" width="16.5546875" customWidth="1"/>
    <col min="7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13.44140625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34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34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34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34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34" hidden="1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34" ht="15" customHeight="1" x14ac:dyDescent="0.25">
      <c r="A6" s="101" t="s">
        <v>379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375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34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34" ht="15" customHeight="1" x14ac:dyDescent="0.25">
      <c r="A8" s="111" t="s">
        <v>378</v>
      </c>
      <c r="B8" s="112"/>
      <c r="C8" s="112"/>
      <c r="D8" s="112"/>
      <c r="E8" s="112"/>
      <c r="F8" s="112"/>
      <c r="G8" s="112"/>
      <c r="H8" s="112"/>
      <c r="I8" s="112"/>
      <c r="J8" s="112"/>
      <c r="K8" s="112"/>
      <c r="L8" s="26"/>
      <c r="M8" s="26"/>
      <c r="N8" s="173" t="s">
        <v>99</v>
      </c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74"/>
      <c r="AC8" s="174"/>
      <c r="AD8" s="174"/>
      <c r="AE8" s="174"/>
      <c r="AF8" s="174"/>
      <c r="AG8" s="174"/>
    </row>
    <row r="9" spans="1:34" ht="15" customHeight="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26"/>
      <c r="M9" s="26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</row>
    <row r="10" spans="1:34" ht="9.6" hidden="1" customHeight="1" x14ac:dyDescent="0.25">
      <c r="A10" s="81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26"/>
      <c r="M10" s="26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</row>
    <row r="11" spans="1:34" ht="16.8" customHeight="1" x14ac:dyDescent="0.25">
      <c r="A11" s="111" t="s">
        <v>380</v>
      </c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79"/>
      <c r="M11" s="79"/>
      <c r="N11" s="176" t="s">
        <v>97</v>
      </c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t="s">
        <v>16</v>
      </c>
    </row>
    <row r="12" spans="1:34" ht="10.8" hidden="1" customHeight="1" x14ac:dyDescent="0.25">
      <c r="A12" s="82"/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79"/>
      <c r="M12" s="79"/>
      <c r="N12" s="91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</row>
    <row r="13" spans="1:34" ht="12.6" customHeight="1" x14ac:dyDescent="0.25">
      <c r="A13" s="111" t="s">
        <v>381</v>
      </c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79"/>
      <c r="M13" s="79"/>
      <c r="N13" s="176" t="s">
        <v>122</v>
      </c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</row>
    <row r="14" spans="1:34" ht="12" hidden="1" customHeight="1" x14ac:dyDescent="0.25">
      <c r="A14" s="82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79"/>
      <c r="M14" s="79"/>
      <c r="N14" s="83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</row>
    <row r="15" spans="1:34" ht="18.600000000000001" customHeight="1" x14ac:dyDescent="0.25">
      <c r="A15" s="111" t="s">
        <v>377</v>
      </c>
      <c r="B15" s="112"/>
      <c r="C15" s="112"/>
      <c r="D15" s="112"/>
      <c r="E15" s="112"/>
      <c r="F15" s="112"/>
      <c r="G15" s="112"/>
      <c r="H15" s="112"/>
      <c r="I15" s="177" t="s">
        <v>374</v>
      </c>
      <c r="J15" s="177"/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t="s">
        <v>17</v>
      </c>
    </row>
    <row r="16" spans="1:34" ht="15" hidden="1" customHeight="1" x14ac:dyDescent="0.25">
      <c r="A16" s="111"/>
      <c r="B16" s="112"/>
      <c r="C16" s="112"/>
      <c r="D16" s="112"/>
      <c r="E16" s="112"/>
      <c r="F16" s="112"/>
      <c r="G16" s="112"/>
      <c r="H16" s="112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  <c r="V16" s="180"/>
      <c r="W16" s="180"/>
      <c r="X16" s="180"/>
      <c r="Y16" s="180"/>
      <c r="Z16" s="180"/>
      <c r="AA16" s="180"/>
      <c r="AB16" s="180"/>
      <c r="AC16" s="180"/>
      <c r="AD16" s="180"/>
      <c r="AE16" s="180"/>
      <c r="AF16" s="180"/>
      <c r="AG16" s="180"/>
      <c r="AH16" t="s">
        <v>214</v>
      </c>
    </row>
    <row r="17" spans="1:43" ht="15" customHeight="1" x14ac:dyDescent="0.25">
      <c r="A17" s="111" t="s">
        <v>382</v>
      </c>
      <c r="B17" s="112"/>
      <c r="C17" s="112"/>
      <c r="D17" s="112"/>
      <c r="E17" s="112"/>
      <c r="F17" s="112"/>
      <c r="G17" s="112"/>
      <c r="H17" s="112"/>
      <c r="I17" s="177" t="s">
        <v>383</v>
      </c>
      <c r="J17" s="177"/>
      <c r="K17" s="177"/>
      <c r="L17" s="177"/>
      <c r="M17" s="177"/>
      <c r="N17" s="177"/>
      <c r="O17" s="177"/>
      <c r="P17" s="177"/>
      <c r="Q17" s="177"/>
      <c r="R17" s="177"/>
      <c r="S17" s="177"/>
      <c r="T17" s="177"/>
      <c r="U17" s="177"/>
      <c r="V17" s="177"/>
      <c r="W17" s="177"/>
      <c r="X17" s="177"/>
      <c r="Y17" s="177"/>
      <c r="Z17" s="177"/>
      <c r="AA17" s="177"/>
      <c r="AB17" s="177"/>
      <c r="AC17" s="177"/>
      <c r="AD17" s="177"/>
      <c r="AE17" s="177"/>
      <c r="AF17" s="177"/>
      <c r="AG17" s="177"/>
    </row>
    <row r="18" spans="1:43" ht="15" hidden="1" customHeight="1" x14ac:dyDescent="0.25">
      <c r="A18" s="82"/>
      <c r="B18" s="81"/>
      <c r="C18" s="81"/>
      <c r="D18" s="81"/>
      <c r="E18" s="81"/>
      <c r="F18" s="81"/>
      <c r="G18" s="81"/>
      <c r="H18" s="81"/>
      <c r="I18" s="86"/>
      <c r="J18" s="87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</row>
    <row r="19" spans="1:43" ht="15" customHeight="1" x14ac:dyDescent="0.25">
      <c r="A19" s="111" t="s">
        <v>384</v>
      </c>
      <c r="B19" s="112"/>
      <c r="C19" s="112"/>
      <c r="D19" s="112"/>
      <c r="E19" s="112"/>
      <c r="F19" s="112"/>
      <c r="G19" s="112"/>
      <c r="H19" s="112"/>
      <c r="I19" s="177">
        <v>0.6</v>
      </c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</row>
    <row r="20" spans="1:43" ht="15" hidden="1" customHeight="1" x14ac:dyDescent="0.25">
      <c r="A20" s="82"/>
      <c r="B20" s="81"/>
      <c r="C20" s="81"/>
      <c r="D20" s="81"/>
      <c r="E20" s="81"/>
      <c r="F20" s="81"/>
      <c r="G20" s="81"/>
      <c r="H20" s="81"/>
      <c r="I20" s="86"/>
      <c r="J20" s="86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</row>
    <row r="21" spans="1:43" ht="15" customHeight="1" x14ac:dyDescent="0.25">
      <c r="A21" s="111" t="s">
        <v>50</v>
      </c>
      <c r="B21" s="112"/>
      <c r="C21" s="112"/>
      <c r="D21" s="112"/>
      <c r="E21" s="112"/>
      <c r="F21" s="112"/>
      <c r="G21" s="112"/>
      <c r="H21" s="112"/>
      <c r="I21" s="110">
        <v>2019</v>
      </c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t="s">
        <v>267</v>
      </c>
    </row>
    <row r="22" spans="1:43" ht="15" hidden="1" customHeight="1" x14ac:dyDescent="0.25">
      <c r="A22" s="82"/>
      <c r="B22" s="81"/>
      <c r="C22" s="81"/>
      <c r="D22" s="81"/>
      <c r="E22" s="81"/>
      <c r="F22" s="81"/>
      <c r="G22" s="81"/>
      <c r="H22" s="81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</row>
    <row r="23" spans="1:43" ht="23.4" customHeight="1" x14ac:dyDescent="0.25">
      <c r="A23" s="111" t="s">
        <v>385</v>
      </c>
      <c r="B23" s="112"/>
      <c r="C23" s="112"/>
      <c r="D23" s="112"/>
      <c r="E23" s="112"/>
      <c r="F23" s="112"/>
      <c r="G23" s="112"/>
      <c r="H23" s="112"/>
      <c r="I23" s="107" t="s">
        <v>361</v>
      </c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3" t="s">
        <v>37</v>
      </c>
      <c r="U23" s="103"/>
      <c r="V23" s="107">
        <f>VLOOKUP(I23,ИД!K1:L26,2,FALSE)</f>
        <v>8901001822</v>
      </c>
      <c r="W23" s="107"/>
      <c r="X23" s="107"/>
      <c r="Y23" s="107"/>
      <c r="Z23" s="113" t="s">
        <v>38</v>
      </c>
      <c r="AA23" s="113"/>
      <c r="AB23" s="113">
        <f>VLOOKUP(I23,ИД!K1:M26,3,FALSE)</f>
        <v>0</v>
      </c>
      <c r="AC23" s="113"/>
      <c r="AD23" s="113"/>
      <c r="AE23" s="113"/>
      <c r="AF23" s="32"/>
      <c r="AG23" s="32"/>
      <c r="AH23" t="s">
        <v>372</v>
      </c>
    </row>
    <row r="24" spans="1:43" ht="10.199999999999999" customHeight="1" x14ac:dyDescent="0.25">
      <c r="A24" s="31"/>
      <c r="B24" s="31"/>
      <c r="C24" s="31"/>
      <c r="D24" s="31"/>
      <c r="E24" s="31"/>
      <c r="F24" s="31"/>
      <c r="G24" s="31"/>
      <c r="H24" s="31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N24" s="22"/>
    </row>
    <row r="25" spans="1:43" ht="24.6" customHeight="1" x14ac:dyDescent="0.25">
      <c r="A25" s="106" t="s">
        <v>386</v>
      </c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7" t="s">
        <v>387</v>
      </c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</row>
    <row r="26" spans="1:43" ht="15" customHeight="1" x14ac:dyDescent="0.25">
      <c r="A26" s="33"/>
      <c r="B26" s="33"/>
      <c r="C26" s="33"/>
      <c r="D26" s="33"/>
      <c r="E26" s="33"/>
      <c r="F26" s="33"/>
      <c r="G26" s="31"/>
      <c r="H26" s="31"/>
      <c r="I26" s="31"/>
      <c r="J26" s="31"/>
      <c r="K26" s="31"/>
      <c r="L26" s="31"/>
      <c r="M26" s="31"/>
      <c r="N26" s="31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</row>
    <row r="27" spans="1:43" ht="43.2" customHeight="1" x14ac:dyDescent="0.25">
      <c r="A27" s="178" t="s">
        <v>388</v>
      </c>
      <c r="B27" s="178"/>
      <c r="C27" s="178"/>
      <c r="D27" s="178"/>
      <c r="E27" s="178"/>
      <c r="F27" s="178"/>
      <c r="G27" s="109" t="s">
        <v>362</v>
      </c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  <c r="X27" s="109"/>
      <c r="Y27" s="109"/>
      <c r="Z27" s="109"/>
      <c r="AA27" s="109"/>
      <c r="AB27" s="109"/>
      <c r="AC27" s="109"/>
      <c r="AD27" s="109"/>
      <c r="AE27" s="109"/>
      <c r="AF27" s="109"/>
      <c r="AG27" s="109"/>
      <c r="AO27" s="26"/>
    </row>
    <row r="28" spans="1:43" ht="15" customHeight="1" x14ac:dyDescent="0.25">
      <c r="A28" s="179"/>
      <c r="B28" s="179"/>
      <c r="C28" s="179"/>
      <c r="D28" s="179"/>
      <c r="E28" s="179"/>
      <c r="F28" s="179"/>
      <c r="G28" s="171" t="s">
        <v>376</v>
      </c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</row>
    <row r="29" spans="1:43" ht="13.2" customHeight="1" x14ac:dyDescent="0.25">
      <c r="A29" s="179"/>
      <c r="B29" s="179"/>
      <c r="C29" s="179"/>
      <c r="D29" s="179"/>
      <c r="E29" s="179"/>
      <c r="F29" s="179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172"/>
      <c r="AF29" s="172"/>
      <c r="AG29" s="172"/>
    </row>
    <row r="30" spans="1:43" ht="29.4" customHeight="1" x14ac:dyDescent="0.25">
      <c r="A30" s="112"/>
      <c r="B30" s="112"/>
      <c r="C30" s="112"/>
      <c r="D30" s="112"/>
      <c r="E30" s="112"/>
      <c r="F30" s="112"/>
      <c r="G30" s="170" t="s">
        <v>389</v>
      </c>
      <c r="H30" s="170"/>
      <c r="I30" s="170"/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Q30" s="21"/>
    </row>
    <row r="31" spans="1:43" ht="20.399999999999999" hidden="1" customHeight="1" x14ac:dyDescent="0.25">
      <c r="A31" s="112"/>
      <c r="B31" s="112"/>
      <c r="C31" s="112"/>
      <c r="D31" s="112"/>
      <c r="E31" s="112"/>
      <c r="F31" s="112"/>
      <c r="G31" s="170" t="s">
        <v>391</v>
      </c>
      <c r="H31" s="170"/>
      <c r="I31" s="170"/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0"/>
      <c r="AD31" s="170"/>
      <c r="AE31" s="170"/>
      <c r="AF31" s="170"/>
      <c r="AG31" s="170"/>
      <c r="AQ31" s="21"/>
    </row>
    <row r="32" spans="1:43" ht="30" customHeight="1" x14ac:dyDescent="0.25">
      <c r="A32" s="112"/>
      <c r="B32" s="112"/>
      <c r="C32" s="112"/>
      <c r="D32" s="112"/>
      <c r="E32" s="112"/>
      <c r="F32" s="112"/>
      <c r="G32" s="170" t="s">
        <v>392</v>
      </c>
      <c r="H32" s="170"/>
      <c r="I32" s="170"/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  <c r="U32" s="170"/>
      <c r="V32" s="170"/>
      <c r="W32" s="170"/>
      <c r="X32" s="170"/>
      <c r="Y32" s="170"/>
      <c r="Z32" s="170"/>
      <c r="AA32" s="170"/>
      <c r="AB32" s="170"/>
      <c r="AC32" s="170"/>
      <c r="AD32" s="170"/>
      <c r="AE32" s="170"/>
      <c r="AF32" s="170"/>
      <c r="AG32" s="170"/>
      <c r="AQ32" s="21"/>
    </row>
    <row r="33" spans="1:43" ht="9" customHeight="1" x14ac:dyDescent="0.25">
      <c r="A33" s="112"/>
      <c r="B33" s="112"/>
      <c r="C33" s="112"/>
      <c r="D33" s="112"/>
      <c r="E33" s="112"/>
      <c r="F33" s="112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Q33" s="21"/>
    </row>
    <row r="34" spans="1:43" ht="7.8" hidden="1" customHeight="1" x14ac:dyDescent="0.25">
      <c r="A34" s="112"/>
      <c r="B34" s="112"/>
      <c r="C34" s="112"/>
      <c r="D34" s="112"/>
      <c r="E34" s="112"/>
      <c r="F34" s="112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</row>
    <row r="35" spans="1:43" ht="21.6" customHeight="1" x14ac:dyDescent="0.25">
      <c r="A35" s="112" t="s">
        <v>393</v>
      </c>
      <c r="B35" s="112"/>
      <c r="C35" s="112"/>
      <c r="D35" s="112"/>
      <c r="E35" s="112"/>
      <c r="F35" s="112"/>
      <c r="G35" s="172" t="s">
        <v>394</v>
      </c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2"/>
    </row>
    <row r="36" spans="1:43" ht="12.6" customHeight="1" x14ac:dyDescent="0.25">
      <c r="A36" s="81"/>
      <c r="B36" s="81"/>
      <c r="C36" s="81"/>
      <c r="D36" s="81"/>
      <c r="E36" s="81"/>
      <c r="F36" s="81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</row>
    <row r="37" spans="1:43" ht="24" customHeight="1" x14ac:dyDescent="0.25">
      <c r="A37" s="181" t="s">
        <v>395</v>
      </c>
      <c r="B37" s="181"/>
      <c r="C37" s="181"/>
      <c r="D37" s="181"/>
      <c r="E37" s="181"/>
      <c r="F37" s="181"/>
      <c r="G37" s="117" t="s">
        <v>33</v>
      </c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5">
        <v>18.7</v>
      </c>
      <c r="S37" s="115"/>
      <c r="T37" s="61" t="s">
        <v>30</v>
      </c>
      <c r="U37" s="118" t="s">
        <v>29</v>
      </c>
      <c r="V37" s="118"/>
      <c r="W37" s="118"/>
      <c r="X37" s="118"/>
      <c r="Y37" s="118"/>
      <c r="Z37" s="118"/>
      <c r="AA37" s="118"/>
      <c r="AB37" s="118"/>
      <c r="AC37" s="115">
        <v>35</v>
      </c>
      <c r="AD37" s="115"/>
      <c r="AE37" s="67" t="s">
        <v>31</v>
      </c>
      <c r="AF37" s="67"/>
      <c r="AG37" s="67"/>
    </row>
    <row r="38" spans="1:43" ht="14.4" customHeight="1" x14ac:dyDescent="0.25">
      <c r="A38" s="179"/>
      <c r="B38" s="179"/>
      <c r="C38" s="179"/>
      <c r="D38" s="179"/>
      <c r="E38" s="179"/>
      <c r="F38" s="179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4"/>
      <c r="AF38" s="114"/>
      <c r="AG38" s="114"/>
    </row>
    <row r="39" spans="1:43" ht="15" customHeight="1" x14ac:dyDescent="0.25">
      <c r="A39" s="179"/>
      <c r="B39" s="179"/>
      <c r="C39" s="179"/>
      <c r="D39" s="179"/>
      <c r="E39" s="179"/>
      <c r="F39" s="179"/>
      <c r="G39" s="67"/>
      <c r="H39" s="67"/>
      <c r="I39" s="67"/>
      <c r="J39" s="67"/>
      <c r="K39" s="67"/>
      <c r="L39" s="67" t="s">
        <v>34</v>
      </c>
      <c r="M39" s="67"/>
      <c r="N39" s="67"/>
      <c r="O39" s="67"/>
      <c r="P39" s="67"/>
      <c r="Q39" s="67"/>
      <c r="R39" s="67"/>
      <c r="S39" s="115">
        <v>100.3</v>
      </c>
      <c r="T39" s="115"/>
      <c r="U39" s="67" t="s">
        <v>15</v>
      </c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</row>
    <row r="40" spans="1:43" ht="15" hidden="1" customHeight="1" x14ac:dyDescent="0.25">
      <c r="A40" s="179"/>
      <c r="B40" s="179"/>
      <c r="C40" s="179"/>
      <c r="D40" s="179"/>
      <c r="E40" s="179"/>
      <c r="F40" s="179"/>
      <c r="G40" s="182" t="s">
        <v>396</v>
      </c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</row>
    <row r="41" spans="1:43" ht="29.4" hidden="1" customHeight="1" x14ac:dyDescent="0.25">
      <c r="A41" s="179"/>
      <c r="B41" s="179"/>
      <c r="C41" s="179"/>
      <c r="D41" s="179"/>
      <c r="E41" s="179"/>
      <c r="F41" s="179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72"/>
      <c r="AA41" s="172"/>
      <c r="AB41" s="172"/>
      <c r="AC41" s="172"/>
      <c r="AD41" s="172"/>
      <c r="AE41" s="172"/>
      <c r="AF41" s="172"/>
      <c r="AG41" s="172"/>
    </row>
    <row r="42" spans="1:43" ht="25.2" hidden="1" customHeight="1" x14ac:dyDescent="0.25">
      <c r="A42" s="179"/>
      <c r="B42" s="179"/>
      <c r="C42" s="179"/>
      <c r="D42" s="179"/>
      <c r="E42" s="179"/>
      <c r="F42" s="179"/>
      <c r="G42" s="94" t="s">
        <v>397</v>
      </c>
      <c r="H42" s="94"/>
      <c r="I42" s="94"/>
      <c r="J42" s="94"/>
      <c r="K42" s="94"/>
      <c r="L42" s="94"/>
      <c r="M42" s="78"/>
      <c r="N42" s="78"/>
      <c r="O42" s="78"/>
      <c r="P42" s="78"/>
      <c r="Q42" s="78"/>
      <c r="R42" s="78"/>
      <c r="S42" s="77"/>
      <c r="T42" s="77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</row>
    <row r="43" spans="1:43" ht="15.6" customHeight="1" x14ac:dyDescent="0.25">
      <c r="A43" s="95"/>
      <c r="B43" s="95"/>
      <c r="C43" s="95"/>
      <c r="D43" s="95"/>
      <c r="E43" s="95"/>
      <c r="F43" s="95"/>
      <c r="G43" s="93"/>
      <c r="H43" s="93"/>
      <c r="I43" s="93"/>
      <c r="J43" s="93"/>
      <c r="K43" s="96"/>
      <c r="L43" s="96"/>
      <c r="M43" s="96"/>
      <c r="N43" s="96"/>
      <c r="O43" s="96"/>
      <c r="P43" s="96"/>
      <c r="Q43" s="96"/>
      <c r="R43" s="96"/>
      <c r="S43" s="97"/>
      <c r="T43" s="97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</row>
    <row r="44" spans="1:43" ht="19.2" customHeight="1" x14ac:dyDescent="0.25">
      <c r="A44" s="116" t="s">
        <v>55</v>
      </c>
      <c r="B44" s="116"/>
      <c r="C44" s="116"/>
      <c r="D44" s="116"/>
      <c r="E44" s="116"/>
      <c r="F44" s="116"/>
      <c r="G44" s="116"/>
      <c r="H44" s="116"/>
      <c r="I44" s="116"/>
      <c r="J44" s="116"/>
      <c r="K44" s="196" t="s">
        <v>405</v>
      </c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</row>
    <row r="45" spans="1:43" ht="15" customHeight="1" x14ac:dyDescent="0.25">
      <c r="A45" s="31"/>
      <c r="B45" s="31"/>
      <c r="C45" s="31"/>
      <c r="D45" s="31"/>
      <c r="E45" s="31"/>
      <c r="F45" s="31"/>
      <c r="G45" s="31"/>
      <c r="H45" s="31"/>
      <c r="I45" s="31"/>
      <c r="J45" s="33"/>
      <c r="K45" s="108" t="s">
        <v>32</v>
      </c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</row>
    <row r="46" spans="1:43" ht="16.2" hidden="1" customHeight="1" x14ac:dyDescent="0.25">
      <c r="A46" s="102" t="s">
        <v>367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3" t="s">
        <v>371</v>
      </c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3"/>
      <c r="AD46" s="103"/>
      <c r="AE46" s="103"/>
      <c r="AF46" s="103"/>
      <c r="AG46" s="103"/>
    </row>
    <row r="47" spans="1:43" ht="15" hidden="1" customHeight="1" x14ac:dyDescent="0.25">
      <c r="A47" s="31"/>
      <c r="B47" s="31"/>
      <c r="C47" s="31"/>
      <c r="D47" s="31"/>
      <c r="E47" s="31"/>
      <c r="F47" s="31"/>
      <c r="G47" s="31"/>
      <c r="H47" s="31"/>
      <c r="I47" s="31"/>
      <c r="J47" s="33"/>
      <c r="K47" s="104" t="s">
        <v>32</v>
      </c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</row>
    <row r="48" spans="1:43" ht="15" hidden="1" customHeight="1" x14ac:dyDescent="0.3">
      <c r="A48" s="34" t="s">
        <v>399</v>
      </c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26"/>
      <c r="AG48" s="26"/>
    </row>
    <row r="49" spans="1:48" ht="12.6" hidden="1" customHeight="1" x14ac:dyDescent="0.25">
      <c r="A49" s="119">
        <v>0</v>
      </c>
      <c r="B49" s="119"/>
      <c r="C49" s="119"/>
      <c r="D49" s="119"/>
      <c r="E49" s="120">
        <v>10</v>
      </c>
      <c r="F49" s="120"/>
      <c r="G49" s="120"/>
      <c r="H49" s="120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26"/>
      <c r="AG49" s="26"/>
    </row>
    <row r="50" spans="1:48" ht="49.8" hidden="1" customHeight="1" x14ac:dyDescent="0.25">
      <c r="A50" s="121" t="s">
        <v>277</v>
      </c>
      <c r="B50" s="122"/>
      <c r="C50" s="122"/>
      <c r="D50" s="122"/>
      <c r="E50" s="122"/>
      <c r="F50" s="122"/>
      <c r="G50" s="122"/>
      <c r="H50" s="123"/>
      <c r="I50" s="121" t="s">
        <v>276</v>
      </c>
      <c r="J50" s="122"/>
      <c r="K50" s="122"/>
      <c r="L50" s="122"/>
      <c r="M50" s="122"/>
      <c r="N50" s="122"/>
      <c r="O50" s="122"/>
      <c r="P50" s="123"/>
      <c r="Q50" s="124" t="s">
        <v>398</v>
      </c>
      <c r="R50" s="125"/>
      <c r="S50" s="125"/>
      <c r="T50" s="125"/>
      <c r="U50" s="125"/>
      <c r="V50" s="125"/>
      <c r="W50" s="124" t="s">
        <v>403</v>
      </c>
      <c r="X50" s="125"/>
      <c r="Y50" s="125"/>
      <c r="Z50" s="126"/>
      <c r="AA50" s="124" t="s">
        <v>57</v>
      </c>
      <c r="AB50" s="125"/>
      <c r="AC50" s="125"/>
      <c r="AD50" s="126"/>
      <c r="AE50" s="124" t="s">
        <v>71</v>
      </c>
      <c r="AF50" s="125"/>
      <c r="AG50" s="126"/>
    </row>
    <row r="51" spans="1:48" hidden="1" x14ac:dyDescent="0.25">
      <c r="A51" s="133" t="s">
        <v>14</v>
      </c>
      <c r="B51" s="134"/>
      <c r="C51" s="134"/>
      <c r="D51" s="134"/>
      <c r="E51" s="134"/>
      <c r="F51" s="134"/>
      <c r="G51" s="134"/>
      <c r="H51" s="135"/>
      <c r="I51" s="136" t="str">
        <f>A51</f>
        <v>МПа</v>
      </c>
      <c r="J51" s="137"/>
      <c r="K51" s="137"/>
      <c r="L51" s="137"/>
      <c r="M51" s="137"/>
      <c r="N51" s="137"/>
      <c r="O51" s="137"/>
      <c r="P51" s="138"/>
      <c r="Q51" s="139" t="str">
        <f>A51</f>
        <v>МПа</v>
      </c>
      <c r="R51" s="139"/>
      <c r="S51" s="139"/>
      <c r="T51" s="139"/>
      <c r="U51" s="139"/>
      <c r="V51" s="139"/>
      <c r="W51" s="140" t="str">
        <f>A51</f>
        <v>МПа</v>
      </c>
      <c r="X51" s="141"/>
      <c r="Y51" s="141"/>
      <c r="Z51" s="142"/>
      <c r="AA51" s="127"/>
      <c r="AB51" s="128"/>
      <c r="AC51" s="128"/>
      <c r="AD51" s="129"/>
      <c r="AE51" s="127"/>
      <c r="AF51" s="128"/>
      <c r="AG51" s="129"/>
    </row>
    <row r="52" spans="1:48" hidden="1" x14ac:dyDescent="0.25">
      <c r="A52" s="121" t="s">
        <v>58</v>
      </c>
      <c r="B52" s="146"/>
      <c r="C52" s="146"/>
      <c r="D52" s="147"/>
      <c r="E52" s="121" t="s">
        <v>60</v>
      </c>
      <c r="F52" s="146"/>
      <c r="G52" s="146"/>
      <c r="H52" s="147"/>
      <c r="I52" s="121" t="s">
        <v>58</v>
      </c>
      <c r="J52" s="146"/>
      <c r="K52" s="146"/>
      <c r="L52" s="147"/>
      <c r="M52" s="121" t="s">
        <v>60</v>
      </c>
      <c r="N52" s="146"/>
      <c r="O52" s="146"/>
      <c r="P52" s="147"/>
      <c r="Q52" s="148" t="s">
        <v>58</v>
      </c>
      <c r="R52" s="149"/>
      <c r="S52" s="150"/>
      <c r="T52" s="148" t="s">
        <v>60</v>
      </c>
      <c r="U52" s="149"/>
      <c r="V52" s="150"/>
      <c r="W52" s="143"/>
      <c r="X52" s="144"/>
      <c r="Y52" s="144"/>
      <c r="Z52" s="145"/>
      <c r="AA52" s="130"/>
      <c r="AB52" s="131"/>
      <c r="AC52" s="131"/>
      <c r="AD52" s="132"/>
      <c r="AE52" s="130"/>
      <c r="AF52" s="131"/>
      <c r="AG52" s="132"/>
    </row>
    <row r="53" spans="1:48" ht="30" hidden="1" customHeight="1" x14ac:dyDescent="0.25">
      <c r="A53" s="153">
        <f ca="1">RAND()*(AU71-AU72)+AU72</f>
        <v>3.4000000000000002E-2</v>
      </c>
      <c r="B53" s="154"/>
      <c r="C53" s="154"/>
      <c r="D53" s="155"/>
      <c r="E53" s="153">
        <f ca="1">RAND()*(AU71-AU72)+AU72</f>
        <v>-9.2999999999999999E-2</v>
      </c>
      <c r="F53" s="154"/>
      <c r="G53" s="154"/>
      <c r="H53" s="155"/>
      <c r="I53" s="156">
        <f>($E$49-A49)/100*((AO71-4)/28*100)+A49</f>
        <v>0</v>
      </c>
      <c r="J53" s="156"/>
      <c r="K53" s="156"/>
      <c r="L53" s="156"/>
      <c r="M53" s="156">
        <f>I53</f>
        <v>0</v>
      </c>
      <c r="N53" s="156"/>
      <c r="O53" s="156"/>
      <c r="P53" s="156"/>
      <c r="Q53" s="151">
        <f ca="1">(A53-I53)/I60*100</f>
        <v>0.34</v>
      </c>
      <c r="R53" s="151"/>
      <c r="S53" s="151"/>
      <c r="T53" s="151">
        <f ca="1">(E53-M53)/M57*100</f>
        <v>-1.63</v>
      </c>
      <c r="U53" s="151"/>
      <c r="V53" s="151"/>
      <c r="W53" s="151">
        <v>1.5</v>
      </c>
      <c r="X53" s="151"/>
      <c r="Y53" s="151"/>
      <c r="Z53" s="151"/>
      <c r="AA53" s="152" t="s">
        <v>59</v>
      </c>
      <c r="AB53" s="152"/>
      <c r="AC53" s="152"/>
      <c r="AD53" s="152"/>
      <c r="AE53" s="152" t="s">
        <v>59</v>
      </c>
      <c r="AF53" s="152"/>
      <c r="AG53" s="152"/>
      <c r="AK53" s="24"/>
    </row>
    <row r="54" spans="1:48" ht="14.4" hidden="1" customHeight="1" x14ac:dyDescent="0.25">
      <c r="A54" s="153">
        <f ca="1">RAND()*(AU73-AU74)+AU74</f>
        <v>1.452</v>
      </c>
      <c r="B54" s="154"/>
      <c r="C54" s="154"/>
      <c r="D54" s="155"/>
      <c r="E54" s="153">
        <f ca="1">RAND()*(AU73-AU74)+AU74</f>
        <v>1.3839999999999999</v>
      </c>
      <c r="F54" s="154"/>
      <c r="G54" s="154"/>
      <c r="H54" s="155"/>
      <c r="I54" s="156">
        <f>($E$49-A49)/100*((AO72-4)/28*100)+A49</f>
        <v>1.429</v>
      </c>
      <c r="J54" s="156"/>
      <c r="K54" s="156"/>
      <c r="L54" s="156"/>
      <c r="M54" s="156">
        <f t="shared" ref="M54:M60" si="0">I54</f>
        <v>1.429</v>
      </c>
      <c r="N54" s="156"/>
      <c r="O54" s="156"/>
      <c r="P54" s="156"/>
      <c r="Q54" s="151">
        <f ca="1">(A54-I54)/I60*100</f>
        <v>0.23</v>
      </c>
      <c r="R54" s="151"/>
      <c r="S54" s="151"/>
      <c r="T54" s="151">
        <f ca="1">(E54-M54)/M60*100</f>
        <v>-0.45</v>
      </c>
      <c r="U54" s="151"/>
      <c r="V54" s="151"/>
      <c r="W54" s="151">
        <v>1.5</v>
      </c>
      <c r="X54" s="151"/>
      <c r="Y54" s="151"/>
      <c r="Z54" s="151"/>
      <c r="AA54" s="151">
        <f ca="1">(A54-E54)/A60*100</f>
        <v>0.68</v>
      </c>
      <c r="AB54" s="151"/>
      <c r="AC54" s="151"/>
      <c r="AD54" s="151"/>
      <c r="AE54" s="151">
        <f>W54</f>
        <v>1.5</v>
      </c>
      <c r="AF54" s="151"/>
      <c r="AG54" s="151"/>
      <c r="AU54" t="s">
        <v>275</v>
      </c>
    </row>
    <row r="55" spans="1:48" ht="25.65" hidden="1" customHeight="1" x14ac:dyDescent="0.25">
      <c r="A55" s="153">
        <f ca="1">RAND()*(AU75-AU76)+AU76</f>
        <v>2.9809999999999999</v>
      </c>
      <c r="B55" s="154"/>
      <c r="C55" s="154"/>
      <c r="D55" s="155"/>
      <c r="E55" s="153">
        <f ca="1">RAND()*(AU75-AU76)+AU76</f>
        <v>2.7919999999999998</v>
      </c>
      <c r="F55" s="154"/>
      <c r="G55" s="154"/>
      <c r="H55" s="155"/>
      <c r="I55" s="156">
        <f>($E$49-A49)/100*((AO73-4)/28*100)+A49</f>
        <v>2.8570000000000002</v>
      </c>
      <c r="J55" s="156"/>
      <c r="K55" s="156"/>
      <c r="L55" s="156"/>
      <c r="M55" s="156">
        <f t="shared" si="0"/>
        <v>2.8570000000000002</v>
      </c>
      <c r="N55" s="156"/>
      <c r="O55" s="156"/>
      <c r="P55" s="156"/>
      <c r="Q55" s="151">
        <f ca="1">(A55-I55)/I60*100</f>
        <v>1.24</v>
      </c>
      <c r="R55" s="151"/>
      <c r="S55" s="151"/>
      <c r="T55" s="151">
        <f ca="1">(E55-M55)/M60*100</f>
        <v>-0.65</v>
      </c>
      <c r="U55" s="151"/>
      <c r="V55" s="151"/>
      <c r="W55" s="151">
        <v>1.5</v>
      </c>
      <c r="X55" s="151"/>
      <c r="Y55" s="151"/>
      <c r="Z55" s="151"/>
      <c r="AA55" s="157">
        <f ca="1">(A55-E55)/A60*100</f>
        <v>1.9</v>
      </c>
      <c r="AB55" s="158"/>
      <c r="AC55" s="158"/>
      <c r="AD55" s="159"/>
      <c r="AE55" s="151">
        <f t="shared" ref="AE55:AE59" si="1">W55</f>
        <v>1.5</v>
      </c>
      <c r="AF55" s="151"/>
      <c r="AG55" s="151"/>
      <c r="AN55" s="1" t="s">
        <v>67</v>
      </c>
      <c r="AO55" s="1"/>
      <c r="AP55" s="1"/>
      <c r="AQ55" s="1"/>
      <c r="AU55" s="24">
        <f>I60*W53/100</f>
        <v>0.15</v>
      </c>
    </row>
    <row r="56" spans="1:48" ht="15" hidden="1" customHeight="1" x14ac:dyDescent="0.25">
      <c r="A56" s="153">
        <f ca="1">RAND()*(AU77-AU78)+AU78</f>
        <v>4.3979999999999997</v>
      </c>
      <c r="B56" s="154"/>
      <c r="C56" s="154"/>
      <c r="D56" s="155"/>
      <c r="E56" s="153">
        <f ca="1">RAND()*(AU77-AU78)+AU78</f>
        <v>4.4160000000000004</v>
      </c>
      <c r="F56" s="154"/>
      <c r="G56" s="154"/>
      <c r="H56" s="155"/>
      <c r="I56" s="156">
        <f>($E$49-A49)/100*((AO74-4)/28*100)+A49</f>
        <v>4.2859999999999996</v>
      </c>
      <c r="J56" s="156"/>
      <c r="K56" s="156"/>
      <c r="L56" s="156"/>
      <c r="M56" s="156">
        <f t="shared" si="0"/>
        <v>4.2859999999999996</v>
      </c>
      <c r="N56" s="156"/>
      <c r="O56" s="156"/>
      <c r="P56" s="156"/>
      <c r="Q56" s="151">
        <f ca="1">(A56-I56)/I60*100</f>
        <v>1.1200000000000001</v>
      </c>
      <c r="R56" s="151"/>
      <c r="S56" s="151"/>
      <c r="T56" s="151">
        <f ca="1">(E56-M56)/M60*100</f>
        <v>1.3</v>
      </c>
      <c r="U56" s="151"/>
      <c r="V56" s="151"/>
      <c r="W56" s="151">
        <v>1.5</v>
      </c>
      <c r="X56" s="151"/>
      <c r="Y56" s="151"/>
      <c r="Z56" s="151"/>
      <c r="AA56" s="157">
        <f ca="1">(A56-E56)/A60*100</f>
        <v>-0.18</v>
      </c>
      <c r="AB56" s="158"/>
      <c r="AC56" s="158"/>
      <c r="AD56" s="159"/>
      <c r="AE56" s="151">
        <f t="shared" si="1"/>
        <v>1.5</v>
      </c>
      <c r="AF56" s="151"/>
      <c r="AG56" s="151"/>
      <c r="AN56" s="18">
        <f ca="1">IF(ABS(Q53)&gt;=$W$53,1,0)</f>
        <v>0</v>
      </c>
      <c r="AO56" s="18">
        <f ca="1">IF(ABS(T53)&gt;=$W$53,1,0)</f>
        <v>1</v>
      </c>
    </row>
    <row r="57" spans="1:48" hidden="1" x14ac:dyDescent="0.25">
      <c r="A57" s="153">
        <f ca="1">RAND()*(AU79-AU80)+AU80</f>
        <v>5.8529999999999998</v>
      </c>
      <c r="B57" s="154"/>
      <c r="C57" s="154"/>
      <c r="D57" s="155"/>
      <c r="E57" s="153">
        <f ca="1">RAND()*(AU79-AU80)+AU80</f>
        <v>5.7160000000000002</v>
      </c>
      <c r="F57" s="154"/>
      <c r="G57" s="154"/>
      <c r="H57" s="155"/>
      <c r="I57" s="156">
        <f>($E$49-A49)/100*((AO75-4)/28*100)+A49</f>
        <v>5.7140000000000004</v>
      </c>
      <c r="J57" s="156"/>
      <c r="K57" s="156"/>
      <c r="L57" s="156"/>
      <c r="M57" s="156">
        <f t="shared" si="0"/>
        <v>5.7140000000000004</v>
      </c>
      <c r="N57" s="156"/>
      <c r="O57" s="156"/>
      <c r="P57" s="156"/>
      <c r="Q57" s="151">
        <f ca="1">(A57-I57)/I60*100</f>
        <v>1.39</v>
      </c>
      <c r="R57" s="151"/>
      <c r="S57" s="151"/>
      <c r="T57" s="151">
        <f ca="1">(E57-M57)/M60*100</f>
        <v>0.02</v>
      </c>
      <c r="U57" s="151"/>
      <c r="V57" s="151"/>
      <c r="W57" s="151">
        <v>1.5</v>
      </c>
      <c r="X57" s="151"/>
      <c r="Y57" s="151"/>
      <c r="Z57" s="151"/>
      <c r="AA57" s="157">
        <f ca="1">(A57-E57)/A60*100</f>
        <v>1.38</v>
      </c>
      <c r="AB57" s="158"/>
      <c r="AC57" s="158"/>
      <c r="AD57" s="159"/>
      <c r="AE57" s="151">
        <f t="shared" si="1"/>
        <v>1.5</v>
      </c>
      <c r="AF57" s="151"/>
      <c r="AG57" s="151"/>
      <c r="AN57" s="18">
        <f ca="1">IF(ABS(Q54)&gt;=$W$54,1,0)</f>
        <v>0</v>
      </c>
      <c r="AO57" s="18">
        <f ca="1">IF(ABS(T54)&gt;=$W$54,1,0)</f>
        <v>0</v>
      </c>
      <c r="AP57" s="18">
        <f ca="1">IF(ABS(AA54)&gt;=$AE$54,1,0)</f>
        <v>0</v>
      </c>
      <c r="AU57" s="24">
        <f>I53</f>
        <v>0</v>
      </c>
      <c r="AV57" s="24">
        <f>M53</f>
        <v>0</v>
      </c>
    </row>
    <row r="58" spans="1:48" hidden="1" x14ac:dyDescent="0.25">
      <c r="A58" s="153">
        <f ca="1">RAND()*(AU81-AU82)+AU82</f>
        <v>7.2210000000000001</v>
      </c>
      <c r="B58" s="154"/>
      <c r="C58" s="154"/>
      <c r="D58" s="155"/>
      <c r="E58" s="153">
        <f ca="1">RAND()*(AU81-AU82)+AU82</f>
        <v>7.2380000000000004</v>
      </c>
      <c r="F58" s="154"/>
      <c r="G58" s="154"/>
      <c r="H58" s="155"/>
      <c r="I58" s="156">
        <f>($E$49-A49)/100*((AO76-4)/28*100)+A49</f>
        <v>7.1429999999999998</v>
      </c>
      <c r="J58" s="156"/>
      <c r="K58" s="156"/>
      <c r="L58" s="156"/>
      <c r="M58" s="156">
        <f t="shared" si="0"/>
        <v>7.1429999999999998</v>
      </c>
      <c r="N58" s="156"/>
      <c r="O58" s="156"/>
      <c r="P58" s="156"/>
      <c r="Q58" s="151">
        <f ca="1">(A58-I58)/I60*100</f>
        <v>0.78</v>
      </c>
      <c r="R58" s="151"/>
      <c r="S58" s="151"/>
      <c r="T58" s="151">
        <f ca="1">(E58-M58)/M60*100</f>
        <v>0.95</v>
      </c>
      <c r="U58" s="151"/>
      <c r="V58" s="151"/>
      <c r="W58" s="151">
        <v>1.5</v>
      </c>
      <c r="X58" s="151"/>
      <c r="Y58" s="151"/>
      <c r="Z58" s="151"/>
      <c r="AA58" s="157">
        <f ca="1">(A58-E58)/A60*100</f>
        <v>-0.17</v>
      </c>
      <c r="AB58" s="158"/>
      <c r="AC58" s="158"/>
      <c r="AD58" s="159"/>
      <c r="AE58" s="151">
        <f t="shared" si="1"/>
        <v>1.5</v>
      </c>
      <c r="AF58" s="151"/>
      <c r="AG58" s="151"/>
      <c r="AN58" s="18">
        <f ca="1">IF(ABS(Q55)&gt;=$W$55,1,0)</f>
        <v>0</v>
      </c>
      <c r="AO58" s="18">
        <f ca="1">IF(ABS(T55)&gt;=$W$55,1,0)</f>
        <v>0</v>
      </c>
      <c r="AP58" s="18">
        <f ca="1">IF(ABS(AA55)&gt;=$AE$55,1,0)</f>
        <v>1</v>
      </c>
      <c r="AU58" s="24">
        <f t="shared" ref="AU58:AU62" si="2">I54</f>
        <v>1.429</v>
      </c>
      <c r="AV58" s="24">
        <f t="shared" ref="AV58:AV62" si="3">M54</f>
        <v>1.429</v>
      </c>
    </row>
    <row r="59" spans="1:48" hidden="1" x14ac:dyDescent="0.25">
      <c r="A59" s="153">
        <f ca="1">RAND()*(AU83-AU84)+AU84</f>
        <v>8.6579999999999995</v>
      </c>
      <c r="B59" s="154"/>
      <c r="C59" s="154"/>
      <c r="D59" s="155"/>
      <c r="E59" s="153">
        <f ca="1">RAND()*(AU83-AU84)+AU84</f>
        <v>8.49</v>
      </c>
      <c r="F59" s="154"/>
      <c r="G59" s="154"/>
      <c r="H59" s="155"/>
      <c r="I59" s="156">
        <f>($E$49-A49)/100*((AO77-4)/28*100)+A49</f>
        <v>8.5709999999999997</v>
      </c>
      <c r="J59" s="156"/>
      <c r="K59" s="156"/>
      <c r="L59" s="156"/>
      <c r="M59" s="156">
        <f t="shared" si="0"/>
        <v>8.5709999999999997</v>
      </c>
      <c r="N59" s="156"/>
      <c r="O59" s="156"/>
      <c r="P59" s="156"/>
      <c r="Q59" s="151">
        <f ca="1">(A59-I59)/I60*100</f>
        <v>0.87</v>
      </c>
      <c r="R59" s="151"/>
      <c r="S59" s="151"/>
      <c r="T59" s="151">
        <f ca="1">(E59-M59)/M60*100</f>
        <v>-0.81</v>
      </c>
      <c r="U59" s="151"/>
      <c r="V59" s="151"/>
      <c r="W59" s="151">
        <v>1.5</v>
      </c>
      <c r="X59" s="151"/>
      <c r="Y59" s="151"/>
      <c r="Z59" s="151"/>
      <c r="AA59" s="157">
        <f ca="1">(A59-E59)/A60*100</f>
        <v>1.69</v>
      </c>
      <c r="AB59" s="158"/>
      <c r="AC59" s="158"/>
      <c r="AD59" s="159"/>
      <c r="AE59" s="151">
        <f t="shared" si="1"/>
        <v>1.5</v>
      </c>
      <c r="AF59" s="151"/>
      <c r="AG59" s="151"/>
      <c r="AN59" s="18">
        <f ca="1">IF(ABS(Q56)&gt;=$W$56,1,0)</f>
        <v>0</v>
      </c>
      <c r="AO59" s="18">
        <f ca="1">IF(ABS(T56)&gt;=$W$56,1,0)</f>
        <v>0</v>
      </c>
      <c r="AP59" s="18">
        <f ca="1">IF(ABS(AA56)&gt;=$AE$56,1,0)</f>
        <v>0</v>
      </c>
      <c r="AU59" s="24">
        <f t="shared" si="2"/>
        <v>2.8570000000000002</v>
      </c>
      <c r="AV59" s="24">
        <f t="shared" si="3"/>
        <v>2.8570000000000002</v>
      </c>
    </row>
    <row r="60" spans="1:48" hidden="1" x14ac:dyDescent="0.25">
      <c r="A60" s="153">
        <f ca="1">RAND()*(AU85-AU86)+AU86</f>
        <v>9.9629999999999992</v>
      </c>
      <c r="B60" s="154"/>
      <c r="C60" s="154"/>
      <c r="D60" s="155"/>
      <c r="E60" s="153">
        <f ca="1">RAND()*(AU85-AU86)+AU86</f>
        <v>9.9730000000000008</v>
      </c>
      <c r="F60" s="154"/>
      <c r="G60" s="154"/>
      <c r="H60" s="155"/>
      <c r="I60" s="156">
        <f>($E$49-A49)/100*((AO78-4)/28*100)+A49</f>
        <v>10</v>
      </c>
      <c r="J60" s="156"/>
      <c r="K60" s="156"/>
      <c r="L60" s="156"/>
      <c r="M60" s="156">
        <f t="shared" si="0"/>
        <v>10</v>
      </c>
      <c r="N60" s="156"/>
      <c r="O60" s="156"/>
      <c r="P60" s="156"/>
      <c r="Q60" s="151">
        <f ca="1">(A60-I60)/I60*100</f>
        <v>-0.37</v>
      </c>
      <c r="R60" s="151"/>
      <c r="S60" s="151"/>
      <c r="T60" s="151">
        <f ca="1">(E60-M60)/M60*100</f>
        <v>-0.27</v>
      </c>
      <c r="U60" s="151"/>
      <c r="V60" s="151"/>
      <c r="W60" s="151">
        <v>1.5</v>
      </c>
      <c r="X60" s="151"/>
      <c r="Y60" s="151"/>
      <c r="Z60" s="151"/>
      <c r="AA60" s="152" t="s">
        <v>59</v>
      </c>
      <c r="AB60" s="152"/>
      <c r="AC60" s="152"/>
      <c r="AD60" s="152"/>
      <c r="AE60" s="152" t="s">
        <v>59</v>
      </c>
      <c r="AF60" s="152"/>
      <c r="AG60" s="152"/>
      <c r="AN60" s="18">
        <f ca="1">IF(ABS(Q57)&gt;=$W$57,1,0)</f>
        <v>0</v>
      </c>
      <c r="AO60" s="18">
        <f ca="1">IF(ABS(T57)&gt;=$W$57,1,0)</f>
        <v>0</v>
      </c>
      <c r="AP60" s="18">
        <f ca="1">IF(ABS(AA57)&gt;=$AE$57,1,0)</f>
        <v>0</v>
      </c>
      <c r="AU60" s="24">
        <f t="shared" si="2"/>
        <v>4.2859999999999996</v>
      </c>
      <c r="AV60" s="24">
        <f t="shared" si="3"/>
        <v>4.2859999999999996</v>
      </c>
    </row>
    <row r="61" spans="1:48" hidden="1" x14ac:dyDescent="0.2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N61" s="18">
        <f ca="1">IF(ABS(Q58)&gt;=$W$58,1,0)</f>
        <v>0</v>
      </c>
      <c r="AO61" s="18">
        <f ca="1">IF(ABS(T58)&gt;=$W$58,1,0)</f>
        <v>0</v>
      </c>
      <c r="AP61" s="18">
        <f ca="1">IF(ABS(AA58)&gt;=$AE$58,1,0)</f>
        <v>0</v>
      </c>
      <c r="AU61" s="24">
        <f t="shared" si="2"/>
        <v>5.7140000000000004</v>
      </c>
      <c r="AV61" s="24">
        <f t="shared" si="3"/>
        <v>5.7140000000000004</v>
      </c>
    </row>
    <row r="62" spans="1:48" hidden="1" x14ac:dyDescent="0.25">
      <c r="A62" s="163" t="s">
        <v>400</v>
      </c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N62" s="18">
        <f ca="1">IF(ABS(Q59)&gt;=$W$59,1,0)</f>
        <v>0</v>
      </c>
      <c r="AO62" s="18">
        <f ca="1">IF(ABS(T59)&gt;=$W$59,1,0)</f>
        <v>0</v>
      </c>
      <c r="AP62" s="18">
        <f ca="1">IF(ABS(AA59)&gt;=$AE$59,1,0)</f>
        <v>1</v>
      </c>
      <c r="AU62" s="24">
        <f t="shared" si="2"/>
        <v>7.1429999999999998</v>
      </c>
      <c r="AV62" s="24">
        <f t="shared" si="3"/>
        <v>7.1429999999999998</v>
      </c>
    </row>
    <row r="63" spans="1:48" hidden="1" x14ac:dyDescent="0.25">
      <c r="A63" s="98"/>
      <c r="B63" s="98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N63" s="18"/>
      <c r="AO63" s="18"/>
      <c r="AP63" s="18"/>
      <c r="AU63" s="24"/>
      <c r="AV63" s="24"/>
    </row>
    <row r="64" spans="1:48" hidden="1" x14ac:dyDescent="0.25">
      <c r="A64" s="181" t="s">
        <v>401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76"/>
      <c r="Q64" s="76"/>
      <c r="R64" s="76"/>
      <c r="S64" s="113"/>
      <c r="T64" s="183"/>
      <c r="U64" s="183"/>
      <c r="V64" s="183"/>
      <c r="W64" s="183"/>
      <c r="X64" s="76"/>
      <c r="Y64" s="181" t="str">
        <f>A51</f>
        <v>МПа</v>
      </c>
      <c r="Z64" s="179"/>
      <c r="AA64" s="179"/>
      <c r="AB64" s="76"/>
      <c r="AC64" s="76"/>
      <c r="AD64" s="76"/>
      <c r="AE64" s="76"/>
      <c r="AF64" s="76"/>
      <c r="AG64" s="76"/>
      <c r="AN64" s="18"/>
      <c r="AO64" s="18"/>
      <c r="AP64" s="18"/>
      <c r="AU64" s="24"/>
      <c r="AV64" s="24"/>
    </row>
    <row r="65" spans="1:48" hidden="1" x14ac:dyDescent="0.25">
      <c r="A65" s="181" t="s">
        <v>402</v>
      </c>
      <c r="B65" s="179"/>
      <c r="C65" s="179"/>
      <c r="D65" s="179"/>
      <c r="E65" s="179"/>
      <c r="F65" s="179"/>
      <c r="G65" s="179"/>
      <c r="H65" s="179"/>
      <c r="I65" s="179"/>
      <c r="J65" s="179"/>
      <c r="K65" s="179"/>
      <c r="L65" s="179"/>
      <c r="M65" s="179"/>
      <c r="N65" s="76"/>
      <c r="O65" s="76"/>
      <c r="P65" s="76"/>
      <c r="Q65" s="76"/>
      <c r="R65" s="76"/>
      <c r="S65" s="113"/>
      <c r="T65" s="183"/>
      <c r="U65" s="183"/>
      <c r="V65" s="183"/>
      <c r="W65" s="183"/>
      <c r="X65" s="76"/>
      <c r="Y65" s="76" t="s">
        <v>31</v>
      </c>
      <c r="Z65" s="76"/>
      <c r="AA65" s="76"/>
      <c r="AB65" s="76"/>
      <c r="AC65" s="76"/>
      <c r="AD65" s="76"/>
      <c r="AE65" s="76"/>
      <c r="AF65" s="76"/>
      <c r="AG65" s="76"/>
      <c r="AN65" s="18"/>
      <c r="AO65" s="18"/>
      <c r="AP65" s="18"/>
      <c r="AU65" s="24"/>
      <c r="AV65" s="24"/>
    </row>
    <row r="66" spans="1:48" x14ac:dyDescent="0.25">
      <c r="A66" s="76"/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N66" s="18"/>
      <c r="AO66" s="18"/>
      <c r="AP66" s="18"/>
      <c r="AU66" s="24"/>
      <c r="AV66" s="24"/>
    </row>
    <row r="67" spans="1:48" x14ac:dyDescent="0.25">
      <c r="A67" s="181" t="s">
        <v>404</v>
      </c>
      <c r="B67" s="179"/>
      <c r="C67" s="179"/>
      <c r="D67" s="179"/>
      <c r="E67" s="179"/>
      <c r="F67" s="179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N67" s="18"/>
      <c r="AO67" s="18"/>
      <c r="AP67" s="18"/>
      <c r="AU67" s="24"/>
      <c r="AV67" s="24"/>
    </row>
    <row r="68" spans="1:48" x14ac:dyDescent="0.25">
      <c r="A68" s="66"/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N68" s="18">
        <f ca="1">IF(ABS(Q60)&gt;=$W$60,1,0)</f>
        <v>0</v>
      </c>
      <c r="AO68" s="18">
        <f ca="1">IF(ABS(T60)&gt;=$W$60,1,0)</f>
        <v>0</v>
      </c>
      <c r="AU68" s="24">
        <f>I59</f>
        <v>8.5709999999999997</v>
      </c>
      <c r="AV68" s="24">
        <f>M59</f>
        <v>8.5709999999999997</v>
      </c>
    </row>
    <row r="69" spans="1:48" x14ac:dyDescent="0.25">
      <c r="A69" s="160" t="s">
        <v>7</v>
      </c>
      <c r="B69" s="160"/>
      <c r="C69" s="160"/>
      <c r="D69" s="160"/>
      <c r="E69" s="160"/>
      <c r="F69" s="161">
        <v>45982</v>
      </c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61"/>
      <c r="S69" s="161"/>
      <c r="T69" s="161"/>
      <c r="U69" s="161"/>
      <c r="V69" s="161"/>
      <c r="W69" s="161"/>
      <c r="X69" s="161"/>
      <c r="Y69" s="161"/>
      <c r="Z69" s="161"/>
      <c r="AA69" s="161"/>
      <c r="AB69" s="161"/>
      <c r="AC69" s="161"/>
      <c r="AD69" s="161"/>
      <c r="AE69" s="161"/>
      <c r="AF69" s="26"/>
      <c r="AG69" s="26"/>
      <c r="AU69" s="24">
        <f>I60</f>
        <v>10</v>
      </c>
      <c r="AV69" s="24">
        <f>M60</f>
        <v>10</v>
      </c>
    </row>
    <row r="70" spans="1:48" ht="16.8" thickBot="1" x14ac:dyDescent="0.3">
      <c r="A70" s="68"/>
      <c r="B70" s="68"/>
      <c r="C70" s="26"/>
      <c r="D70" s="26"/>
      <c r="E70" s="26"/>
      <c r="F70" s="168" t="s">
        <v>11</v>
      </c>
      <c r="G70" s="169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9"/>
      <c r="S70" s="169"/>
      <c r="T70" s="169"/>
      <c r="U70" s="169"/>
      <c r="V70" s="169"/>
      <c r="W70" s="169"/>
      <c r="X70" s="169"/>
      <c r="Y70" s="169"/>
      <c r="Z70" s="169"/>
      <c r="AA70" s="169"/>
      <c r="AB70" s="169"/>
      <c r="AC70" s="169"/>
      <c r="AD70" s="169"/>
      <c r="AE70" s="169"/>
      <c r="AF70" s="26"/>
      <c r="AG70" s="26"/>
    </row>
    <row r="71" spans="1:48" ht="16.2" x14ac:dyDescent="0.25">
      <c r="A71" s="68"/>
      <c r="B71" s="68"/>
      <c r="C71" s="26"/>
      <c r="D71" s="26"/>
      <c r="E71" s="26"/>
      <c r="F71" s="64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26"/>
      <c r="AG71" s="26"/>
      <c r="AO71" s="162">
        <v>4</v>
      </c>
      <c r="AP71" s="162"/>
      <c r="AQ71" s="162"/>
      <c r="AT71" s="167">
        <v>1</v>
      </c>
      <c r="AU71" s="58">
        <f>AU57+AU55-0.01</f>
        <v>0.14000000000000001</v>
      </c>
    </row>
    <row r="72" spans="1:48" ht="14.4" thickBot="1" x14ac:dyDescent="0.3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O72" s="162">
        <v>8</v>
      </c>
      <c r="AP72" s="162"/>
      <c r="AQ72" s="162"/>
      <c r="AT72" s="167"/>
      <c r="AU72" s="59">
        <f>AU57-AU55+0.01</f>
        <v>-0.14000000000000001</v>
      </c>
    </row>
    <row r="73" spans="1:48" ht="16.2" x14ac:dyDescent="0.25">
      <c r="A73" s="33" t="s">
        <v>68</v>
      </c>
      <c r="B73" s="68"/>
      <c r="C73" s="26"/>
      <c r="D73" s="26"/>
      <c r="E73" s="118"/>
      <c r="F73" s="118"/>
      <c r="G73" s="69"/>
      <c r="H73" s="67"/>
      <c r="I73" s="67"/>
      <c r="J73" s="67"/>
      <c r="K73" s="67"/>
      <c r="L73" s="67"/>
      <c r="M73" s="118" t="s">
        <v>65</v>
      </c>
      <c r="N73" s="118"/>
      <c r="O73" s="118"/>
      <c r="P73" s="118"/>
      <c r="Q73" s="65"/>
      <c r="AC73" s="26"/>
      <c r="AD73" s="26"/>
      <c r="AE73" s="26"/>
      <c r="AF73" s="26"/>
      <c r="AG73" s="26"/>
      <c r="AO73" s="162">
        <v>12</v>
      </c>
      <c r="AP73" s="162"/>
      <c r="AQ73" s="162"/>
      <c r="AT73" s="167">
        <v>2</v>
      </c>
      <c r="AU73" s="58">
        <f>AU58+AU55-0.01</f>
        <v>1.569</v>
      </c>
    </row>
    <row r="74" spans="1:48" ht="14.4" thickBot="1" x14ac:dyDescent="0.3">
      <c r="A74" s="26"/>
      <c r="B74" s="26"/>
      <c r="C74" s="26"/>
      <c r="D74" s="26"/>
      <c r="E74" s="165" t="s">
        <v>61</v>
      </c>
      <c r="F74" s="165"/>
      <c r="G74" s="165"/>
      <c r="H74" s="165"/>
      <c r="I74" s="165"/>
      <c r="J74" s="26"/>
      <c r="K74" s="26"/>
      <c r="L74" s="37" t="s">
        <v>62</v>
      </c>
      <c r="M74" s="26"/>
      <c r="N74" s="26"/>
      <c r="O74" s="26"/>
      <c r="P74" s="26"/>
      <c r="Q74" s="26"/>
      <c r="AC74" s="26"/>
      <c r="AD74" s="26"/>
      <c r="AE74" s="26"/>
      <c r="AF74" s="26"/>
      <c r="AG74" s="26"/>
      <c r="AO74" s="162">
        <v>16</v>
      </c>
      <c r="AP74" s="162"/>
      <c r="AQ74" s="162"/>
      <c r="AT74" s="167"/>
      <c r="AU74" s="59">
        <f>AU58-AU55+0.01</f>
        <v>1.2889999999999999</v>
      </c>
    </row>
    <row r="75" spans="1:48" x14ac:dyDescent="0.25">
      <c r="A75" s="26"/>
      <c r="B75" s="26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O75" s="162">
        <v>20</v>
      </c>
      <c r="AP75" s="162"/>
      <c r="AQ75" s="162"/>
      <c r="AT75" s="167">
        <v>3</v>
      </c>
      <c r="AU75" s="58">
        <f>AU59+AU55-0.01</f>
        <v>2.9969999999999999</v>
      </c>
    </row>
    <row r="76" spans="1:48" ht="14.4" thickBot="1" x14ac:dyDescent="0.3">
      <c r="A76" s="26"/>
      <c r="B76" s="26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O76" s="166">
        <v>24</v>
      </c>
      <c r="AP76" s="166"/>
      <c r="AQ76" s="166"/>
      <c r="AT76" s="167"/>
      <c r="AU76" s="59">
        <f>AU59-AU55+0.01</f>
        <v>2.7170000000000001</v>
      </c>
    </row>
    <row r="77" spans="1:48" x14ac:dyDescent="0.25"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O77" s="166">
        <v>28</v>
      </c>
      <c r="AP77" s="166"/>
      <c r="AQ77" s="166"/>
      <c r="AT77" s="167">
        <v>4</v>
      </c>
      <c r="AU77" s="58">
        <f>AU60+AU55-0.01</f>
        <v>4.4260000000000002</v>
      </c>
    </row>
    <row r="78" spans="1:48" ht="14.4" thickBot="1" x14ac:dyDescent="0.3"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O78" s="166">
        <v>32</v>
      </c>
      <c r="AP78" s="166"/>
      <c r="AQ78" s="166"/>
      <c r="AT78" s="167"/>
      <c r="AU78" s="59">
        <f>AU60-AU55+0.01</f>
        <v>4.1459999999999999</v>
      </c>
    </row>
    <row r="79" spans="1:48" x14ac:dyDescent="0.25">
      <c r="A79" s="26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T79" s="167">
        <v>5</v>
      </c>
      <c r="AU79" s="58">
        <f>AU61+AU55-0.01</f>
        <v>5.8540000000000001</v>
      </c>
    </row>
    <row r="80" spans="1:48" ht="14.4" thickBot="1" x14ac:dyDescent="0.3">
      <c r="AT80" s="167"/>
      <c r="AU80" s="59">
        <f>AU61-AU55+0.01</f>
        <v>5.5739999999999998</v>
      </c>
    </row>
    <row r="81" spans="46:47" x14ac:dyDescent="0.25">
      <c r="AT81" s="164">
        <v>6</v>
      </c>
      <c r="AU81" s="58">
        <f>AU62+AU55-0.01</f>
        <v>7.2830000000000004</v>
      </c>
    </row>
    <row r="82" spans="46:47" ht="14.4" thickBot="1" x14ac:dyDescent="0.3">
      <c r="AT82" s="164"/>
      <c r="AU82" s="59">
        <f>AU62-AU55+0.01</f>
        <v>7.0030000000000001</v>
      </c>
    </row>
    <row r="83" spans="46:47" x14ac:dyDescent="0.25">
      <c r="AT83" s="164">
        <v>7</v>
      </c>
      <c r="AU83" s="58">
        <f>AU68+AU55-0.01</f>
        <v>8.7110000000000003</v>
      </c>
    </row>
    <row r="84" spans="46:47" ht="14.4" thickBot="1" x14ac:dyDescent="0.3">
      <c r="AT84" s="164"/>
      <c r="AU84" s="59">
        <f>AU68-AU55+0.01</f>
        <v>8.4309999999999992</v>
      </c>
    </row>
    <row r="85" spans="46:47" x14ac:dyDescent="0.25">
      <c r="AT85" s="164">
        <v>8</v>
      </c>
      <c r="AU85" s="58">
        <f>AU69+AU55-0.01</f>
        <v>10.14</v>
      </c>
    </row>
    <row r="86" spans="46:47" ht="14.4" thickBot="1" x14ac:dyDescent="0.3">
      <c r="AT86" s="164"/>
      <c r="AU86" s="59">
        <f>AU69-AU55+0.01</f>
        <v>9.86</v>
      </c>
    </row>
  </sheetData>
  <autoFilter ref="A1:AH30" xr:uid="{00000000-0001-0000-0300-000000000000}"/>
  <mergeCells count="170">
    <mergeCell ref="A35:F35"/>
    <mergeCell ref="G35:AG35"/>
    <mergeCell ref="G40:AG41"/>
    <mergeCell ref="A37:F42"/>
    <mergeCell ref="A64:O64"/>
    <mergeCell ref="A65:M65"/>
    <mergeCell ref="S64:W64"/>
    <mergeCell ref="S65:W65"/>
    <mergeCell ref="Y64:AA64"/>
    <mergeCell ref="W57:Z57"/>
    <mergeCell ref="AA57:AD57"/>
    <mergeCell ref="AE57:AG57"/>
    <mergeCell ref="A58:D58"/>
    <mergeCell ref="E58:H58"/>
    <mergeCell ref="I58:L58"/>
    <mergeCell ref="M58:P58"/>
    <mergeCell ref="Q58:S58"/>
    <mergeCell ref="T58:V58"/>
    <mergeCell ref="W58:Z58"/>
    <mergeCell ref="A57:D57"/>
    <mergeCell ref="E57:H57"/>
    <mergeCell ref="I57:L57"/>
    <mergeCell ref="M57:P57"/>
    <mergeCell ref="G30:AG30"/>
    <mergeCell ref="G28:AG29"/>
    <mergeCell ref="N8:AG9"/>
    <mergeCell ref="A8:K9"/>
    <mergeCell ref="A11:K11"/>
    <mergeCell ref="N11:AG11"/>
    <mergeCell ref="A16:H16"/>
    <mergeCell ref="A21:H21"/>
    <mergeCell ref="A13:K13"/>
    <mergeCell ref="N13:AG13"/>
    <mergeCell ref="A17:H17"/>
    <mergeCell ref="I17:AG17"/>
    <mergeCell ref="A19:H19"/>
    <mergeCell ref="I19:AG19"/>
    <mergeCell ref="A27:F34"/>
    <mergeCell ref="G31:AG31"/>
    <mergeCell ref="G32:AG32"/>
    <mergeCell ref="A15:H15"/>
    <mergeCell ref="I15:AG15"/>
    <mergeCell ref="I16:AG16"/>
    <mergeCell ref="AT83:AT84"/>
    <mergeCell ref="AT85:AT86"/>
    <mergeCell ref="E74:I74"/>
    <mergeCell ref="AO77:AQ77"/>
    <mergeCell ref="AT77:AT78"/>
    <mergeCell ref="AO78:AQ78"/>
    <mergeCell ref="AT79:AT80"/>
    <mergeCell ref="AT81:AT82"/>
    <mergeCell ref="F70:AE70"/>
    <mergeCell ref="AO73:AQ73"/>
    <mergeCell ref="AT73:AT74"/>
    <mergeCell ref="AO74:AQ74"/>
    <mergeCell ref="AO75:AQ75"/>
    <mergeCell ref="AT75:AT76"/>
    <mergeCell ref="E73:F73"/>
    <mergeCell ref="M73:P73"/>
    <mergeCell ref="AO76:AQ76"/>
    <mergeCell ref="AO71:AQ71"/>
    <mergeCell ref="AT71:AT72"/>
    <mergeCell ref="A69:E69"/>
    <mergeCell ref="F69:AE69"/>
    <mergeCell ref="AO72:AQ72"/>
    <mergeCell ref="AE59:AG59"/>
    <mergeCell ref="A60:D60"/>
    <mergeCell ref="E60:H60"/>
    <mergeCell ref="I60:L60"/>
    <mergeCell ref="M60:P60"/>
    <mergeCell ref="Q60:S60"/>
    <mergeCell ref="T60:V60"/>
    <mergeCell ref="W60:Z60"/>
    <mergeCell ref="AA60:AD60"/>
    <mergeCell ref="AE60:AG60"/>
    <mergeCell ref="A59:D59"/>
    <mergeCell ref="E59:H59"/>
    <mergeCell ref="I59:L59"/>
    <mergeCell ref="M59:P59"/>
    <mergeCell ref="Q59:S59"/>
    <mergeCell ref="T59:V59"/>
    <mergeCell ref="W59:Z59"/>
    <mergeCell ref="AA59:AD59"/>
    <mergeCell ref="A62:AG62"/>
    <mergeCell ref="A67:F67"/>
    <mergeCell ref="Q57:S57"/>
    <mergeCell ref="T57:V57"/>
    <mergeCell ref="AA58:AD58"/>
    <mergeCell ref="AE58:AG58"/>
    <mergeCell ref="A56:D56"/>
    <mergeCell ref="E56:H56"/>
    <mergeCell ref="I56:L56"/>
    <mergeCell ref="M56:P56"/>
    <mergeCell ref="Q56:S56"/>
    <mergeCell ref="T56:V56"/>
    <mergeCell ref="W56:Z56"/>
    <mergeCell ref="AA56:AD56"/>
    <mergeCell ref="AE56:AG56"/>
    <mergeCell ref="A55:D55"/>
    <mergeCell ref="E55:H55"/>
    <mergeCell ref="I55:L55"/>
    <mergeCell ref="M55:P55"/>
    <mergeCell ref="Q55:S55"/>
    <mergeCell ref="T55:V55"/>
    <mergeCell ref="W55:Z55"/>
    <mergeCell ref="AA55:AD55"/>
    <mergeCell ref="AE55:AG55"/>
    <mergeCell ref="W53:Z53"/>
    <mergeCell ref="AA53:AD53"/>
    <mergeCell ref="AE53:AG53"/>
    <mergeCell ref="A54:D54"/>
    <mergeCell ref="E54:H54"/>
    <mergeCell ref="I54:L54"/>
    <mergeCell ref="M54:P54"/>
    <mergeCell ref="Q54:S54"/>
    <mergeCell ref="T54:V54"/>
    <mergeCell ref="W54:Z54"/>
    <mergeCell ref="A53:D53"/>
    <mergeCell ref="E53:H53"/>
    <mergeCell ref="I53:L53"/>
    <mergeCell ref="M53:P53"/>
    <mergeCell ref="Q53:S53"/>
    <mergeCell ref="T53:V53"/>
    <mergeCell ref="AA54:AD54"/>
    <mergeCell ref="AE54:AG54"/>
    <mergeCell ref="AE50:AG52"/>
    <mergeCell ref="A51:H51"/>
    <mergeCell ref="I51:P51"/>
    <mergeCell ref="Q51:V51"/>
    <mergeCell ref="W51:Z52"/>
    <mergeCell ref="A52:D52"/>
    <mergeCell ref="E52:H52"/>
    <mergeCell ref="I52:L52"/>
    <mergeCell ref="M52:P52"/>
    <mergeCell ref="Q52:S52"/>
    <mergeCell ref="T52:V52"/>
    <mergeCell ref="R37:S37"/>
    <mergeCell ref="U37:AB37"/>
    <mergeCell ref="AC37:AD37"/>
    <mergeCell ref="A49:D49"/>
    <mergeCell ref="E49:H49"/>
    <mergeCell ref="A50:H50"/>
    <mergeCell ref="I50:P50"/>
    <mergeCell ref="Q50:V50"/>
    <mergeCell ref="W50:Z50"/>
    <mergeCell ref="AA50:AD52"/>
    <mergeCell ref="A2:AG2"/>
    <mergeCell ref="A3:AG3"/>
    <mergeCell ref="A6:W6"/>
    <mergeCell ref="A46:J46"/>
    <mergeCell ref="K46:AG46"/>
    <mergeCell ref="K47:AG47"/>
    <mergeCell ref="I24:AG24"/>
    <mergeCell ref="A25:N25"/>
    <mergeCell ref="O25:AG25"/>
    <mergeCell ref="O26:AG26"/>
    <mergeCell ref="G27:AG27"/>
    <mergeCell ref="I21:AG21"/>
    <mergeCell ref="A23:H23"/>
    <mergeCell ref="I23:S23"/>
    <mergeCell ref="T23:U23"/>
    <mergeCell ref="V23:Y23"/>
    <mergeCell ref="Z23:AA23"/>
    <mergeCell ref="AB23:AE23"/>
    <mergeCell ref="G38:AG38"/>
    <mergeCell ref="S39:T39"/>
    <mergeCell ref="A44:J44"/>
    <mergeCell ref="K44:AG44"/>
    <mergeCell ref="K45:AG45"/>
    <mergeCell ref="G37:Q37"/>
  </mergeCells>
  <conditionalFormatting sqref="AN56:AO56 AO57:AP59 AN57:AN68 AO60:AO68 AP60:AP67">
    <cfRule type="cellIs" dxfId="89" priority="3" operator="equal">
      <formula>1</formula>
    </cfRule>
  </conditionalFormatting>
  <conditionalFormatting sqref="AB23:AE23">
    <cfRule type="expression" dxfId="88" priority="2">
      <formula>$AB$23=0</formula>
    </cfRule>
  </conditionalFormatting>
  <conditionalFormatting sqref="Z23:AA23">
    <cfRule type="expression" dxfId="87" priority="1">
      <formula>$AB$23=0</formula>
    </cfRule>
  </conditionalFormatting>
  <dataValidations count="1">
    <dataValidation type="list" allowBlank="1" showInputMessage="1" showErrorMessage="1" sqref="A51:H51" xr:uid="{00000000-0002-0000-0300-000000000000}">
      <formula1>$AH$4:$AH$21</formula1>
    </dataValidation>
  </dataValidations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ИД!$N$6:$N$7</xm:f>
          </x14:formula1>
          <xm:sqref>H73:L73</xm:sqref>
        </x14:dataValidation>
        <x14:dataValidation type="list" allowBlank="1" showInputMessage="1" showErrorMessage="1" xr:uid="{00000000-0002-0000-0300-000002000000}">
          <x14:formula1>
            <xm:f>ИД!$K$1:$K$26</xm:f>
          </x14:formula1>
          <xm:sqref>I23:S23</xm:sqref>
        </x14:dataValidation>
        <x14:dataValidation type="list" allowBlank="1" showInputMessage="1" showErrorMessage="1" xr:uid="{00000000-0002-0000-0300-000005000000}">
          <x14:formula1>
            <xm:f>ИД!$Q$1:$Q$26</xm:f>
          </x14:formula1>
          <xm:sqref>G27:AG27</xm:sqref>
        </x14:dataValidation>
        <x14:dataValidation type="list" allowBlank="1" showInputMessage="1" showErrorMessage="1" xr:uid="{00000000-0002-0000-0300-000006000000}">
          <x14:formula1>
            <xm:f>ИД!$N$1:$N$7</xm:f>
          </x14:formula1>
          <xm:sqref>M73:P73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34">
    <pageSetUpPr fitToPage="1"/>
  </sheetPr>
  <dimension ref="A1:AV61"/>
  <sheetViews>
    <sheetView topLeftCell="A31" zoomScale="105" zoomScaleNormal="105" workbookViewId="0">
      <selection activeCell="Q54" sqref="Q5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302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 оказывающие ТМ, ТВ, ТМВ и ТМТБ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89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25913-08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303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2009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14</v>
      </c>
      <c r="B34" s="134"/>
      <c r="C34" s="134"/>
      <c r="D34" s="134"/>
      <c r="E34" s="134"/>
      <c r="F34" s="134"/>
      <c r="G34" s="134"/>
      <c r="H34" s="135"/>
      <c r="I34" s="136" t="str">
        <f>A34</f>
        <v>МПа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</f>
        <v>1.4999999999999999E-2</v>
      </c>
    </row>
    <row r="36" spans="1:48" ht="15" customHeight="1" x14ac:dyDescent="0.25">
      <c r="A36" s="153">
        <f ca="1">RAND()*(AU46-AU47)+AU47</f>
        <v>3.0000000000000001E-3</v>
      </c>
      <c r="B36" s="154"/>
      <c r="C36" s="154"/>
      <c r="D36" s="155"/>
      <c r="E36" s="153">
        <f ca="1">RAND()*(AU46-AU47)+AU47</f>
        <v>-5.0000000000000001E-3</v>
      </c>
      <c r="F36" s="154"/>
      <c r="G36" s="154"/>
      <c r="H36" s="155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0.3</v>
      </c>
      <c r="R36" s="151"/>
      <c r="S36" s="151"/>
      <c r="T36" s="151">
        <f ca="1">(E36-M36)/M40*100</f>
        <v>-0.88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3">
        <f ca="1">RAND()*(AU48-AU49)+AU49</f>
        <v>0.14499999999999999</v>
      </c>
      <c r="B37" s="154"/>
      <c r="C37" s="154"/>
      <c r="D37" s="155"/>
      <c r="E37" s="153">
        <f ca="1">RAND()*(AU48-AU49)+AU49</f>
        <v>0.14599999999999999</v>
      </c>
      <c r="F37" s="154"/>
      <c r="G37" s="154"/>
      <c r="H37" s="155"/>
      <c r="I37" s="156">
        <f>($E$32-A32)/100*((AO47-4)/28*100)+A32</f>
        <v>0.14299999999999999</v>
      </c>
      <c r="J37" s="156"/>
      <c r="K37" s="156"/>
      <c r="L37" s="156"/>
      <c r="M37" s="156">
        <f t="shared" ref="M37:M43" si="0">I37</f>
        <v>0.14299999999999999</v>
      </c>
      <c r="N37" s="156"/>
      <c r="O37" s="156"/>
      <c r="P37" s="156"/>
      <c r="Q37" s="151">
        <f ca="1">(A37-I37)/I43*100</f>
        <v>0.2</v>
      </c>
      <c r="R37" s="151"/>
      <c r="S37" s="151"/>
      <c r="T37" s="151">
        <f ca="1">(E37-M37)/M40*100</f>
        <v>0.53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-0.1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3">
        <f ca="1">RAND()*(AU50-AU51)+AU51</f>
        <v>0.28299999999999997</v>
      </c>
      <c r="B38" s="154"/>
      <c r="C38" s="154"/>
      <c r="D38" s="155"/>
      <c r="E38" s="153">
        <f ca="1">RAND()*(AU50-AU51)+AU51</f>
        <v>0.28499999999999998</v>
      </c>
      <c r="F38" s="154"/>
      <c r="G38" s="154"/>
      <c r="H38" s="155"/>
      <c r="I38" s="156">
        <f>($E$32-A32)/100*((AO48-4)/28*100)+A32</f>
        <v>0.28599999999999998</v>
      </c>
      <c r="J38" s="156"/>
      <c r="K38" s="156"/>
      <c r="L38" s="156"/>
      <c r="M38" s="156">
        <f t="shared" si="0"/>
        <v>0.28599999999999998</v>
      </c>
      <c r="N38" s="156"/>
      <c r="O38" s="156"/>
      <c r="P38" s="156"/>
      <c r="Q38" s="151">
        <f ca="1">(A38-I38)/I43*100</f>
        <v>-0.3</v>
      </c>
      <c r="R38" s="151"/>
      <c r="S38" s="151"/>
      <c r="T38" s="151">
        <f ca="1">(E38-M38)/M40*100</f>
        <v>-0.18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-0.2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0.14299999999999999</v>
      </c>
      <c r="AV38" s="24">
        <f t="shared" ref="AV38:AV44" si="3">M37</f>
        <v>0.14299999999999999</v>
      </c>
    </row>
    <row r="39" spans="1:48" x14ac:dyDescent="0.25">
      <c r="A39" s="153">
        <f ca="1">RAND()*(AU52-AU53)+AU53</f>
        <v>0.42699999999999999</v>
      </c>
      <c r="B39" s="154"/>
      <c r="C39" s="154"/>
      <c r="D39" s="155"/>
      <c r="E39" s="153">
        <f ca="1">RAND()*(AU52-AU53)+AU53</f>
        <v>0.432</v>
      </c>
      <c r="F39" s="154"/>
      <c r="G39" s="154"/>
      <c r="H39" s="155"/>
      <c r="I39" s="156">
        <f>($E$32-A32)/100*((AO49-4)/28*100)+A32</f>
        <v>0.42899999999999999</v>
      </c>
      <c r="J39" s="156"/>
      <c r="K39" s="156"/>
      <c r="L39" s="156"/>
      <c r="M39" s="156">
        <f t="shared" si="0"/>
        <v>0.42899999999999999</v>
      </c>
      <c r="N39" s="156"/>
      <c r="O39" s="156"/>
      <c r="P39" s="156"/>
      <c r="Q39" s="151">
        <f ca="1">(A39-I39)/I43*100</f>
        <v>-0.2</v>
      </c>
      <c r="R39" s="151"/>
      <c r="S39" s="151"/>
      <c r="T39" s="151">
        <f ca="1">(E39-M39)/M40*100</f>
        <v>0.53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-0.5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0.28599999999999998</v>
      </c>
      <c r="AV39" s="24">
        <f t="shared" si="3"/>
        <v>0.28599999999999998</v>
      </c>
    </row>
    <row r="40" spans="1:48" x14ac:dyDescent="0.25">
      <c r="A40" s="153">
        <f ca="1">RAND()*(AU54-AU55)+AU55</f>
        <v>0.57199999999999995</v>
      </c>
      <c r="B40" s="154"/>
      <c r="C40" s="154"/>
      <c r="D40" s="155"/>
      <c r="E40" s="153">
        <f ca="1">RAND()*(AU54-AU55)+AU55</f>
        <v>0.57499999999999996</v>
      </c>
      <c r="F40" s="154"/>
      <c r="G40" s="154"/>
      <c r="H40" s="155"/>
      <c r="I40" s="156">
        <f>($E$32-A32)/100*((AO50-4)/28*100)+A32</f>
        <v>0.57099999999999995</v>
      </c>
      <c r="J40" s="156"/>
      <c r="K40" s="156"/>
      <c r="L40" s="156"/>
      <c r="M40" s="156">
        <f t="shared" si="0"/>
        <v>0.57099999999999995</v>
      </c>
      <c r="N40" s="156"/>
      <c r="O40" s="156"/>
      <c r="P40" s="156"/>
      <c r="Q40" s="151">
        <f ca="1">(A40-I40)/I43*100</f>
        <v>0.1</v>
      </c>
      <c r="R40" s="151"/>
      <c r="S40" s="151"/>
      <c r="T40" s="151">
        <f ca="1">(E40-M40)/M40*100</f>
        <v>0.7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-0.3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0.42899999999999999</v>
      </c>
      <c r="AV40" s="24">
        <f t="shared" si="3"/>
        <v>0.42899999999999999</v>
      </c>
    </row>
    <row r="41" spans="1:48" x14ac:dyDescent="0.25">
      <c r="A41" s="153">
        <f ca="1">RAND()*(AU56-AU57)+AU57</f>
        <v>0.71</v>
      </c>
      <c r="B41" s="154"/>
      <c r="C41" s="154"/>
      <c r="D41" s="155"/>
      <c r="E41" s="153">
        <f ca="1">RAND()*(AU56-AU57)+AU57</f>
        <v>0.70899999999999996</v>
      </c>
      <c r="F41" s="154"/>
      <c r="G41" s="154"/>
      <c r="H41" s="155"/>
      <c r="I41" s="156">
        <f>($E$32-A32)/100*((AO51-4)/28*100)+A32</f>
        <v>0.71399999999999997</v>
      </c>
      <c r="J41" s="156"/>
      <c r="K41" s="156"/>
      <c r="L41" s="156"/>
      <c r="M41" s="156">
        <f t="shared" si="0"/>
        <v>0.71399999999999997</v>
      </c>
      <c r="N41" s="156"/>
      <c r="O41" s="156"/>
      <c r="P41" s="156"/>
      <c r="Q41" s="151">
        <f ca="1">(A41-I41)/I43*100</f>
        <v>-0.4</v>
      </c>
      <c r="R41" s="151"/>
      <c r="S41" s="151"/>
      <c r="T41" s="151">
        <f t="shared" ref="T41:T43" ca="1" si="4">(E41-M41)/M41*100</f>
        <v>-0.7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0.1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0.57099999999999995</v>
      </c>
      <c r="AV41" s="24">
        <f t="shared" si="3"/>
        <v>0.57099999999999995</v>
      </c>
    </row>
    <row r="42" spans="1:48" x14ac:dyDescent="0.25">
      <c r="A42" s="153">
        <f ca="1">RAND()*(AU58-AU59)+AU59</f>
        <v>0.85299999999999998</v>
      </c>
      <c r="B42" s="154"/>
      <c r="C42" s="154"/>
      <c r="D42" s="155"/>
      <c r="E42" s="153">
        <f ca="1">RAND()*(AU58-AU59)+AU59</f>
        <v>0.85499999999999998</v>
      </c>
      <c r="F42" s="154"/>
      <c r="G42" s="154"/>
      <c r="H42" s="155"/>
      <c r="I42" s="156">
        <f>($E$32-A32)/100*((AO52-4)/28*100)+A32</f>
        <v>0.85699999999999998</v>
      </c>
      <c r="J42" s="156"/>
      <c r="K42" s="156"/>
      <c r="L42" s="156"/>
      <c r="M42" s="156">
        <f t="shared" si="0"/>
        <v>0.85699999999999998</v>
      </c>
      <c r="N42" s="156"/>
      <c r="O42" s="156"/>
      <c r="P42" s="156"/>
      <c r="Q42" s="151">
        <f ca="1">(A42-I42)/I43*100</f>
        <v>-0.4</v>
      </c>
      <c r="R42" s="151"/>
      <c r="S42" s="151"/>
      <c r="T42" s="151">
        <f t="shared" ca="1" si="4"/>
        <v>-0.23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-0.2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0.71399999999999997</v>
      </c>
      <c r="AV42" s="24">
        <f t="shared" si="3"/>
        <v>0.71399999999999997</v>
      </c>
    </row>
    <row r="43" spans="1:48" x14ac:dyDescent="0.25">
      <c r="A43" s="153">
        <f ca="1">RAND()*(AU60-AU61)+AU61</f>
        <v>0.998</v>
      </c>
      <c r="B43" s="154"/>
      <c r="C43" s="154"/>
      <c r="D43" s="155"/>
      <c r="E43" s="153">
        <f ca="1">RAND()*(AU60-AU61)+AU61</f>
        <v>0.997</v>
      </c>
      <c r="F43" s="154"/>
      <c r="G43" s="154"/>
      <c r="H43" s="155"/>
      <c r="I43" s="156">
        <f>($E$32-A32)/100*((AO53-4)/28*100)+A32</f>
        <v>1</v>
      </c>
      <c r="J43" s="156"/>
      <c r="K43" s="156"/>
      <c r="L43" s="156"/>
      <c r="M43" s="156">
        <f t="shared" si="0"/>
        <v>1</v>
      </c>
      <c r="N43" s="156"/>
      <c r="O43" s="156"/>
      <c r="P43" s="156"/>
      <c r="Q43" s="151">
        <f ca="1">(A43-I43)/I43*100</f>
        <v>-0.2</v>
      </c>
      <c r="R43" s="151"/>
      <c r="S43" s="151"/>
      <c r="T43" s="151">
        <f t="shared" ca="1" si="4"/>
        <v>-0.3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0.85699999999999998</v>
      </c>
      <c r="AV43" s="24">
        <f t="shared" si="3"/>
        <v>0.85699999999999998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</v>
      </c>
      <c r="AV44" s="24">
        <f t="shared" si="3"/>
        <v>1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5.0000000000000001E-3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-5.0000000000000001E-3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0.14799999999999999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0.13800000000000001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0.29099999999999998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0.28100000000000003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0.434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0.42399999999999999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0.57599999999999996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0.56599999999999995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0.71899999999999997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0.70899999999999996</v>
      </c>
    </row>
    <row r="58" spans="1:47" x14ac:dyDescent="0.25">
      <c r="AT58" s="164">
        <v>7</v>
      </c>
      <c r="AU58" s="58">
        <f>AU43+AU35-0.01</f>
        <v>0.86199999999999999</v>
      </c>
    </row>
    <row r="59" spans="1:47" ht="14.4" thickBot="1" x14ac:dyDescent="0.3">
      <c r="AT59" s="164"/>
      <c r="AU59" s="59">
        <f>AU43-AU35+0.01</f>
        <v>0.85199999999999998</v>
      </c>
    </row>
    <row r="60" spans="1:47" x14ac:dyDescent="0.25">
      <c r="AT60" s="164">
        <v>8</v>
      </c>
      <c r="AU60" s="58">
        <f>AU44+AU35-0.01</f>
        <v>1.0049999999999999</v>
      </c>
    </row>
    <row r="61" spans="1:47" ht="14.4" thickBot="1" x14ac:dyDescent="0.3">
      <c r="AT61" s="164"/>
      <c r="AU61" s="59">
        <f>AU44-AU35+0.01</f>
        <v>0.995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86" priority="3" operator="equal">
      <formula>1</formula>
    </cfRule>
  </conditionalFormatting>
  <conditionalFormatting sqref="AB15:AE15">
    <cfRule type="expression" dxfId="85" priority="2">
      <formula>$AB$15=0</formula>
    </cfRule>
  </conditionalFormatting>
  <conditionalFormatting sqref="Z15:AA15">
    <cfRule type="expression" dxfId="84" priority="1">
      <formula>$AB$15=0</formula>
    </cfRule>
  </conditionalFormatting>
  <dataValidations count="1">
    <dataValidation type="list" allowBlank="1" showInputMessage="1" showErrorMessage="1" sqref="A34:H34" xr:uid="{00000000-0002-0000-04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04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4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4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4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4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35">
    <pageSetUpPr fitToPage="1"/>
  </sheetPr>
  <dimension ref="A1:AV61"/>
  <sheetViews>
    <sheetView topLeftCell="A28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304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вакуумметры, мановакууметры ДМ2005Сг,ДВ2005Сг,ДА2005Сг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164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4041-93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305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2010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</f>
        <v>0.15</v>
      </c>
    </row>
    <row r="36" spans="1:48" ht="15" customHeight="1" x14ac:dyDescent="0.25">
      <c r="A36" s="157">
        <f ca="1">RAND()*(AU46-AU47)+AU47</f>
        <v>0.12</v>
      </c>
      <c r="B36" s="158"/>
      <c r="C36" s="158"/>
      <c r="D36" s="159"/>
      <c r="E36" s="157">
        <f ca="1">RAND()*(AU46-AU47)+AU47</f>
        <v>0.09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1.2</v>
      </c>
      <c r="R36" s="151"/>
      <c r="S36" s="151"/>
      <c r="T36" s="151">
        <f ca="1">(E36-M36)/M40*100</f>
        <v>1.58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57">
        <f ca="1">RAND()*(AU48-AU49)+AU49</f>
        <v>1.47</v>
      </c>
      <c r="B37" s="158"/>
      <c r="C37" s="158"/>
      <c r="D37" s="159"/>
      <c r="E37" s="157">
        <f ca="1">RAND()*(AU48-AU49)+AU49</f>
        <v>1.48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0.41</v>
      </c>
      <c r="R37" s="151"/>
      <c r="S37" s="151"/>
      <c r="T37" s="151">
        <f ca="1">(E37-M37)/M40*100</f>
        <v>0.89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-0.1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2.96</v>
      </c>
      <c r="B38" s="158"/>
      <c r="C38" s="158"/>
      <c r="D38" s="159"/>
      <c r="E38" s="157">
        <f ca="1">RAND()*(AU50-AU51)+AU51</f>
        <v>2.92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1.03</v>
      </c>
      <c r="R38" s="151"/>
      <c r="S38" s="151"/>
      <c r="T38" s="151">
        <f ca="1">(E38-M38)/M40*100</f>
        <v>1.1000000000000001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0.4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4.25</v>
      </c>
      <c r="B39" s="158"/>
      <c r="C39" s="158"/>
      <c r="D39" s="159"/>
      <c r="E39" s="157">
        <f ca="1">RAND()*(AU52-AU53)+AU53</f>
        <v>4.22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-0.36</v>
      </c>
      <c r="R39" s="151"/>
      <c r="S39" s="151"/>
      <c r="T39" s="151">
        <f ca="1">(E39-M39)/M40*100</f>
        <v>-1.1599999999999999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0.3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5.65</v>
      </c>
      <c r="B40" s="158"/>
      <c r="C40" s="158"/>
      <c r="D40" s="159"/>
      <c r="E40" s="157">
        <f ca="1">RAND()*(AU54-AU55)+AU55</f>
        <v>5.65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-0.64</v>
      </c>
      <c r="R40" s="151"/>
      <c r="S40" s="151"/>
      <c r="T40" s="151">
        <f ca="1">(E40-M40)/M40*100</f>
        <v>-1.1200000000000001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0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7.04</v>
      </c>
      <c r="B41" s="158"/>
      <c r="C41" s="158"/>
      <c r="D41" s="159"/>
      <c r="E41" s="157">
        <f ca="1">RAND()*(AU56-AU57)+AU57</f>
        <v>7.13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-1.03</v>
      </c>
      <c r="R41" s="151"/>
      <c r="S41" s="151"/>
      <c r="T41" s="151">
        <f t="shared" ref="T41:T43" ca="1" si="4">(E41-M41)/M41*100</f>
        <v>-0.18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-0.9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8.43</v>
      </c>
      <c r="B42" s="158"/>
      <c r="C42" s="158"/>
      <c r="D42" s="159"/>
      <c r="E42" s="157">
        <f ca="1">RAND()*(AU58-AU59)+AU59</f>
        <v>8.6199999999999992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-1.41</v>
      </c>
      <c r="R42" s="151"/>
      <c r="S42" s="151"/>
      <c r="T42" s="151">
        <f t="shared" ca="1" si="4"/>
        <v>0.56999999999999995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-1.89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1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10.050000000000001</v>
      </c>
      <c r="B43" s="158"/>
      <c r="C43" s="158"/>
      <c r="D43" s="159"/>
      <c r="E43" s="157">
        <f ca="1">RAND()*(AU60-AU61)+AU61</f>
        <v>9.98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0.5</v>
      </c>
      <c r="R43" s="151"/>
      <c r="S43" s="151"/>
      <c r="T43" s="151">
        <f t="shared" ca="1" si="4"/>
        <v>-0.2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0.14000000000000001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-0.14000000000000001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1.569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1.2889999999999999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2.9969999999999999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2.7170000000000001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4.4260000000000002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4.1459999999999999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5.8540000000000001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5.5739999999999998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7.2830000000000004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7.0030000000000001</v>
      </c>
    </row>
    <row r="58" spans="1:47" x14ac:dyDescent="0.25">
      <c r="AT58" s="164">
        <v>7</v>
      </c>
      <c r="AU58" s="58">
        <f>AU43+AU35-0.01</f>
        <v>8.7110000000000003</v>
      </c>
    </row>
    <row r="59" spans="1:47" ht="14.4" thickBot="1" x14ac:dyDescent="0.3">
      <c r="AT59" s="164"/>
      <c r="AU59" s="59">
        <f>AU43-AU35+0.01</f>
        <v>8.4309999999999992</v>
      </c>
    </row>
    <row r="60" spans="1:47" x14ac:dyDescent="0.25">
      <c r="AT60" s="164">
        <v>8</v>
      </c>
      <c r="AU60" s="58">
        <f>AU44+AU35-0.01</f>
        <v>10.14</v>
      </c>
    </row>
    <row r="61" spans="1:47" ht="14.4" thickBot="1" x14ac:dyDescent="0.3">
      <c r="AT61" s="164"/>
      <c r="AU61" s="59">
        <f>AU44-AU35+0.01</f>
        <v>9.86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83" priority="3" operator="equal">
      <formula>1</formula>
    </cfRule>
  </conditionalFormatting>
  <conditionalFormatting sqref="AB15:AE15">
    <cfRule type="expression" dxfId="82" priority="2">
      <formula>$AB$15=0</formula>
    </cfRule>
  </conditionalFormatting>
  <conditionalFormatting sqref="Z15:AA15">
    <cfRule type="expression" dxfId="81" priority="1">
      <formula>$AB$15=0</formula>
    </cfRule>
  </conditionalFormatting>
  <dataValidations count="1">
    <dataValidation type="list" allowBlank="1" showInputMessage="1" showErrorMessage="1" sqref="A34:H34" xr:uid="{00000000-0002-0000-05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5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05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5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5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5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5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36">
    <pageSetUpPr fitToPage="1"/>
  </sheetPr>
  <dimension ref="A1:AV61"/>
  <sheetViews>
    <sheetView topLeftCell="A22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306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вакуумметры, мановакууметры ДМ2005Сг,ДВ2005Сг,ДА2005Сг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164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4041-93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307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2010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57">
        <f ca="1">RAND()*(AU46-AU47)+AU47</f>
        <v>-0.13</v>
      </c>
      <c r="B36" s="158"/>
      <c r="C36" s="158"/>
      <c r="D36" s="159"/>
      <c r="E36" s="157">
        <f ca="1">RAND()*(AU46-AU47)+AU47</f>
        <v>0.05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-1.3</v>
      </c>
      <c r="R36" s="151"/>
      <c r="S36" s="151"/>
      <c r="T36" s="151">
        <f ca="1">(E36-M36)/M40*100</f>
        <v>0.88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1.56</v>
      </c>
      <c r="B37" s="158"/>
      <c r="C37" s="158"/>
      <c r="D37" s="159"/>
      <c r="E37" s="157">
        <f ca="1">RAND()*(AU48-AU49)+AU49</f>
        <v>1.4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1.31</v>
      </c>
      <c r="R37" s="151"/>
      <c r="S37" s="151"/>
      <c r="T37" s="151">
        <f ca="1">(E37-M37)/M40*100</f>
        <v>-0.51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1.62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1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2.75</v>
      </c>
      <c r="B38" s="158"/>
      <c r="C38" s="158"/>
      <c r="D38" s="159"/>
      <c r="E38" s="157">
        <f ca="1">RAND()*(AU50-AU51)+AU51</f>
        <v>2.98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-1.07</v>
      </c>
      <c r="R38" s="151"/>
      <c r="S38" s="151"/>
      <c r="T38" s="151">
        <f ca="1">(E38-M38)/M40*100</f>
        <v>2.15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-2.3199999999999998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1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4.3600000000000003</v>
      </c>
      <c r="B39" s="158"/>
      <c r="C39" s="158"/>
      <c r="D39" s="159"/>
      <c r="E39" s="157">
        <f ca="1">RAND()*(AU52-AU53)+AU53</f>
        <v>4.2300000000000004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0.74</v>
      </c>
      <c r="R39" s="151"/>
      <c r="S39" s="151"/>
      <c r="T39" s="151">
        <f ca="1">(E39-M39)/M40*100</f>
        <v>-0.98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1.31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5.76</v>
      </c>
      <c r="B40" s="158"/>
      <c r="C40" s="158"/>
      <c r="D40" s="159"/>
      <c r="E40" s="157">
        <f ca="1">RAND()*(AU54-AU55)+AU55</f>
        <v>5.72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0.46</v>
      </c>
      <c r="R40" s="151"/>
      <c r="S40" s="151"/>
      <c r="T40" s="151">
        <f ca="1">(E40-M40)/M40*100</f>
        <v>0.11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0.4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7.08</v>
      </c>
      <c r="B41" s="158"/>
      <c r="C41" s="158"/>
      <c r="D41" s="159"/>
      <c r="E41" s="157">
        <f ca="1">RAND()*(AU56-AU57)+AU57</f>
        <v>7.19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-0.63</v>
      </c>
      <c r="R41" s="151"/>
      <c r="S41" s="151"/>
      <c r="T41" s="151">
        <f t="shared" ref="T41:T43" ca="1" si="4">(E41-M41)/M41*100</f>
        <v>0.66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-1.1100000000000001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8.4700000000000006</v>
      </c>
      <c r="B42" s="158"/>
      <c r="C42" s="158"/>
      <c r="D42" s="159"/>
      <c r="E42" s="157">
        <f ca="1">RAND()*(AU58-AU59)+AU59</f>
        <v>8.6199999999999992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-1.01</v>
      </c>
      <c r="R42" s="151"/>
      <c r="S42" s="151"/>
      <c r="T42" s="151">
        <f t="shared" ca="1" si="4"/>
        <v>0.56999999999999995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-1.52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1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9.9</v>
      </c>
      <c r="B43" s="158"/>
      <c r="C43" s="158"/>
      <c r="D43" s="159"/>
      <c r="E43" s="157">
        <f ca="1">RAND()*(AU60-AU61)+AU61</f>
        <v>9.91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-1</v>
      </c>
      <c r="R43" s="151"/>
      <c r="S43" s="151"/>
      <c r="T43" s="151">
        <f t="shared" ca="1" si="4"/>
        <v>-0.9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0.13800000000000001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7.0049999999999999</v>
      </c>
    </row>
    <row r="58" spans="1:47" x14ac:dyDescent="0.25">
      <c r="AT58" s="164">
        <v>7</v>
      </c>
      <c r="AU58" s="58">
        <f>AU43+AU35-0.01</f>
        <v>8.7089999999999996</v>
      </c>
    </row>
    <row r="59" spans="1:47" ht="14.4" thickBot="1" x14ac:dyDescent="0.3">
      <c r="AT59" s="164"/>
      <c r="AU59" s="59">
        <f>AU43-AU35+0.01</f>
        <v>8.4329999999999998</v>
      </c>
    </row>
    <row r="60" spans="1:47" x14ac:dyDescent="0.25">
      <c r="AT60" s="164">
        <v>8</v>
      </c>
      <c r="AU60" s="58">
        <f>AU44+AU35-0.01</f>
        <v>10.138</v>
      </c>
    </row>
    <row r="61" spans="1:47" ht="14.4" thickBot="1" x14ac:dyDescent="0.3">
      <c r="AT61" s="164"/>
      <c r="AU61" s="59">
        <f>AU44-AU35+0.01</f>
        <v>9.8620000000000001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80" priority="3" operator="equal">
      <formula>1</formula>
    </cfRule>
  </conditionalFormatting>
  <conditionalFormatting sqref="AB15:AE15">
    <cfRule type="expression" dxfId="79" priority="2">
      <formula>$AB$15=0</formula>
    </cfRule>
  </conditionalFormatting>
  <conditionalFormatting sqref="Z15:AA15">
    <cfRule type="expression" dxfId="78" priority="1">
      <formula>$AB$15=0</formula>
    </cfRule>
  </conditionalFormatting>
  <dataValidations count="1">
    <dataValidation type="list" allowBlank="1" showInputMessage="1" showErrorMessage="1" sqref="A34:H34" xr:uid="{00000000-0002-0000-06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6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06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6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6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6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6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37">
    <pageSetUpPr fitToPage="1"/>
  </sheetPr>
  <dimension ref="A1:AV61"/>
  <sheetViews>
    <sheetView topLeftCell="A25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308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вакуумметры, мановакууметры ДМ2005Сг,ДВ2005Сг,ДА2005Сг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164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4041-93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309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2010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57">
        <f ca="1">RAND()*(AU46-AU47)+AU47</f>
        <v>0.04</v>
      </c>
      <c r="B36" s="158"/>
      <c r="C36" s="158"/>
      <c r="D36" s="159"/>
      <c r="E36" s="157">
        <f ca="1">RAND()*(AU46-AU47)+AU47</f>
        <v>-0.1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0.4</v>
      </c>
      <c r="R36" s="151"/>
      <c r="S36" s="151"/>
      <c r="T36" s="151">
        <f ca="1">(E36-M36)/M40*100</f>
        <v>-1.75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57">
        <f ca="1">RAND()*(AU48-AU49)+AU49</f>
        <v>1.46</v>
      </c>
      <c r="B37" s="158"/>
      <c r="C37" s="158"/>
      <c r="D37" s="159"/>
      <c r="E37" s="157">
        <f ca="1">RAND()*(AU48-AU49)+AU49</f>
        <v>1.33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0.31</v>
      </c>
      <c r="R37" s="151"/>
      <c r="S37" s="151"/>
      <c r="T37" s="151">
        <f ca="1">(E37-M37)/M40*100</f>
        <v>-1.73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1.3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2.98</v>
      </c>
      <c r="B38" s="158"/>
      <c r="C38" s="158"/>
      <c r="D38" s="159"/>
      <c r="E38" s="157">
        <f ca="1">RAND()*(AU50-AU51)+AU51</f>
        <v>2.82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1.23</v>
      </c>
      <c r="R38" s="151"/>
      <c r="S38" s="151"/>
      <c r="T38" s="151">
        <f ca="1">(E38-M38)/M40*100</f>
        <v>-0.65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1.6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1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4.34</v>
      </c>
      <c r="B39" s="158"/>
      <c r="C39" s="158"/>
      <c r="D39" s="159"/>
      <c r="E39" s="157">
        <f ca="1">RAND()*(AU52-AU53)+AU53</f>
        <v>4.32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0.54</v>
      </c>
      <c r="R39" s="151"/>
      <c r="S39" s="151"/>
      <c r="T39" s="151">
        <f ca="1">(E39-M39)/M40*100</f>
        <v>0.6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0.2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5.61</v>
      </c>
      <c r="B40" s="158"/>
      <c r="C40" s="158"/>
      <c r="D40" s="159"/>
      <c r="E40" s="157">
        <f ca="1">RAND()*(AU54-AU55)+AU55</f>
        <v>5.68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-1.04</v>
      </c>
      <c r="R40" s="151"/>
      <c r="S40" s="151"/>
      <c r="T40" s="151">
        <f ca="1">(E40-M40)/M40*100</f>
        <v>-0.6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-0.7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7.18</v>
      </c>
      <c r="B41" s="158"/>
      <c r="C41" s="158"/>
      <c r="D41" s="159"/>
      <c r="E41" s="157">
        <f ca="1">RAND()*(AU56-AU57)+AU57</f>
        <v>7.18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0.37</v>
      </c>
      <c r="R41" s="151"/>
      <c r="S41" s="151"/>
      <c r="T41" s="151">
        <f t="shared" ref="T41:T43" ca="1" si="4">(E41-M41)/M41*100</f>
        <v>0.52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0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8.67</v>
      </c>
      <c r="B42" s="158"/>
      <c r="C42" s="158"/>
      <c r="D42" s="159"/>
      <c r="E42" s="157">
        <f ca="1">RAND()*(AU58-AU59)+AU59</f>
        <v>8.64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0.99</v>
      </c>
      <c r="R42" s="151"/>
      <c r="S42" s="151"/>
      <c r="T42" s="151">
        <f t="shared" ca="1" si="4"/>
        <v>0.81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0.3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10.02</v>
      </c>
      <c r="B43" s="158"/>
      <c r="C43" s="158"/>
      <c r="D43" s="159"/>
      <c r="E43" s="157">
        <f ca="1">RAND()*(AU60-AU61)+AU61</f>
        <v>9.9700000000000006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0.2</v>
      </c>
      <c r="R43" s="151"/>
      <c r="S43" s="151"/>
      <c r="T43" s="151">
        <f t="shared" ca="1" si="4"/>
        <v>-0.3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0.13800000000000001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7.0049999999999999</v>
      </c>
    </row>
    <row r="58" spans="1:47" x14ac:dyDescent="0.25">
      <c r="AT58" s="164">
        <v>7</v>
      </c>
      <c r="AU58" s="58">
        <f>AU43+AU35-0.01</f>
        <v>8.7089999999999996</v>
      </c>
    </row>
    <row r="59" spans="1:47" ht="14.4" thickBot="1" x14ac:dyDescent="0.3">
      <c r="AT59" s="164"/>
      <c r="AU59" s="59">
        <f>AU43-AU35+0.01</f>
        <v>8.4329999999999998</v>
      </c>
    </row>
    <row r="60" spans="1:47" x14ac:dyDescent="0.25">
      <c r="AT60" s="164">
        <v>8</v>
      </c>
      <c r="AU60" s="58">
        <f>AU44+AU35-0.01</f>
        <v>10.138</v>
      </c>
    </row>
    <row r="61" spans="1:47" ht="14.4" thickBot="1" x14ac:dyDescent="0.3">
      <c r="AT61" s="164"/>
      <c r="AU61" s="59">
        <f>AU44-AU35+0.01</f>
        <v>9.8620000000000001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77" priority="3" operator="equal">
      <formula>1</formula>
    </cfRule>
  </conditionalFormatting>
  <conditionalFormatting sqref="AB15:AE15">
    <cfRule type="expression" dxfId="76" priority="2">
      <formula>$AB$15=0</formula>
    </cfRule>
  </conditionalFormatting>
  <conditionalFormatting sqref="Z15:AA15">
    <cfRule type="expression" dxfId="75" priority="1">
      <formula>$AB$15=0</formula>
    </cfRule>
  </conditionalFormatting>
  <dataValidations count="1">
    <dataValidation type="list" allowBlank="1" showInputMessage="1" showErrorMessage="1" sqref="A34:H34" xr:uid="{00000000-0002-0000-07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7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07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7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7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7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7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38">
    <pageSetUpPr fitToPage="1"/>
  </sheetPr>
  <dimension ref="A1:AV61"/>
  <sheetViews>
    <sheetView topLeftCell="A28" zoomScale="105" zoomScaleNormal="105" workbookViewId="0">
      <selection activeCell="AP33" sqref="AP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310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вакуумметры, мановакууметры ДМ2005Сг,ДВ2005Сг,ДА2005Сг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164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4041-93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311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2009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57">
        <f ca="1">RAND()*(AU46-AU47)+AU47</f>
        <v>-0.01</v>
      </c>
      <c r="B36" s="158"/>
      <c r="C36" s="158"/>
      <c r="D36" s="159"/>
      <c r="E36" s="157">
        <f ca="1">RAND()*(AU46-AU47)+AU47</f>
        <v>-0.01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-0.1</v>
      </c>
      <c r="R36" s="151"/>
      <c r="S36" s="151"/>
      <c r="T36" s="151">
        <f ca="1">(E36-M36)/M40*100</f>
        <v>-0.18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1.42</v>
      </c>
      <c r="B37" s="158"/>
      <c r="C37" s="158"/>
      <c r="D37" s="159"/>
      <c r="E37" s="157">
        <f ca="1">RAND()*(AU48-AU49)+AU49</f>
        <v>1.34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-0.09</v>
      </c>
      <c r="R37" s="151"/>
      <c r="S37" s="151"/>
      <c r="T37" s="151">
        <f ca="1">(E37-M37)/M40*100</f>
        <v>-1.56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0.81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2.8</v>
      </c>
      <c r="B38" s="158"/>
      <c r="C38" s="158"/>
      <c r="D38" s="159"/>
      <c r="E38" s="157">
        <f ca="1">RAND()*(AU50-AU51)+AU51</f>
        <v>2.98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-0.56999999999999995</v>
      </c>
      <c r="R38" s="151"/>
      <c r="S38" s="151"/>
      <c r="T38" s="151">
        <f ca="1">(E38-M38)/M40*100</f>
        <v>2.15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-1.82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1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4.42</v>
      </c>
      <c r="B39" s="158"/>
      <c r="C39" s="158"/>
      <c r="D39" s="159"/>
      <c r="E39" s="157">
        <f ca="1">RAND()*(AU52-AU53)+AU53</f>
        <v>4.16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1.34</v>
      </c>
      <c r="R39" s="151"/>
      <c r="S39" s="151"/>
      <c r="T39" s="151">
        <f ca="1">(E39-M39)/M40*100</f>
        <v>-2.21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2.63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1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5.72</v>
      </c>
      <c r="B40" s="158"/>
      <c r="C40" s="158"/>
      <c r="D40" s="159"/>
      <c r="E40" s="157">
        <f ca="1">RAND()*(AU54-AU55)+AU55</f>
        <v>5.8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0.06</v>
      </c>
      <c r="R40" s="151"/>
      <c r="S40" s="151"/>
      <c r="T40" s="151">
        <f ca="1">(E40-M40)/M40*100</f>
        <v>1.51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-0.81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7.16</v>
      </c>
      <c r="B41" s="158"/>
      <c r="C41" s="158"/>
      <c r="D41" s="159"/>
      <c r="E41" s="157">
        <f ca="1">RAND()*(AU56-AU57)+AU57</f>
        <v>7.03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0.17</v>
      </c>
      <c r="R41" s="151"/>
      <c r="S41" s="151"/>
      <c r="T41" s="151">
        <f t="shared" ref="T41:T43" ca="1" si="4">(E41-M41)/M41*100</f>
        <v>-1.58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1.32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1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8.5500000000000007</v>
      </c>
      <c r="B42" s="158"/>
      <c r="C42" s="158"/>
      <c r="D42" s="159"/>
      <c r="E42" s="157">
        <f ca="1">RAND()*(AU58-AU59)+AU59</f>
        <v>8.48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-0.21</v>
      </c>
      <c r="R42" s="151"/>
      <c r="S42" s="151"/>
      <c r="T42" s="151">
        <f t="shared" ca="1" si="4"/>
        <v>-1.06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0.71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9.8699999999999992</v>
      </c>
      <c r="B43" s="158"/>
      <c r="C43" s="158"/>
      <c r="D43" s="159"/>
      <c r="E43" s="157">
        <f ca="1">RAND()*(AU60-AU61)+AU61</f>
        <v>10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-1.3</v>
      </c>
      <c r="R43" s="151"/>
      <c r="S43" s="151"/>
      <c r="T43" s="151">
        <f t="shared" ca="1" si="4"/>
        <v>0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0.13800000000000001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7.0049999999999999</v>
      </c>
    </row>
    <row r="58" spans="1:47" x14ac:dyDescent="0.25">
      <c r="AT58" s="164">
        <v>7</v>
      </c>
      <c r="AU58" s="58">
        <f>AU43+AU35-0.01</f>
        <v>8.7089999999999996</v>
      </c>
    </row>
    <row r="59" spans="1:47" ht="14.4" thickBot="1" x14ac:dyDescent="0.3">
      <c r="AT59" s="164"/>
      <c r="AU59" s="59">
        <f>AU43-AU35+0.01</f>
        <v>8.4329999999999998</v>
      </c>
    </row>
    <row r="60" spans="1:47" x14ac:dyDescent="0.25">
      <c r="AT60" s="164">
        <v>8</v>
      </c>
      <c r="AU60" s="58">
        <f>AU44+AU35-0.01</f>
        <v>10.138</v>
      </c>
    </row>
    <row r="61" spans="1:47" ht="14.4" thickBot="1" x14ac:dyDescent="0.3">
      <c r="AT61" s="164"/>
      <c r="AU61" s="59">
        <f>AU44-AU35+0.01</f>
        <v>9.8620000000000001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74" priority="3" operator="equal">
      <formula>1</formula>
    </cfRule>
  </conditionalFormatting>
  <conditionalFormatting sqref="AB15:AE15">
    <cfRule type="expression" dxfId="73" priority="2">
      <formula>$AB$15=0</formula>
    </cfRule>
  </conditionalFormatting>
  <conditionalFormatting sqref="Z15:AA15">
    <cfRule type="expression" dxfId="72" priority="1">
      <formula>$AB$15=0</formula>
    </cfRule>
  </conditionalFormatting>
  <dataValidations count="1">
    <dataValidation type="list" allowBlank="1" showInputMessage="1" showErrorMessage="1" sqref="A34:H34" xr:uid="{00000000-0002-0000-08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8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08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8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8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8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8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639">
    <pageSetUpPr fitToPage="1"/>
  </sheetPr>
  <dimension ref="A1:AV61"/>
  <sheetViews>
    <sheetView topLeftCell="A31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312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вакуумметры, мановакууметры ДМ2005Сг,ДВ2005Сг,ДА2005Сг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164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4041-93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313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2009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57">
        <f ca="1">RAND()*(AU46-AU47)+AU47</f>
        <v>-0.04</v>
      </c>
      <c r="B36" s="158"/>
      <c r="C36" s="158"/>
      <c r="D36" s="159"/>
      <c r="E36" s="157">
        <f ca="1">RAND()*(AU46-AU47)+AU47</f>
        <v>0.08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-0.4</v>
      </c>
      <c r="R36" s="151"/>
      <c r="S36" s="151"/>
      <c r="T36" s="151">
        <f ca="1">(E36-M36)/M40*100</f>
        <v>1.4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1.43</v>
      </c>
      <c r="B37" s="158"/>
      <c r="C37" s="158"/>
      <c r="D37" s="159"/>
      <c r="E37" s="157">
        <f ca="1">RAND()*(AU48-AU49)+AU49</f>
        <v>1.51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0.01</v>
      </c>
      <c r="R37" s="151"/>
      <c r="S37" s="151"/>
      <c r="T37" s="151">
        <f ca="1">(E37-M37)/M40*100</f>
        <v>1.42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-0.79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2.93</v>
      </c>
      <c r="B38" s="158"/>
      <c r="C38" s="158"/>
      <c r="D38" s="159"/>
      <c r="E38" s="157">
        <f ca="1">RAND()*(AU50-AU51)+AU51</f>
        <v>2.96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0.73</v>
      </c>
      <c r="R38" s="151"/>
      <c r="S38" s="151"/>
      <c r="T38" s="151">
        <f ca="1">(E38-M38)/M40*100</f>
        <v>1.8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-0.3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4.41</v>
      </c>
      <c r="B39" s="158"/>
      <c r="C39" s="158"/>
      <c r="D39" s="159"/>
      <c r="E39" s="157">
        <f ca="1">RAND()*(AU52-AU53)+AU53</f>
        <v>4.3499999999999996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1.24</v>
      </c>
      <c r="R39" s="151"/>
      <c r="S39" s="151"/>
      <c r="T39" s="151">
        <f ca="1">(E39-M39)/M40*100</f>
        <v>1.1200000000000001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0.59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5.77</v>
      </c>
      <c r="B40" s="158"/>
      <c r="C40" s="158"/>
      <c r="D40" s="159"/>
      <c r="E40" s="157">
        <f ca="1">RAND()*(AU54-AU55)+AU55</f>
        <v>5.7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0.56000000000000005</v>
      </c>
      <c r="R40" s="151"/>
      <c r="S40" s="151"/>
      <c r="T40" s="151">
        <f ca="1">(E40-M40)/M40*100</f>
        <v>-0.25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0.69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7.03</v>
      </c>
      <c r="B41" s="158"/>
      <c r="C41" s="158"/>
      <c r="D41" s="159"/>
      <c r="E41" s="157">
        <f ca="1">RAND()*(AU56-AU57)+AU57</f>
        <v>7.09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-1.1299999999999999</v>
      </c>
      <c r="R41" s="151"/>
      <c r="S41" s="151"/>
      <c r="T41" s="151">
        <f t="shared" ref="T41:T43" ca="1" si="4">(E41-M41)/M41*100</f>
        <v>-0.74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-0.59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8.58</v>
      </c>
      <c r="B42" s="158"/>
      <c r="C42" s="158"/>
      <c r="D42" s="159"/>
      <c r="E42" s="157">
        <f ca="1">RAND()*(AU58-AU59)+AU59</f>
        <v>8.65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0.09</v>
      </c>
      <c r="R42" s="151"/>
      <c r="S42" s="151"/>
      <c r="T42" s="151">
        <f t="shared" ca="1" si="4"/>
        <v>0.92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-0.69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10.11</v>
      </c>
      <c r="B43" s="158"/>
      <c r="C43" s="158"/>
      <c r="D43" s="159"/>
      <c r="E43" s="157">
        <f ca="1">RAND()*(AU60-AU61)+AU61</f>
        <v>10.08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1.1000000000000001</v>
      </c>
      <c r="R43" s="151"/>
      <c r="S43" s="151"/>
      <c r="T43" s="151">
        <f t="shared" ca="1" si="4"/>
        <v>0.8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0.13800000000000001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7.0049999999999999</v>
      </c>
    </row>
    <row r="58" spans="1:47" x14ac:dyDescent="0.25">
      <c r="AT58" s="164">
        <v>7</v>
      </c>
      <c r="AU58" s="58">
        <f>AU43+AU35-0.01</f>
        <v>8.7089999999999996</v>
      </c>
    </row>
    <row r="59" spans="1:47" ht="14.4" thickBot="1" x14ac:dyDescent="0.3">
      <c r="AT59" s="164"/>
      <c r="AU59" s="59">
        <f>AU43-AU35+0.01</f>
        <v>8.4329999999999998</v>
      </c>
    </row>
    <row r="60" spans="1:47" x14ac:dyDescent="0.25">
      <c r="AT60" s="164">
        <v>8</v>
      </c>
      <c r="AU60" s="58">
        <f>AU44+AU35-0.01</f>
        <v>10.138</v>
      </c>
    </row>
    <row r="61" spans="1:47" ht="14.4" thickBot="1" x14ac:dyDescent="0.3">
      <c r="AT61" s="164"/>
      <c r="AU61" s="59">
        <f>AU44-AU35+0.01</f>
        <v>9.8620000000000001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71" priority="3" operator="equal">
      <formula>1</formula>
    </cfRule>
  </conditionalFormatting>
  <conditionalFormatting sqref="AB15:AE15">
    <cfRule type="expression" dxfId="70" priority="2">
      <formula>$AB$15=0</formula>
    </cfRule>
  </conditionalFormatting>
  <conditionalFormatting sqref="Z15:AA15">
    <cfRule type="expression" dxfId="69" priority="1">
      <formula>$AB$15=0</formula>
    </cfRule>
  </conditionalFormatting>
  <dataValidations count="1">
    <dataValidation type="list" allowBlank="1" showInputMessage="1" showErrorMessage="1" sqref="A34:H34" xr:uid="{00000000-0002-0000-09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9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09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9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9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9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9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640">
    <pageSetUpPr fitToPage="1"/>
  </sheetPr>
  <dimension ref="A1:AV61"/>
  <sheetViews>
    <sheetView topLeftCell="A28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314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вакуумметры, мановакууметры ДМ2005Сг,ДВ2005Сг,ДА2005Сг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164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4041-93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315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2010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57">
        <f ca="1">RAND()*(AU46-AU47)+AU47</f>
        <v>-0.1</v>
      </c>
      <c r="B36" s="158"/>
      <c r="C36" s="158"/>
      <c r="D36" s="159"/>
      <c r="E36" s="157">
        <f ca="1">RAND()*(AU46-AU47)+AU47</f>
        <v>-0.02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-1</v>
      </c>
      <c r="R36" s="151"/>
      <c r="S36" s="151"/>
      <c r="T36" s="151">
        <f ca="1">(E36-M36)/M40*100</f>
        <v>-0.35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1.48</v>
      </c>
      <c r="B37" s="158"/>
      <c r="C37" s="158"/>
      <c r="D37" s="159"/>
      <c r="E37" s="157">
        <f ca="1">RAND()*(AU48-AU49)+AU49</f>
        <v>1.53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0.51</v>
      </c>
      <c r="R37" s="151"/>
      <c r="S37" s="151"/>
      <c r="T37" s="151">
        <f ca="1">(E37-M37)/M40*100</f>
        <v>1.77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-0.5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2.83</v>
      </c>
      <c r="B38" s="158"/>
      <c r="C38" s="158"/>
      <c r="D38" s="159"/>
      <c r="E38" s="157">
        <f ca="1">RAND()*(AU50-AU51)+AU51</f>
        <v>2.95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-0.27</v>
      </c>
      <c r="R38" s="151"/>
      <c r="S38" s="151"/>
      <c r="T38" s="151">
        <f ca="1">(E38-M38)/M40*100</f>
        <v>1.63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-1.2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4.29</v>
      </c>
      <c r="B39" s="158"/>
      <c r="C39" s="158"/>
      <c r="D39" s="159"/>
      <c r="E39" s="157">
        <f ca="1">RAND()*(AU52-AU53)+AU53</f>
        <v>4.17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0.04</v>
      </c>
      <c r="R39" s="151"/>
      <c r="S39" s="151"/>
      <c r="T39" s="151">
        <f ca="1">(E39-M39)/M40*100</f>
        <v>-2.0299999999999998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1.2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5.73</v>
      </c>
      <c r="B40" s="158"/>
      <c r="C40" s="158"/>
      <c r="D40" s="159"/>
      <c r="E40" s="157">
        <f ca="1">RAND()*(AU54-AU55)+AU55</f>
        <v>5.69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0.16</v>
      </c>
      <c r="R40" s="151"/>
      <c r="S40" s="151"/>
      <c r="T40" s="151">
        <f ca="1">(E40-M40)/M40*100</f>
        <v>-0.42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0.4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7.11</v>
      </c>
      <c r="B41" s="158"/>
      <c r="C41" s="158"/>
      <c r="D41" s="159"/>
      <c r="E41" s="157">
        <f ca="1">RAND()*(AU56-AU57)+AU57</f>
        <v>7.01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-0.33</v>
      </c>
      <c r="R41" s="151"/>
      <c r="S41" s="151"/>
      <c r="T41" s="151">
        <f t="shared" ref="T41:T43" ca="1" si="4">(E41-M41)/M41*100</f>
        <v>-1.86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1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1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8.43</v>
      </c>
      <c r="B42" s="158"/>
      <c r="C42" s="158"/>
      <c r="D42" s="159"/>
      <c r="E42" s="157">
        <f ca="1">RAND()*(AU58-AU59)+AU59</f>
        <v>8.51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-1.41</v>
      </c>
      <c r="R42" s="151"/>
      <c r="S42" s="151"/>
      <c r="T42" s="151">
        <f t="shared" ca="1" si="4"/>
        <v>-0.71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-0.8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10.01</v>
      </c>
      <c r="B43" s="158"/>
      <c r="C43" s="158"/>
      <c r="D43" s="159"/>
      <c r="E43" s="157">
        <f ca="1">RAND()*(AU60-AU61)+AU61</f>
        <v>10.119999999999999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0.1</v>
      </c>
      <c r="R43" s="151"/>
      <c r="S43" s="151"/>
      <c r="T43" s="151">
        <f t="shared" ca="1" si="4"/>
        <v>1.2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0.13800000000000001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7.0049999999999999</v>
      </c>
    </row>
    <row r="58" spans="1:47" x14ac:dyDescent="0.25">
      <c r="AT58" s="164">
        <v>7</v>
      </c>
      <c r="AU58" s="58">
        <f>AU43+AU35-0.01</f>
        <v>8.7089999999999996</v>
      </c>
    </row>
    <row r="59" spans="1:47" ht="14.4" thickBot="1" x14ac:dyDescent="0.3">
      <c r="AT59" s="164"/>
      <c r="AU59" s="59">
        <f>AU43-AU35+0.01</f>
        <v>8.4329999999999998</v>
      </c>
    </row>
    <row r="60" spans="1:47" x14ac:dyDescent="0.25">
      <c r="AT60" s="164">
        <v>8</v>
      </c>
      <c r="AU60" s="58">
        <f>AU44+AU35-0.01</f>
        <v>10.138</v>
      </c>
    </row>
    <row r="61" spans="1:47" ht="14.4" thickBot="1" x14ac:dyDescent="0.3">
      <c r="AT61" s="164"/>
      <c r="AU61" s="59">
        <f>AU44-AU35+0.01</f>
        <v>9.8620000000000001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68" priority="3" operator="equal">
      <formula>1</formula>
    </cfRule>
  </conditionalFormatting>
  <conditionalFormatting sqref="AB15:AE15">
    <cfRule type="expression" dxfId="67" priority="2">
      <formula>$AB$15=0</formula>
    </cfRule>
  </conditionalFormatting>
  <conditionalFormatting sqref="Z15:AA15">
    <cfRule type="expression" dxfId="66" priority="1">
      <formula>$AB$15=0</formula>
    </cfRule>
  </conditionalFormatting>
  <dataValidations count="1">
    <dataValidation type="list" allowBlank="1" showInputMessage="1" showErrorMessage="1" sqref="A34:H34" xr:uid="{00000000-0002-0000-0A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A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0A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A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A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A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A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641">
    <pageSetUpPr fitToPage="1"/>
  </sheetPr>
  <dimension ref="A1:AV61"/>
  <sheetViews>
    <sheetView topLeftCell="A28" zoomScale="105" zoomScaleNormal="105" workbookViewId="0">
      <selection activeCell="AP34" sqref="AP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316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вакуумметры, мановакууметры ДМ2005Сг,ДВ2005Сг,ДА2005Сг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164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4041-93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317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2010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57">
        <f ca="1">RAND()*(AU46-AU47)+AU47</f>
        <v>0.08</v>
      </c>
      <c r="B36" s="158"/>
      <c r="C36" s="158"/>
      <c r="D36" s="159"/>
      <c r="E36" s="157">
        <f ca="1">RAND()*(AU46-AU47)+AU47</f>
        <v>-0.03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0.8</v>
      </c>
      <c r="R36" s="151"/>
      <c r="S36" s="151"/>
      <c r="T36" s="151">
        <f ca="1">(E36-M36)/M40*100</f>
        <v>-0.53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1.43</v>
      </c>
      <c r="B37" s="158"/>
      <c r="C37" s="158"/>
      <c r="D37" s="159"/>
      <c r="E37" s="157">
        <f ca="1">RAND()*(AU48-AU49)+AU49</f>
        <v>1.56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0.01</v>
      </c>
      <c r="R37" s="151"/>
      <c r="S37" s="151"/>
      <c r="T37" s="151">
        <f ca="1">(E37-M37)/M40*100</f>
        <v>2.29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-1.29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2.8</v>
      </c>
      <c r="B38" s="158"/>
      <c r="C38" s="158"/>
      <c r="D38" s="159"/>
      <c r="E38" s="157">
        <f ca="1">RAND()*(AU50-AU51)+AU51</f>
        <v>2.78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-0.56999999999999995</v>
      </c>
      <c r="R38" s="151"/>
      <c r="S38" s="151"/>
      <c r="T38" s="151">
        <f ca="1">(E38-M38)/M40*100</f>
        <v>-1.35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0.2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4.17</v>
      </c>
      <c r="B39" s="158"/>
      <c r="C39" s="158"/>
      <c r="D39" s="159"/>
      <c r="E39" s="157">
        <f ca="1">RAND()*(AU52-AU53)+AU53</f>
        <v>4.42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-1.1599999999999999</v>
      </c>
      <c r="R39" s="151"/>
      <c r="S39" s="151"/>
      <c r="T39" s="151">
        <f ca="1">(E39-M39)/M40*100</f>
        <v>2.35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-2.4900000000000002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1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5.66</v>
      </c>
      <c r="B40" s="158"/>
      <c r="C40" s="158"/>
      <c r="D40" s="159"/>
      <c r="E40" s="157">
        <f ca="1">RAND()*(AU54-AU55)+AU55</f>
        <v>5.77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-0.54</v>
      </c>
      <c r="R40" s="151"/>
      <c r="S40" s="151"/>
      <c r="T40" s="151">
        <f ca="1">(E40-M40)/M40*100</f>
        <v>0.98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-1.0900000000000001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7.1</v>
      </c>
      <c r="B41" s="158"/>
      <c r="C41" s="158"/>
      <c r="D41" s="159"/>
      <c r="E41" s="157">
        <f ca="1">RAND()*(AU56-AU57)+AU57</f>
        <v>7.18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-0.43</v>
      </c>
      <c r="R41" s="151"/>
      <c r="S41" s="151"/>
      <c r="T41" s="151">
        <f t="shared" ref="T41:T43" ca="1" si="4">(E41-M41)/M41*100</f>
        <v>0.52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-0.8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8.64</v>
      </c>
      <c r="B42" s="158"/>
      <c r="C42" s="158"/>
      <c r="D42" s="159"/>
      <c r="E42" s="157">
        <f ca="1">RAND()*(AU58-AU59)+AU59</f>
        <v>8.43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0.69</v>
      </c>
      <c r="R42" s="151"/>
      <c r="S42" s="151"/>
      <c r="T42" s="151">
        <f t="shared" ca="1" si="4"/>
        <v>-1.65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2.09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1</v>
      </c>
      <c r="AP42" s="18">
        <f ca="1">IF(ABS(AA42)&gt;=$AE$42,1,0)</f>
        <v>1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10.06</v>
      </c>
      <c r="B43" s="158"/>
      <c r="C43" s="158"/>
      <c r="D43" s="159"/>
      <c r="E43" s="157">
        <f ca="1">RAND()*(AU60-AU61)+AU61</f>
        <v>9.91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0.6</v>
      </c>
      <c r="R43" s="151"/>
      <c r="S43" s="151"/>
      <c r="T43" s="151">
        <f t="shared" ca="1" si="4"/>
        <v>-0.9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0.13800000000000001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7.0049999999999999</v>
      </c>
    </row>
    <row r="58" spans="1:47" x14ac:dyDescent="0.25">
      <c r="AT58" s="164">
        <v>7</v>
      </c>
      <c r="AU58" s="58">
        <f>AU43+AU35-0.01</f>
        <v>8.7089999999999996</v>
      </c>
    </row>
    <row r="59" spans="1:47" ht="14.4" thickBot="1" x14ac:dyDescent="0.3">
      <c r="AT59" s="164"/>
      <c r="AU59" s="59">
        <f>AU43-AU35+0.01</f>
        <v>8.4329999999999998</v>
      </c>
    </row>
    <row r="60" spans="1:47" x14ac:dyDescent="0.25">
      <c r="AT60" s="164">
        <v>8</v>
      </c>
      <c r="AU60" s="58">
        <f>AU44+AU35-0.01</f>
        <v>10.138</v>
      </c>
    </row>
    <row r="61" spans="1:47" ht="14.4" thickBot="1" x14ac:dyDescent="0.3">
      <c r="AT61" s="164"/>
      <c r="AU61" s="59">
        <f>AU44-AU35+0.01</f>
        <v>9.8620000000000001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65" priority="3" operator="equal">
      <formula>1</formula>
    </cfRule>
  </conditionalFormatting>
  <conditionalFormatting sqref="AB15:AE15">
    <cfRule type="expression" dxfId="64" priority="2">
      <formula>$AB$15=0</formula>
    </cfRule>
  </conditionalFormatting>
  <conditionalFormatting sqref="Z15:AA15">
    <cfRule type="expression" dxfId="63" priority="1">
      <formula>$AB$15=0</formula>
    </cfRule>
  </conditionalFormatting>
  <dataValidations count="1">
    <dataValidation type="list" allowBlank="1" showInputMessage="1" showErrorMessage="1" sqref="A34:H34" xr:uid="{00000000-0002-0000-0B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B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0B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B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B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B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B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642">
    <pageSetUpPr fitToPage="1"/>
  </sheetPr>
  <dimension ref="A1:AV61"/>
  <sheetViews>
    <sheetView topLeftCell="A31" zoomScale="105" zoomScaleNormal="105" workbookViewId="0">
      <selection activeCell="AP33" sqref="AP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318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вакуумметры, мановакууметры ДМ2005Сг,ДВ2005Сг,ДА2005Сг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257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4041-93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319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2006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57">
        <f ca="1">RAND()*(AU46-AU47)+AU47</f>
        <v>-0.13</v>
      </c>
      <c r="B36" s="158"/>
      <c r="C36" s="158"/>
      <c r="D36" s="159"/>
      <c r="E36" s="157">
        <f ca="1">RAND()*(AU46-AU47)+AU47</f>
        <v>0.11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-1.3</v>
      </c>
      <c r="R36" s="151"/>
      <c r="S36" s="151"/>
      <c r="T36" s="151">
        <f ca="1">(E36-M36)/M40*100</f>
        <v>1.93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57">
        <f ca="1">RAND()*(AU48-AU49)+AU49</f>
        <v>1.36</v>
      </c>
      <c r="B37" s="158"/>
      <c r="C37" s="158"/>
      <c r="D37" s="159"/>
      <c r="E37" s="157">
        <f ca="1">RAND()*(AU48-AU49)+AU49</f>
        <v>1.38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-0.69</v>
      </c>
      <c r="R37" s="151"/>
      <c r="S37" s="151"/>
      <c r="T37" s="151">
        <f ca="1">(E37-M37)/M40*100</f>
        <v>-0.86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-0.2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2.86</v>
      </c>
      <c r="B38" s="158"/>
      <c r="C38" s="158"/>
      <c r="D38" s="159"/>
      <c r="E38" s="157">
        <f ca="1">RAND()*(AU50-AU51)+AU51</f>
        <v>2.76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0.03</v>
      </c>
      <c r="R38" s="151"/>
      <c r="S38" s="151"/>
      <c r="T38" s="151">
        <f ca="1">(E38-M38)/M40*100</f>
        <v>-1.7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0.99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4.18</v>
      </c>
      <c r="B39" s="158"/>
      <c r="C39" s="158"/>
      <c r="D39" s="159"/>
      <c r="E39" s="157">
        <f ca="1">RAND()*(AU52-AU53)+AU53</f>
        <v>4.3600000000000003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-1.06</v>
      </c>
      <c r="R39" s="151"/>
      <c r="S39" s="151"/>
      <c r="T39" s="151">
        <f ca="1">(E39-M39)/M40*100</f>
        <v>1.3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-1.79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1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5.68</v>
      </c>
      <c r="B40" s="158"/>
      <c r="C40" s="158"/>
      <c r="D40" s="159"/>
      <c r="E40" s="157">
        <f ca="1">RAND()*(AU54-AU55)+AU55</f>
        <v>5.82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-0.34</v>
      </c>
      <c r="R40" s="151"/>
      <c r="S40" s="151"/>
      <c r="T40" s="151">
        <f ca="1">(E40-M40)/M40*100</f>
        <v>1.86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-1.39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7.04</v>
      </c>
      <c r="B41" s="158"/>
      <c r="C41" s="158"/>
      <c r="D41" s="159"/>
      <c r="E41" s="157">
        <f ca="1">RAND()*(AU56-AU57)+AU57</f>
        <v>7.01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-1.03</v>
      </c>
      <c r="R41" s="151"/>
      <c r="S41" s="151"/>
      <c r="T41" s="151">
        <f t="shared" ref="T41:T43" ca="1" si="4">(E41-M41)/M41*100</f>
        <v>-1.86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0.3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1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8.57</v>
      </c>
      <c r="B42" s="158"/>
      <c r="C42" s="158"/>
      <c r="D42" s="159"/>
      <c r="E42" s="157">
        <f ca="1">RAND()*(AU58-AU59)+AU59</f>
        <v>8.43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-0.01</v>
      </c>
      <c r="R42" s="151"/>
      <c r="S42" s="151"/>
      <c r="T42" s="151">
        <f t="shared" ca="1" si="4"/>
        <v>-1.65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1.39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1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10.07</v>
      </c>
      <c r="B43" s="158"/>
      <c r="C43" s="158"/>
      <c r="D43" s="159"/>
      <c r="E43" s="157">
        <f ca="1">RAND()*(AU60-AU61)+AU61</f>
        <v>9.99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0.7</v>
      </c>
      <c r="R43" s="151"/>
      <c r="S43" s="151"/>
      <c r="T43" s="151">
        <f t="shared" ca="1" si="4"/>
        <v>-0.1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0.13800000000000001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7.0049999999999999</v>
      </c>
    </row>
    <row r="58" spans="1:47" x14ac:dyDescent="0.25">
      <c r="AT58" s="164">
        <v>7</v>
      </c>
      <c r="AU58" s="58">
        <f>AU43+AU35-0.01</f>
        <v>8.7089999999999996</v>
      </c>
    </row>
    <row r="59" spans="1:47" ht="14.4" thickBot="1" x14ac:dyDescent="0.3">
      <c r="AT59" s="164"/>
      <c r="AU59" s="59">
        <f>AU43-AU35+0.01</f>
        <v>8.4329999999999998</v>
      </c>
    </row>
    <row r="60" spans="1:47" x14ac:dyDescent="0.25">
      <c r="AT60" s="164">
        <v>8</v>
      </c>
      <c r="AU60" s="58">
        <f>AU44+AU35-0.01</f>
        <v>10.138</v>
      </c>
    </row>
    <row r="61" spans="1:47" ht="14.4" thickBot="1" x14ac:dyDescent="0.3">
      <c r="AT61" s="164"/>
      <c r="AU61" s="59">
        <f>AU44-AU35+0.01</f>
        <v>9.8620000000000001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62" priority="3" operator="equal">
      <formula>1</formula>
    </cfRule>
  </conditionalFormatting>
  <conditionalFormatting sqref="AB15:AE15">
    <cfRule type="expression" dxfId="61" priority="2">
      <formula>$AB$15=0</formula>
    </cfRule>
  </conditionalFormatting>
  <conditionalFormatting sqref="Z15:AA15">
    <cfRule type="expression" dxfId="60" priority="1">
      <formula>$AB$15=0</formula>
    </cfRule>
  </conditionalFormatting>
  <dataValidations count="1">
    <dataValidation type="list" allowBlank="1" showInputMessage="1" showErrorMessage="1" sqref="A34:H34" xr:uid="{00000000-0002-0000-0C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C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0C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C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C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C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C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643">
    <pageSetUpPr fitToPage="1"/>
  </sheetPr>
  <dimension ref="A1:AV61"/>
  <sheetViews>
    <sheetView topLeftCell="A28" zoomScale="105" zoomScaleNormal="105" workbookViewId="0">
      <selection activeCell="AP34" sqref="AP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320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вакуумметры, мановакууметры ДМ2005Сг,ДВ2005Сг,ДА2005Сг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257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4041-93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321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2006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57">
        <f ca="1">RAND()*(AU46-AU47)+AU47</f>
        <v>-0.09</v>
      </c>
      <c r="B36" s="158"/>
      <c r="C36" s="158"/>
      <c r="D36" s="159"/>
      <c r="E36" s="157">
        <f ca="1">RAND()*(AU46-AU47)+AU47</f>
        <v>-0.12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-0.9</v>
      </c>
      <c r="R36" s="151"/>
      <c r="S36" s="151"/>
      <c r="T36" s="151">
        <f ca="1">(E36-M36)/M40*100</f>
        <v>-2.1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57">
        <f ca="1">RAND()*(AU48-AU49)+AU49</f>
        <v>1.39</v>
      </c>
      <c r="B37" s="158"/>
      <c r="C37" s="158"/>
      <c r="D37" s="159"/>
      <c r="E37" s="157">
        <f ca="1">RAND()*(AU48-AU49)+AU49</f>
        <v>1.38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-0.39</v>
      </c>
      <c r="R37" s="151"/>
      <c r="S37" s="151"/>
      <c r="T37" s="151">
        <f ca="1">(E37-M37)/M40*100</f>
        <v>-0.86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0.1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2.85</v>
      </c>
      <c r="B38" s="158"/>
      <c r="C38" s="158"/>
      <c r="D38" s="159"/>
      <c r="E38" s="157">
        <f ca="1">RAND()*(AU50-AU51)+AU51</f>
        <v>2.89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-7.0000000000000007E-2</v>
      </c>
      <c r="R38" s="151"/>
      <c r="S38" s="151"/>
      <c r="T38" s="151">
        <f ca="1">(E38-M38)/M40*100</f>
        <v>0.57999999999999996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-0.4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4.22</v>
      </c>
      <c r="B39" s="158"/>
      <c r="C39" s="158"/>
      <c r="D39" s="159"/>
      <c r="E39" s="157">
        <f ca="1">RAND()*(AU52-AU53)+AU53</f>
        <v>4.2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-0.66</v>
      </c>
      <c r="R39" s="151"/>
      <c r="S39" s="151"/>
      <c r="T39" s="151">
        <f ca="1">(E39-M39)/M40*100</f>
        <v>-1.51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0.2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5.83</v>
      </c>
      <c r="B40" s="158"/>
      <c r="C40" s="158"/>
      <c r="D40" s="159"/>
      <c r="E40" s="157">
        <f ca="1">RAND()*(AU54-AU55)+AU55</f>
        <v>5.66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1.1599999999999999</v>
      </c>
      <c r="R40" s="151"/>
      <c r="S40" s="151"/>
      <c r="T40" s="151">
        <f ca="1">(E40-M40)/M40*100</f>
        <v>-0.95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1.7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1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7.19</v>
      </c>
      <c r="B41" s="158"/>
      <c r="C41" s="158"/>
      <c r="D41" s="159"/>
      <c r="E41" s="157">
        <f ca="1">RAND()*(AU56-AU57)+AU57</f>
        <v>7.04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0.47</v>
      </c>
      <c r="R41" s="151"/>
      <c r="S41" s="151"/>
      <c r="T41" s="151">
        <f t="shared" ref="T41:T43" ca="1" si="4">(E41-M41)/M41*100</f>
        <v>-1.44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1.5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1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8.61</v>
      </c>
      <c r="B42" s="158"/>
      <c r="C42" s="158"/>
      <c r="D42" s="159"/>
      <c r="E42" s="157">
        <f ca="1">RAND()*(AU58-AU59)+AU59</f>
        <v>8.56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0.39</v>
      </c>
      <c r="R42" s="151"/>
      <c r="S42" s="151"/>
      <c r="T42" s="151">
        <f t="shared" ca="1" si="4"/>
        <v>-0.13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0.5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9.98</v>
      </c>
      <c r="B43" s="158"/>
      <c r="C43" s="158"/>
      <c r="D43" s="159"/>
      <c r="E43" s="157">
        <f ca="1">RAND()*(AU60-AU61)+AU61</f>
        <v>10.06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-0.2</v>
      </c>
      <c r="R43" s="151"/>
      <c r="S43" s="151"/>
      <c r="T43" s="151">
        <f t="shared" ca="1" si="4"/>
        <v>0.6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0.13800000000000001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7.0049999999999999</v>
      </c>
    </row>
    <row r="58" spans="1:47" x14ac:dyDescent="0.25">
      <c r="AT58" s="164">
        <v>7</v>
      </c>
      <c r="AU58" s="58">
        <f>AU43+AU35-0.01</f>
        <v>8.7089999999999996</v>
      </c>
    </row>
    <row r="59" spans="1:47" ht="14.4" thickBot="1" x14ac:dyDescent="0.3">
      <c r="AT59" s="164"/>
      <c r="AU59" s="59">
        <f>AU43-AU35+0.01</f>
        <v>8.4329999999999998</v>
      </c>
    </row>
    <row r="60" spans="1:47" x14ac:dyDescent="0.25">
      <c r="AT60" s="164">
        <v>8</v>
      </c>
      <c r="AU60" s="58">
        <f>AU44+AU35-0.01</f>
        <v>10.138</v>
      </c>
    </row>
    <row r="61" spans="1:47" ht="14.4" thickBot="1" x14ac:dyDescent="0.3">
      <c r="AT61" s="164"/>
      <c r="AU61" s="59">
        <f>AU44-AU35+0.01</f>
        <v>9.8620000000000001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59" priority="3" operator="equal">
      <formula>1</formula>
    </cfRule>
  </conditionalFormatting>
  <conditionalFormatting sqref="AB15:AE15">
    <cfRule type="expression" dxfId="58" priority="2">
      <formula>$AB$15=0</formula>
    </cfRule>
  </conditionalFormatting>
  <conditionalFormatting sqref="Z15:AA15">
    <cfRule type="expression" dxfId="57" priority="1">
      <formula>$AB$15=0</formula>
    </cfRule>
  </conditionalFormatting>
  <dataValidations count="1">
    <dataValidation type="list" allowBlank="1" showInputMessage="1" showErrorMessage="1" sqref="A34:H34" xr:uid="{00000000-0002-0000-0D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D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0D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D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D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D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D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644">
    <pageSetUpPr fitToPage="1"/>
  </sheetPr>
  <dimension ref="A1:AV61"/>
  <sheetViews>
    <sheetView topLeftCell="A28" zoomScale="105" zoomScaleNormal="105" workbookViewId="0">
      <selection activeCell="AO33" sqref="AO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322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вакуумметры, мановакууметры ДМ2005Сг,ДВ2005Сг,ДА2005Сг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257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4041-93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323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2008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57">
        <f ca="1">RAND()*(AU46-AU47)+AU47</f>
        <v>0.04</v>
      </c>
      <c r="B36" s="158"/>
      <c r="C36" s="158"/>
      <c r="D36" s="159"/>
      <c r="E36" s="157">
        <f ca="1">RAND()*(AU46-AU47)+AU47</f>
        <v>0.12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0.4</v>
      </c>
      <c r="R36" s="151"/>
      <c r="S36" s="151"/>
      <c r="T36" s="151">
        <f ca="1">(E36-M36)/M40*100</f>
        <v>2.1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57">
        <f ca="1">RAND()*(AU48-AU49)+AU49</f>
        <v>1.52</v>
      </c>
      <c r="B37" s="158"/>
      <c r="C37" s="158"/>
      <c r="D37" s="159"/>
      <c r="E37" s="157">
        <f ca="1">RAND()*(AU48-AU49)+AU49</f>
        <v>1.3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0.91</v>
      </c>
      <c r="R37" s="151"/>
      <c r="S37" s="151"/>
      <c r="T37" s="151">
        <f ca="1">(E37-M37)/M40*100</f>
        <v>-2.2599999999999998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2.1800000000000002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1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2.82</v>
      </c>
      <c r="B38" s="158"/>
      <c r="C38" s="158"/>
      <c r="D38" s="159"/>
      <c r="E38" s="157">
        <f ca="1">RAND()*(AU50-AU51)+AU51</f>
        <v>2.79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-0.37</v>
      </c>
      <c r="R38" s="151"/>
      <c r="S38" s="151"/>
      <c r="T38" s="151">
        <f ca="1">(E38-M38)/M40*100</f>
        <v>-1.17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0.3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4.2</v>
      </c>
      <c r="B39" s="158"/>
      <c r="C39" s="158"/>
      <c r="D39" s="159"/>
      <c r="E39" s="157">
        <f ca="1">RAND()*(AU52-AU53)+AU53</f>
        <v>4.1500000000000004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-0.86</v>
      </c>
      <c r="R39" s="151"/>
      <c r="S39" s="151"/>
      <c r="T39" s="151">
        <f ca="1">(E39-M39)/M40*100</f>
        <v>-2.38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0.5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5.6</v>
      </c>
      <c r="B40" s="158"/>
      <c r="C40" s="158"/>
      <c r="D40" s="159"/>
      <c r="E40" s="157">
        <f ca="1">RAND()*(AU54-AU55)+AU55</f>
        <v>5.68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-1.1399999999999999</v>
      </c>
      <c r="R40" s="151"/>
      <c r="S40" s="151"/>
      <c r="T40" s="151">
        <f ca="1">(E40-M40)/M40*100</f>
        <v>-0.6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-0.79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7.24</v>
      </c>
      <c r="B41" s="158"/>
      <c r="C41" s="158"/>
      <c r="D41" s="159"/>
      <c r="E41" s="157">
        <f ca="1">RAND()*(AU56-AU57)+AU57</f>
        <v>7.04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0.97</v>
      </c>
      <c r="R41" s="151"/>
      <c r="S41" s="151"/>
      <c r="T41" s="151">
        <f t="shared" ref="T41:T43" ca="1" si="4">(E41-M41)/M41*100</f>
        <v>-1.44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1.99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1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8.43</v>
      </c>
      <c r="B42" s="158"/>
      <c r="C42" s="158"/>
      <c r="D42" s="159"/>
      <c r="E42" s="157">
        <f ca="1">RAND()*(AU58-AU59)+AU59</f>
        <v>8.5500000000000007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-1.41</v>
      </c>
      <c r="R42" s="151"/>
      <c r="S42" s="151"/>
      <c r="T42" s="151">
        <f t="shared" ca="1" si="4"/>
        <v>-0.25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-1.19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10.07</v>
      </c>
      <c r="B43" s="158"/>
      <c r="C43" s="158"/>
      <c r="D43" s="159"/>
      <c r="E43" s="157">
        <f ca="1">RAND()*(AU60-AU61)+AU61</f>
        <v>9.9499999999999993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0.7</v>
      </c>
      <c r="R43" s="151"/>
      <c r="S43" s="151"/>
      <c r="T43" s="151">
        <f t="shared" ca="1" si="4"/>
        <v>-0.5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0.13800000000000001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7.0049999999999999</v>
      </c>
    </row>
    <row r="58" spans="1:47" x14ac:dyDescent="0.25">
      <c r="AT58" s="164">
        <v>7</v>
      </c>
      <c r="AU58" s="58">
        <f>AU43+AU35-0.01</f>
        <v>8.7089999999999996</v>
      </c>
    </row>
    <row r="59" spans="1:47" ht="14.4" thickBot="1" x14ac:dyDescent="0.3">
      <c r="AT59" s="164"/>
      <c r="AU59" s="59">
        <f>AU43-AU35+0.01</f>
        <v>8.4329999999999998</v>
      </c>
    </row>
    <row r="60" spans="1:47" x14ac:dyDescent="0.25">
      <c r="AT60" s="164">
        <v>8</v>
      </c>
      <c r="AU60" s="58">
        <f>AU44+AU35-0.01</f>
        <v>10.138</v>
      </c>
    </row>
    <row r="61" spans="1:47" ht="14.4" thickBot="1" x14ac:dyDescent="0.3">
      <c r="AT61" s="164"/>
      <c r="AU61" s="59">
        <f>AU44-AU35+0.01</f>
        <v>9.8620000000000001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56" priority="3" operator="equal">
      <formula>1</formula>
    </cfRule>
  </conditionalFormatting>
  <conditionalFormatting sqref="AB15:AE15">
    <cfRule type="expression" dxfId="55" priority="2">
      <formula>$AB$15=0</formula>
    </cfRule>
  </conditionalFormatting>
  <conditionalFormatting sqref="Z15:AA15">
    <cfRule type="expression" dxfId="54" priority="1">
      <formula>$AB$15=0</formula>
    </cfRule>
  </conditionalFormatting>
  <dataValidations count="1">
    <dataValidation type="list" allowBlank="1" showInputMessage="1" showErrorMessage="1" sqref="A34:H34" xr:uid="{00000000-0002-0000-0E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E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0E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E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E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E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E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645">
    <pageSetUpPr fitToPage="1"/>
  </sheetPr>
  <dimension ref="A1:AV61"/>
  <sheetViews>
    <sheetView topLeftCell="A28" zoomScale="105" zoomScaleNormal="105" workbookViewId="0">
      <selection activeCell="AP33" sqref="AP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324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154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48581-11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325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2011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6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5.8000000000000003E-2</v>
      </c>
    </row>
    <row r="36" spans="1:48" ht="15" customHeight="1" x14ac:dyDescent="0.25">
      <c r="A36" s="157">
        <f ca="1">RAND()*(AU46-AU47)+AU47</f>
        <v>0.03</v>
      </c>
      <c r="B36" s="158"/>
      <c r="C36" s="158"/>
      <c r="D36" s="159"/>
      <c r="E36" s="157">
        <f ca="1">RAND()*(AU46-AU47)+AU47</f>
        <v>0.05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0.5</v>
      </c>
      <c r="R36" s="151"/>
      <c r="S36" s="151"/>
      <c r="T36" s="151">
        <f ca="1">(E36-M36)/M40*100</f>
        <v>1.46</v>
      </c>
      <c r="U36" s="151"/>
      <c r="V36" s="151"/>
      <c r="W36" s="151">
        <v>1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57">
        <f ca="1">RAND()*(AU48-AU49)+AU49</f>
        <v>0.87</v>
      </c>
      <c r="B37" s="158"/>
      <c r="C37" s="158"/>
      <c r="D37" s="159"/>
      <c r="E37" s="157">
        <f ca="1">RAND()*(AU48-AU49)+AU49</f>
        <v>0.82</v>
      </c>
      <c r="F37" s="158"/>
      <c r="G37" s="158"/>
      <c r="H37" s="159"/>
      <c r="I37" s="156">
        <f>($E$32-A32)/100*((AO47-4)/28*100)+A32</f>
        <v>0.85699999999999998</v>
      </c>
      <c r="J37" s="156"/>
      <c r="K37" s="156"/>
      <c r="L37" s="156"/>
      <c r="M37" s="156">
        <f t="shared" ref="M37:M43" si="0">I37</f>
        <v>0.85699999999999998</v>
      </c>
      <c r="N37" s="156"/>
      <c r="O37" s="156"/>
      <c r="P37" s="156"/>
      <c r="Q37" s="151">
        <f ca="1">(A37-I37)/I43*100</f>
        <v>0.22</v>
      </c>
      <c r="R37" s="151"/>
      <c r="S37" s="151"/>
      <c r="T37" s="151">
        <f ca="1">(E37-M37)/M40*100</f>
        <v>-1.08</v>
      </c>
      <c r="U37" s="151"/>
      <c r="V37" s="151"/>
      <c r="W37" s="151">
        <v>1</v>
      </c>
      <c r="X37" s="151"/>
      <c r="Y37" s="151"/>
      <c r="Z37" s="151"/>
      <c r="AA37" s="151">
        <f ca="1">(A37-E37)/A43*100</f>
        <v>0.83</v>
      </c>
      <c r="AB37" s="151"/>
      <c r="AC37" s="151"/>
      <c r="AD37" s="151"/>
      <c r="AE37" s="151">
        <f>W37</f>
        <v>1</v>
      </c>
      <c r="AF37" s="151"/>
      <c r="AG37" s="151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1.74</v>
      </c>
      <c r="B38" s="158"/>
      <c r="C38" s="158"/>
      <c r="D38" s="159"/>
      <c r="E38" s="157">
        <f ca="1">RAND()*(AU50-AU51)+AU51</f>
        <v>1.74</v>
      </c>
      <c r="F38" s="158"/>
      <c r="G38" s="158"/>
      <c r="H38" s="159"/>
      <c r="I38" s="156">
        <f>($E$32-A32)/100*((AO48-4)/28*100)+A32</f>
        <v>1.714</v>
      </c>
      <c r="J38" s="156"/>
      <c r="K38" s="156"/>
      <c r="L38" s="156"/>
      <c r="M38" s="156">
        <f t="shared" si="0"/>
        <v>1.714</v>
      </c>
      <c r="N38" s="156"/>
      <c r="O38" s="156"/>
      <c r="P38" s="156"/>
      <c r="Q38" s="151">
        <f ca="1">(A38-I38)/I43*100</f>
        <v>0.43</v>
      </c>
      <c r="R38" s="151"/>
      <c r="S38" s="151"/>
      <c r="T38" s="151">
        <f ca="1">(E38-M38)/M40*100</f>
        <v>0.76</v>
      </c>
      <c r="U38" s="151"/>
      <c r="V38" s="151"/>
      <c r="W38" s="151">
        <v>1</v>
      </c>
      <c r="X38" s="151"/>
      <c r="Y38" s="151"/>
      <c r="Z38" s="151"/>
      <c r="AA38" s="157">
        <f ca="1">(A38-E38)/A43*100</f>
        <v>0</v>
      </c>
      <c r="AB38" s="158"/>
      <c r="AC38" s="158"/>
      <c r="AD38" s="159"/>
      <c r="AE38" s="151">
        <f t="shared" ref="AE38:AE42" si="1">W38</f>
        <v>1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0.85699999999999998</v>
      </c>
      <c r="AV38" s="24">
        <f t="shared" ref="AV38:AV44" si="3">M37</f>
        <v>0.85699999999999998</v>
      </c>
    </row>
    <row r="39" spans="1:48" x14ac:dyDescent="0.25">
      <c r="A39" s="157">
        <f ca="1">RAND()*(AU52-AU53)+AU53</f>
        <v>2.57</v>
      </c>
      <c r="B39" s="158"/>
      <c r="C39" s="158"/>
      <c r="D39" s="159"/>
      <c r="E39" s="157">
        <f ca="1">RAND()*(AU52-AU53)+AU53</f>
        <v>2.56</v>
      </c>
      <c r="F39" s="158"/>
      <c r="G39" s="158"/>
      <c r="H39" s="159"/>
      <c r="I39" s="156">
        <f>($E$32-A32)/100*((AO49-4)/28*100)+A32</f>
        <v>2.5710000000000002</v>
      </c>
      <c r="J39" s="156"/>
      <c r="K39" s="156"/>
      <c r="L39" s="156"/>
      <c r="M39" s="156">
        <f t="shared" si="0"/>
        <v>2.5710000000000002</v>
      </c>
      <c r="N39" s="156"/>
      <c r="O39" s="156"/>
      <c r="P39" s="156"/>
      <c r="Q39" s="151">
        <f ca="1">(A39-I39)/I43*100</f>
        <v>-0.02</v>
      </c>
      <c r="R39" s="151"/>
      <c r="S39" s="151"/>
      <c r="T39" s="151">
        <f ca="1">(E39-M39)/M40*100</f>
        <v>-0.32</v>
      </c>
      <c r="U39" s="151"/>
      <c r="V39" s="151"/>
      <c r="W39" s="151">
        <v>1</v>
      </c>
      <c r="X39" s="151"/>
      <c r="Y39" s="151"/>
      <c r="Z39" s="151"/>
      <c r="AA39" s="157">
        <f ca="1">(A39-E39)/A43*100</f>
        <v>0.17</v>
      </c>
      <c r="AB39" s="158"/>
      <c r="AC39" s="158"/>
      <c r="AD39" s="159"/>
      <c r="AE39" s="151">
        <f t="shared" si="1"/>
        <v>1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1.714</v>
      </c>
      <c r="AV39" s="24">
        <f t="shared" si="3"/>
        <v>1.714</v>
      </c>
    </row>
    <row r="40" spans="1:48" x14ac:dyDescent="0.25">
      <c r="A40" s="157">
        <f ca="1">RAND()*(AU54-AU55)+AU55</f>
        <v>3.4</v>
      </c>
      <c r="B40" s="158"/>
      <c r="C40" s="158"/>
      <c r="D40" s="159"/>
      <c r="E40" s="157">
        <f ca="1">RAND()*(AU54-AU55)+AU55</f>
        <v>3.45</v>
      </c>
      <c r="F40" s="158"/>
      <c r="G40" s="158"/>
      <c r="H40" s="159"/>
      <c r="I40" s="156">
        <f>($E$32-A32)/100*((AO50-4)/28*100)+A32</f>
        <v>3.4289999999999998</v>
      </c>
      <c r="J40" s="156"/>
      <c r="K40" s="156"/>
      <c r="L40" s="156"/>
      <c r="M40" s="156">
        <f t="shared" si="0"/>
        <v>3.4289999999999998</v>
      </c>
      <c r="N40" s="156"/>
      <c r="O40" s="156"/>
      <c r="P40" s="156"/>
      <c r="Q40" s="151">
        <f ca="1">(A40-I40)/I43*100</f>
        <v>-0.48</v>
      </c>
      <c r="R40" s="151"/>
      <c r="S40" s="151"/>
      <c r="T40" s="151">
        <f ca="1">(E40-M40)/M40*100</f>
        <v>0.61</v>
      </c>
      <c r="U40" s="151"/>
      <c r="V40" s="151"/>
      <c r="W40" s="151">
        <v>1</v>
      </c>
      <c r="X40" s="151"/>
      <c r="Y40" s="151"/>
      <c r="Z40" s="151"/>
      <c r="AA40" s="157">
        <f ca="1">(A40-E40)/A43*100</f>
        <v>-0.83</v>
      </c>
      <c r="AB40" s="158"/>
      <c r="AC40" s="158"/>
      <c r="AD40" s="159"/>
      <c r="AE40" s="151">
        <f t="shared" si="1"/>
        <v>1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2.5710000000000002</v>
      </c>
      <c r="AV40" s="24">
        <f t="shared" si="3"/>
        <v>2.5710000000000002</v>
      </c>
    </row>
    <row r="41" spans="1:48" x14ac:dyDescent="0.25">
      <c r="A41" s="157">
        <f ca="1">RAND()*(AU56-AU57)+AU57</f>
        <v>4.3</v>
      </c>
      <c r="B41" s="158"/>
      <c r="C41" s="158"/>
      <c r="D41" s="159"/>
      <c r="E41" s="157">
        <f ca="1">RAND()*(AU56-AU57)+AU57</f>
        <v>4.32</v>
      </c>
      <c r="F41" s="158"/>
      <c r="G41" s="158"/>
      <c r="H41" s="159"/>
      <c r="I41" s="156">
        <f>($E$32-A32)/100*((AO51-4)/28*100)+A32</f>
        <v>4.2859999999999996</v>
      </c>
      <c r="J41" s="156"/>
      <c r="K41" s="156"/>
      <c r="L41" s="156"/>
      <c r="M41" s="156">
        <f t="shared" si="0"/>
        <v>4.2859999999999996</v>
      </c>
      <c r="N41" s="156"/>
      <c r="O41" s="156"/>
      <c r="P41" s="156"/>
      <c r="Q41" s="151">
        <f ca="1">(A41-I41)/I43*100</f>
        <v>0.23</v>
      </c>
      <c r="R41" s="151"/>
      <c r="S41" s="151"/>
      <c r="T41" s="151">
        <f t="shared" ref="T41:T43" ca="1" si="4">(E41-M41)/M41*100</f>
        <v>0.79</v>
      </c>
      <c r="U41" s="151"/>
      <c r="V41" s="151"/>
      <c r="W41" s="151">
        <v>1</v>
      </c>
      <c r="X41" s="151"/>
      <c r="Y41" s="151"/>
      <c r="Z41" s="151"/>
      <c r="AA41" s="157">
        <f ca="1">(A41-E41)/A43*100</f>
        <v>-0.33</v>
      </c>
      <c r="AB41" s="158"/>
      <c r="AC41" s="158"/>
      <c r="AD41" s="159"/>
      <c r="AE41" s="151">
        <f t="shared" si="1"/>
        <v>1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3.4289999999999998</v>
      </c>
      <c r="AV41" s="24">
        <f t="shared" si="3"/>
        <v>3.4289999999999998</v>
      </c>
    </row>
    <row r="42" spans="1:48" x14ac:dyDescent="0.25">
      <c r="A42" s="157">
        <f ca="1">RAND()*(AU58-AU59)+AU59</f>
        <v>5.18</v>
      </c>
      <c r="B42" s="158"/>
      <c r="C42" s="158"/>
      <c r="D42" s="159"/>
      <c r="E42" s="157">
        <f ca="1">RAND()*(AU58-AU59)+AU59</f>
        <v>5.12</v>
      </c>
      <c r="F42" s="158"/>
      <c r="G42" s="158"/>
      <c r="H42" s="159"/>
      <c r="I42" s="156">
        <f>($E$32-A32)/100*((AO52-4)/28*100)+A32</f>
        <v>5.1429999999999998</v>
      </c>
      <c r="J42" s="156"/>
      <c r="K42" s="156"/>
      <c r="L42" s="156"/>
      <c r="M42" s="156">
        <f t="shared" si="0"/>
        <v>5.1429999999999998</v>
      </c>
      <c r="N42" s="156"/>
      <c r="O42" s="156"/>
      <c r="P42" s="156"/>
      <c r="Q42" s="151">
        <f ca="1">(A42-I42)/I43*100</f>
        <v>0.62</v>
      </c>
      <c r="R42" s="151"/>
      <c r="S42" s="151"/>
      <c r="T42" s="151">
        <f t="shared" ca="1" si="4"/>
        <v>-0.45</v>
      </c>
      <c r="U42" s="151"/>
      <c r="V42" s="151"/>
      <c r="W42" s="151">
        <v>1</v>
      </c>
      <c r="X42" s="151"/>
      <c r="Y42" s="151"/>
      <c r="Z42" s="151"/>
      <c r="AA42" s="157">
        <f ca="1">(A42-E42)/A43*100</f>
        <v>1</v>
      </c>
      <c r="AB42" s="158"/>
      <c r="AC42" s="158"/>
      <c r="AD42" s="159"/>
      <c r="AE42" s="151">
        <f t="shared" si="1"/>
        <v>1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1</v>
      </c>
      <c r="AU42" s="24">
        <f t="shared" si="2"/>
        <v>4.2859999999999996</v>
      </c>
      <c r="AV42" s="24">
        <f t="shared" si="3"/>
        <v>4.2859999999999996</v>
      </c>
    </row>
    <row r="43" spans="1:48" x14ac:dyDescent="0.25">
      <c r="A43" s="157">
        <f ca="1">RAND()*(AU60-AU61)+AU61</f>
        <v>6.01</v>
      </c>
      <c r="B43" s="158"/>
      <c r="C43" s="158"/>
      <c r="D43" s="159"/>
      <c r="E43" s="157">
        <f ca="1">RAND()*(AU60-AU61)+AU61</f>
        <v>6.01</v>
      </c>
      <c r="F43" s="158"/>
      <c r="G43" s="158"/>
      <c r="H43" s="159"/>
      <c r="I43" s="156">
        <f>($E$32-A32)/100*((AO53-4)/28*100)+A32</f>
        <v>6</v>
      </c>
      <c r="J43" s="156"/>
      <c r="K43" s="156"/>
      <c r="L43" s="156"/>
      <c r="M43" s="156">
        <f t="shared" si="0"/>
        <v>6</v>
      </c>
      <c r="N43" s="156"/>
      <c r="O43" s="156"/>
      <c r="P43" s="156"/>
      <c r="Q43" s="151">
        <f ca="1">(A43-I43)/I43*100</f>
        <v>0.17</v>
      </c>
      <c r="R43" s="151"/>
      <c r="S43" s="151"/>
      <c r="T43" s="151">
        <f t="shared" ca="1" si="4"/>
        <v>0.17</v>
      </c>
      <c r="U43" s="151"/>
      <c r="V43" s="151"/>
      <c r="W43" s="151">
        <v>1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5.1429999999999998</v>
      </c>
      <c r="AV43" s="24">
        <f t="shared" si="3"/>
        <v>5.1429999999999998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6</v>
      </c>
      <c r="AV44" s="24">
        <f t="shared" si="3"/>
        <v>6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4.8000000000000001E-2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-4.8000000000000001E-2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0.90500000000000003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0.80900000000000005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1.762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1.6659999999999999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2.6190000000000002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2.5230000000000001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3.4769999999999999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3.3809999999999998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4.3339999999999996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4.2380000000000004</v>
      </c>
    </row>
    <row r="58" spans="1:47" x14ac:dyDescent="0.25">
      <c r="AT58" s="164">
        <v>7</v>
      </c>
      <c r="AU58" s="58">
        <f>AU43+AU35-0.01</f>
        <v>5.1909999999999998</v>
      </c>
    </row>
    <row r="59" spans="1:47" ht="14.4" thickBot="1" x14ac:dyDescent="0.3">
      <c r="AT59" s="164"/>
      <c r="AU59" s="59">
        <f>AU43-AU35+0.01</f>
        <v>5.0949999999999998</v>
      </c>
    </row>
    <row r="60" spans="1:47" x14ac:dyDescent="0.25">
      <c r="AT60" s="164">
        <v>8</v>
      </c>
      <c r="AU60" s="58">
        <f>AU44+AU35-0.01</f>
        <v>6.048</v>
      </c>
    </row>
    <row r="61" spans="1:47" ht="14.4" thickBot="1" x14ac:dyDescent="0.3">
      <c r="AT61" s="164"/>
      <c r="AU61" s="59">
        <f>AU44-AU35+0.01</f>
        <v>5.952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53" priority="3" operator="equal">
      <formula>1</formula>
    </cfRule>
  </conditionalFormatting>
  <conditionalFormatting sqref="AB15:AE15">
    <cfRule type="expression" dxfId="52" priority="2">
      <formula>$AB$15=0</formula>
    </cfRule>
  </conditionalFormatting>
  <conditionalFormatting sqref="Z15:AA15">
    <cfRule type="expression" dxfId="51" priority="1">
      <formula>$AB$15=0</formula>
    </cfRule>
  </conditionalFormatting>
  <dataValidations count="1">
    <dataValidation type="list" allowBlank="1" showInputMessage="1" showErrorMessage="1" sqref="A34:H34" xr:uid="{00000000-0002-0000-0F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F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0F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0F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0F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0F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0F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646">
    <pageSetUpPr fitToPage="1"/>
  </sheetPr>
  <dimension ref="A1:AV61"/>
  <sheetViews>
    <sheetView topLeftCell="A25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326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154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48581-11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327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2011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9.8000000000000004E-2</v>
      </c>
    </row>
    <row r="36" spans="1:48" ht="15" customHeight="1" x14ac:dyDescent="0.25">
      <c r="A36" s="157">
        <f ca="1">RAND()*(AU46-AU47)+AU47</f>
        <v>-0.01</v>
      </c>
      <c r="B36" s="158"/>
      <c r="C36" s="158"/>
      <c r="D36" s="159"/>
      <c r="E36" s="157">
        <f ca="1">RAND()*(AU46-AU47)+AU47</f>
        <v>-7.0000000000000007E-2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-0.1</v>
      </c>
      <c r="R36" s="151"/>
      <c r="S36" s="151"/>
      <c r="T36" s="151">
        <f ca="1">(E36-M36)/M40*100</f>
        <v>-1.23</v>
      </c>
      <c r="U36" s="151"/>
      <c r="V36" s="151"/>
      <c r="W36" s="151">
        <v>1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57">
        <f ca="1">RAND()*(AU48-AU49)+AU49</f>
        <v>1.38</v>
      </c>
      <c r="B37" s="158"/>
      <c r="C37" s="158"/>
      <c r="D37" s="159"/>
      <c r="E37" s="157">
        <f ca="1">RAND()*(AU48-AU49)+AU49</f>
        <v>1.44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-0.49</v>
      </c>
      <c r="R37" s="151"/>
      <c r="S37" s="151"/>
      <c r="T37" s="151">
        <f ca="1">(E37-M37)/M40*100</f>
        <v>0.19</v>
      </c>
      <c r="U37" s="151"/>
      <c r="V37" s="151"/>
      <c r="W37" s="151">
        <v>1</v>
      </c>
      <c r="X37" s="151"/>
      <c r="Y37" s="151"/>
      <c r="Z37" s="151"/>
      <c r="AA37" s="151">
        <f ca="1">(A37-E37)/A43*100</f>
        <v>-0.6</v>
      </c>
      <c r="AB37" s="151"/>
      <c r="AC37" s="151"/>
      <c r="AD37" s="151"/>
      <c r="AE37" s="151">
        <f>W37</f>
        <v>1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2.93</v>
      </c>
      <c r="B38" s="158"/>
      <c r="C38" s="158"/>
      <c r="D38" s="159"/>
      <c r="E38" s="157">
        <f ca="1">RAND()*(AU50-AU51)+AU51</f>
        <v>2.85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0.73</v>
      </c>
      <c r="R38" s="151"/>
      <c r="S38" s="151"/>
      <c r="T38" s="151">
        <f ca="1">(E38-M38)/M40*100</f>
        <v>-0.12</v>
      </c>
      <c r="U38" s="151"/>
      <c r="V38" s="151"/>
      <c r="W38" s="151">
        <v>1</v>
      </c>
      <c r="X38" s="151"/>
      <c r="Y38" s="151"/>
      <c r="Z38" s="151"/>
      <c r="AA38" s="157">
        <f ca="1">(A38-E38)/A43*100</f>
        <v>0.8</v>
      </c>
      <c r="AB38" s="158"/>
      <c r="AC38" s="158"/>
      <c r="AD38" s="159"/>
      <c r="AE38" s="151">
        <f t="shared" ref="AE38:AE42" si="1">W38</f>
        <v>1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4.3499999999999996</v>
      </c>
      <c r="B39" s="158"/>
      <c r="C39" s="158"/>
      <c r="D39" s="159"/>
      <c r="E39" s="157">
        <f ca="1">RAND()*(AU52-AU53)+AU53</f>
        <v>4.32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0.64</v>
      </c>
      <c r="R39" s="151"/>
      <c r="S39" s="151"/>
      <c r="T39" s="151">
        <f ca="1">(E39-M39)/M40*100</f>
        <v>0.6</v>
      </c>
      <c r="U39" s="151"/>
      <c r="V39" s="151"/>
      <c r="W39" s="151">
        <v>1</v>
      </c>
      <c r="X39" s="151"/>
      <c r="Y39" s="151"/>
      <c r="Z39" s="151"/>
      <c r="AA39" s="157">
        <f ca="1">(A39-E39)/A43*100</f>
        <v>0.3</v>
      </c>
      <c r="AB39" s="158"/>
      <c r="AC39" s="158"/>
      <c r="AD39" s="159"/>
      <c r="AE39" s="151">
        <f t="shared" si="1"/>
        <v>1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5.7</v>
      </c>
      <c r="B40" s="158"/>
      <c r="C40" s="158"/>
      <c r="D40" s="159"/>
      <c r="E40" s="157">
        <f ca="1">RAND()*(AU54-AU55)+AU55</f>
        <v>5.79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-0.14000000000000001</v>
      </c>
      <c r="R40" s="151"/>
      <c r="S40" s="151"/>
      <c r="T40" s="151">
        <f ca="1">(E40-M40)/M40*100</f>
        <v>1.33</v>
      </c>
      <c r="U40" s="151"/>
      <c r="V40" s="151"/>
      <c r="W40" s="151">
        <v>1</v>
      </c>
      <c r="X40" s="151"/>
      <c r="Y40" s="151"/>
      <c r="Z40" s="151"/>
      <c r="AA40" s="157">
        <f ca="1">(A40-E40)/A43*100</f>
        <v>-0.9</v>
      </c>
      <c r="AB40" s="158"/>
      <c r="AC40" s="158"/>
      <c r="AD40" s="159"/>
      <c r="AE40" s="151">
        <f t="shared" si="1"/>
        <v>1</v>
      </c>
      <c r="AF40" s="151"/>
      <c r="AG40" s="151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7.14</v>
      </c>
      <c r="B41" s="158"/>
      <c r="C41" s="158"/>
      <c r="D41" s="159"/>
      <c r="E41" s="157">
        <f ca="1">RAND()*(AU56-AU57)+AU57</f>
        <v>7.19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-0.03</v>
      </c>
      <c r="R41" s="151"/>
      <c r="S41" s="151"/>
      <c r="T41" s="151">
        <f t="shared" ref="T41:T43" ca="1" si="4">(E41-M41)/M41*100</f>
        <v>0.66</v>
      </c>
      <c r="U41" s="151"/>
      <c r="V41" s="151"/>
      <c r="W41" s="151">
        <v>1</v>
      </c>
      <c r="X41" s="151"/>
      <c r="Y41" s="151"/>
      <c r="Z41" s="151"/>
      <c r="AA41" s="157">
        <f ca="1">(A41-E41)/A43*100</f>
        <v>-0.5</v>
      </c>
      <c r="AB41" s="158"/>
      <c r="AC41" s="158"/>
      <c r="AD41" s="159"/>
      <c r="AE41" s="151">
        <f t="shared" si="1"/>
        <v>1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8.5299999999999994</v>
      </c>
      <c r="B42" s="158"/>
      <c r="C42" s="158"/>
      <c r="D42" s="159"/>
      <c r="E42" s="157">
        <f ca="1">RAND()*(AU58-AU59)+AU59</f>
        <v>8.5399999999999991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-0.41</v>
      </c>
      <c r="R42" s="151"/>
      <c r="S42" s="151"/>
      <c r="T42" s="151">
        <f t="shared" ca="1" si="4"/>
        <v>-0.36</v>
      </c>
      <c r="U42" s="151"/>
      <c r="V42" s="151"/>
      <c r="W42" s="151">
        <v>1</v>
      </c>
      <c r="X42" s="151"/>
      <c r="Y42" s="151"/>
      <c r="Z42" s="151"/>
      <c r="AA42" s="157">
        <f ca="1">(A42-E42)/A43*100</f>
        <v>-0.1</v>
      </c>
      <c r="AB42" s="158"/>
      <c r="AC42" s="158"/>
      <c r="AD42" s="159"/>
      <c r="AE42" s="151">
        <f t="shared" si="1"/>
        <v>1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10.039999999999999</v>
      </c>
      <c r="B43" s="158"/>
      <c r="C43" s="158"/>
      <c r="D43" s="159"/>
      <c r="E43" s="157">
        <f ca="1">RAND()*(AU60-AU61)+AU61</f>
        <v>9.94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0.4</v>
      </c>
      <c r="R43" s="151"/>
      <c r="S43" s="151"/>
      <c r="T43" s="151">
        <f t="shared" ca="1" si="4"/>
        <v>-0.6</v>
      </c>
      <c r="U43" s="151"/>
      <c r="V43" s="151"/>
      <c r="W43" s="151">
        <v>1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8.7999999999999995E-2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-8.7999999999999995E-2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1.5169999999999999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1.341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2.9449999999999998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2.7690000000000001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4.3739999999999997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4.1980000000000004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5.8019999999999996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5.6260000000000003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7.2309999999999999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7.0549999999999997</v>
      </c>
    </row>
    <row r="58" spans="1:47" x14ac:dyDescent="0.25">
      <c r="AT58" s="164">
        <v>7</v>
      </c>
      <c r="AU58" s="58">
        <f>AU43+AU35-0.01</f>
        <v>8.6590000000000007</v>
      </c>
    </row>
    <row r="59" spans="1:47" ht="14.4" thickBot="1" x14ac:dyDescent="0.3">
      <c r="AT59" s="164"/>
      <c r="AU59" s="59">
        <f>AU43-AU35+0.01</f>
        <v>8.4830000000000005</v>
      </c>
    </row>
    <row r="60" spans="1:47" x14ac:dyDescent="0.25">
      <c r="AT60" s="164">
        <v>8</v>
      </c>
      <c r="AU60" s="58">
        <f>AU44+AU35-0.01</f>
        <v>10.087999999999999</v>
      </c>
    </row>
    <row r="61" spans="1:47" ht="14.4" thickBot="1" x14ac:dyDescent="0.3">
      <c r="AT61" s="164"/>
      <c r="AU61" s="59">
        <f>AU44-AU35+0.01</f>
        <v>9.9120000000000008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50" priority="3" operator="equal">
      <formula>1</formula>
    </cfRule>
  </conditionalFormatting>
  <conditionalFormatting sqref="AB15:AE15">
    <cfRule type="expression" dxfId="49" priority="2">
      <formula>$AB$15=0</formula>
    </cfRule>
  </conditionalFormatting>
  <conditionalFormatting sqref="Z15:AA15">
    <cfRule type="expression" dxfId="48" priority="1">
      <formula>$AB$15=0</formula>
    </cfRule>
  </conditionalFormatting>
  <dataValidations count="1">
    <dataValidation type="list" allowBlank="1" showInputMessage="1" showErrorMessage="1" sqref="A34:H34" xr:uid="{00000000-0002-0000-10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0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0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0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0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0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0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647">
    <pageSetUpPr fitToPage="1"/>
  </sheetPr>
  <dimension ref="A1:AV61"/>
  <sheetViews>
    <sheetView topLeftCell="A28" zoomScale="105" zoomScaleNormal="105" workbookViewId="0">
      <selection activeCell="AP33" sqref="AP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328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154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48581-11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329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2011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9.8000000000000004E-2</v>
      </c>
    </row>
    <row r="36" spans="1:48" ht="15" customHeight="1" x14ac:dyDescent="0.25">
      <c r="A36" s="157">
        <f ca="1">RAND()*(AU46-AU47)+AU47</f>
        <v>-0.06</v>
      </c>
      <c r="B36" s="158"/>
      <c r="C36" s="158"/>
      <c r="D36" s="159"/>
      <c r="E36" s="157">
        <f ca="1">RAND()*(AU46-AU47)+AU47</f>
        <v>-0.05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-0.6</v>
      </c>
      <c r="R36" s="151"/>
      <c r="S36" s="151"/>
      <c r="T36" s="151">
        <f ca="1">(E36-M36)/M40*100</f>
        <v>-0.88</v>
      </c>
      <c r="U36" s="151"/>
      <c r="V36" s="151"/>
      <c r="W36" s="151">
        <v>1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1.51</v>
      </c>
      <c r="B37" s="158"/>
      <c r="C37" s="158"/>
      <c r="D37" s="159"/>
      <c r="E37" s="157">
        <f ca="1">RAND()*(AU48-AU49)+AU49</f>
        <v>1.44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0.81</v>
      </c>
      <c r="R37" s="151"/>
      <c r="S37" s="151"/>
      <c r="T37" s="151">
        <f ca="1">(E37-M37)/M40*100</f>
        <v>0.19</v>
      </c>
      <c r="U37" s="151"/>
      <c r="V37" s="151"/>
      <c r="W37" s="151">
        <v>1</v>
      </c>
      <c r="X37" s="151"/>
      <c r="Y37" s="151"/>
      <c r="Z37" s="151"/>
      <c r="AA37" s="151">
        <f ca="1">(A37-E37)/A43*100</f>
        <v>0.7</v>
      </c>
      <c r="AB37" s="151"/>
      <c r="AC37" s="151"/>
      <c r="AD37" s="151"/>
      <c r="AE37" s="151">
        <f>W37</f>
        <v>1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2.87</v>
      </c>
      <c r="B38" s="158"/>
      <c r="C38" s="158"/>
      <c r="D38" s="159"/>
      <c r="E38" s="157">
        <f ca="1">RAND()*(AU50-AU51)+AU51</f>
        <v>2.89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0.13</v>
      </c>
      <c r="R38" s="151"/>
      <c r="S38" s="151"/>
      <c r="T38" s="151">
        <f ca="1">(E38-M38)/M40*100</f>
        <v>0.57999999999999996</v>
      </c>
      <c r="U38" s="151"/>
      <c r="V38" s="151"/>
      <c r="W38" s="151">
        <v>1</v>
      </c>
      <c r="X38" s="151"/>
      <c r="Y38" s="151"/>
      <c r="Z38" s="151"/>
      <c r="AA38" s="157">
        <f ca="1">(A38-E38)/A43*100</f>
        <v>-0.2</v>
      </c>
      <c r="AB38" s="158"/>
      <c r="AC38" s="158"/>
      <c r="AD38" s="159"/>
      <c r="AE38" s="151">
        <f t="shared" ref="AE38:AE42" si="1">W38</f>
        <v>1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4.3</v>
      </c>
      <c r="B39" s="158"/>
      <c r="C39" s="158"/>
      <c r="D39" s="159"/>
      <c r="E39" s="157">
        <f ca="1">RAND()*(AU52-AU53)+AU53</f>
        <v>4.33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0.14000000000000001</v>
      </c>
      <c r="R39" s="151"/>
      <c r="S39" s="151"/>
      <c r="T39" s="151">
        <f ca="1">(E39-M39)/M40*100</f>
        <v>0.77</v>
      </c>
      <c r="U39" s="151"/>
      <c r="V39" s="151"/>
      <c r="W39" s="151">
        <v>1</v>
      </c>
      <c r="X39" s="151"/>
      <c r="Y39" s="151"/>
      <c r="Z39" s="151"/>
      <c r="AA39" s="157">
        <f ca="1">(A39-E39)/A43*100</f>
        <v>-0.3</v>
      </c>
      <c r="AB39" s="158"/>
      <c r="AC39" s="158"/>
      <c r="AD39" s="159"/>
      <c r="AE39" s="151">
        <f t="shared" si="1"/>
        <v>1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5.75</v>
      </c>
      <c r="B40" s="158"/>
      <c r="C40" s="158"/>
      <c r="D40" s="159"/>
      <c r="E40" s="157">
        <f ca="1">RAND()*(AU54-AU55)+AU55</f>
        <v>5.68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0.36</v>
      </c>
      <c r="R40" s="151"/>
      <c r="S40" s="151"/>
      <c r="T40" s="151">
        <f ca="1">(E40-M40)/M40*100</f>
        <v>-0.6</v>
      </c>
      <c r="U40" s="151"/>
      <c r="V40" s="151"/>
      <c r="W40" s="151">
        <v>1</v>
      </c>
      <c r="X40" s="151"/>
      <c r="Y40" s="151"/>
      <c r="Z40" s="151"/>
      <c r="AA40" s="157">
        <f ca="1">(A40-E40)/A43*100</f>
        <v>0.7</v>
      </c>
      <c r="AB40" s="158"/>
      <c r="AC40" s="158"/>
      <c r="AD40" s="159"/>
      <c r="AE40" s="151">
        <f t="shared" si="1"/>
        <v>1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7.21</v>
      </c>
      <c r="B41" s="158"/>
      <c r="C41" s="158"/>
      <c r="D41" s="159"/>
      <c r="E41" s="157">
        <f ca="1">RAND()*(AU56-AU57)+AU57</f>
        <v>7.08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0.67</v>
      </c>
      <c r="R41" s="151"/>
      <c r="S41" s="151"/>
      <c r="T41" s="151">
        <f t="shared" ref="T41:T43" ca="1" si="4">(E41-M41)/M41*100</f>
        <v>-0.88</v>
      </c>
      <c r="U41" s="151"/>
      <c r="V41" s="151"/>
      <c r="W41" s="151">
        <v>1</v>
      </c>
      <c r="X41" s="151"/>
      <c r="Y41" s="151"/>
      <c r="Z41" s="151"/>
      <c r="AA41" s="157">
        <f ca="1">(A41-E41)/A43*100</f>
        <v>1.3</v>
      </c>
      <c r="AB41" s="158"/>
      <c r="AC41" s="158"/>
      <c r="AD41" s="159"/>
      <c r="AE41" s="151">
        <f t="shared" si="1"/>
        <v>1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1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8.6199999999999992</v>
      </c>
      <c r="B42" s="158"/>
      <c r="C42" s="158"/>
      <c r="D42" s="159"/>
      <c r="E42" s="157">
        <f ca="1">RAND()*(AU58-AU59)+AU59</f>
        <v>8.64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0.49</v>
      </c>
      <c r="R42" s="151"/>
      <c r="S42" s="151"/>
      <c r="T42" s="151">
        <f t="shared" ca="1" si="4"/>
        <v>0.81</v>
      </c>
      <c r="U42" s="151"/>
      <c r="V42" s="151"/>
      <c r="W42" s="151">
        <v>1</v>
      </c>
      <c r="X42" s="151"/>
      <c r="Y42" s="151"/>
      <c r="Z42" s="151"/>
      <c r="AA42" s="157">
        <f ca="1">(A42-E42)/A43*100</f>
        <v>-0.2</v>
      </c>
      <c r="AB42" s="158"/>
      <c r="AC42" s="158"/>
      <c r="AD42" s="159"/>
      <c r="AE42" s="151">
        <f t="shared" si="1"/>
        <v>1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9.98</v>
      </c>
      <c r="B43" s="158"/>
      <c r="C43" s="158"/>
      <c r="D43" s="159"/>
      <c r="E43" s="157">
        <f ca="1">RAND()*(AU60-AU61)+AU61</f>
        <v>9.98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-0.2</v>
      </c>
      <c r="R43" s="151"/>
      <c r="S43" s="151"/>
      <c r="T43" s="151">
        <f t="shared" ca="1" si="4"/>
        <v>-0.2</v>
      </c>
      <c r="U43" s="151"/>
      <c r="V43" s="151"/>
      <c r="W43" s="151">
        <v>1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8.7999999999999995E-2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-8.7999999999999995E-2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1.5169999999999999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1.341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2.9449999999999998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2.7690000000000001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4.3739999999999997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4.1980000000000004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5.8019999999999996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5.6260000000000003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7.2309999999999999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7.0549999999999997</v>
      </c>
    </row>
    <row r="58" spans="1:47" x14ac:dyDescent="0.25">
      <c r="AT58" s="164">
        <v>7</v>
      </c>
      <c r="AU58" s="58">
        <f>AU43+AU35-0.01</f>
        <v>8.6590000000000007</v>
      </c>
    </row>
    <row r="59" spans="1:47" ht="14.4" thickBot="1" x14ac:dyDescent="0.3">
      <c r="AT59" s="164"/>
      <c r="AU59" s="59">
        <f>AU43-AU35+0.01</f>
        <v>8.4830000000000005</v>
      </c>
    </row>
    <row r="60" spans="1:47" x14ac:dyDescent="0.25">
      <c r="AT60" s="164">
        <v>8</v>
      </c>
      <c r="AU60" s="58">
        <f>AU44+AU35-0.01</f>
        <v>10.087999999999999</v>
      </c>
    </row>
    <row r="61" spans="1:47" ht="14.4" thickBot="1" x14ac:dyDescent="0.3">
      <c r="AT61" s="164"/>
      <c r="AU61" s="59">
        <f>AU44-AU35+0.01</f>
        <v>9.9120000000000008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47" priority="3" operator="equal">
      <formula>1</formula>
    </cfRule>
  </conditionalFormatting>
  <conditionalFormatting sqref="AB15:AE15">
    <cfRule type="expression" dxfId="46" priority="2">
      <formula>$AB$15=0</formula>
    </cfRule>
  </conditionalFormatting>
  <conditionalFormatting sqref="Z15:AA15">
    <cfRule type="expression" dxfId="45" priority="1">
      <formula>$AB$15=0</formula>
    </cfRule>
  </conditionalFormatting>
  <dataValidations count="1">
    <dataValidation type="list" allowBlank="1" showInputMessage="1" showErrorMessage="1" sqref="A34:H34" xr:uid="{00000000-0002-0000-11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1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1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1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1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1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1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648">
    <pageSetUpPr fitToPage="1"/>
  </sheetPr>
  <dimension ref="A1:AV61"/>
  <sheetViews>
    <sheetView topLeftCell="A28" zoomScale="105" zoomScaleNormal="105" workbookViewId="0">
      <selection activeCell="AP33" sqref="AP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330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154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48581-11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331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2011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57">
        <f ca="1">RAND()*(AU46-AU47)+AU47</f>
        <v>0.12</v>
      </c>
      <c r="B36" s="158"/>
      <c r="C36" s="158"/>
      <c r="D36" s="159"/>
      <c r="E36" s="157">
        <f ca="1">RAND()*(AU46-AU47)+AU47</f>
        <v>0.1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1.2</v>
      </c>
      <c r="R36" s="151"/>
      <c r="S36" s="151"/>
      <c r="T36" s="151">
        <f ca="1">(E36-M36)/M40*100</f>
        <v>1.75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57">
        <f ca="1">RAND()*(AU48-AU49)+AU49</f>
        <v>1.47</v>
      </c>
      <c r="B37" s="158"/>
      <c r="C37" s="158"/>
      <c r="D37" s="159"/>
      <c r="E37" s="157">
        <f ca="1">RAND()*(AU48-AU49)+AU49</f>
        <v>1.42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0.41</v>
      </c>
      <c r="R37" s="151"/>
      <c r="S37" s="151"/>
      <c r="T37" s="151">
        <f ca="1">(E37-M37)/M40*100</f>
        <v>-0.16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0.49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2.82</v>
      </c>
      <c r="B38" s="158"/>
      <c r="C38" s="158"/>
      <c r="D38" s="159"/>
      <c r="E38" s="157">
        <f ca="1">RAND()*(AU50-AU51)+AU51</f>
        <v>2.76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-0.37</v>
      </c>
      <c r="R38" s="151"/>
      <c r="S38" s="151"/>
      <c r="T38" s="151">
        <f ca="1">(E38-M38)/M40*100</f>
        <v>-1.7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0.59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4.22</v>
      </c>
      <c r="B39" s="158"/>
      <c r="C39" s="158"/>
      <c r="D39" s="159"/>
      <c r="E39" s="157">
        <f ca="1">RAND()*(AU52-AU53)+AU53</f>
        <v>4.2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-0.66</v>
      </c>
      <c r="R39" s="151"/>
      <c r="S39" s="151"/>
      <c r="T39" s="151">
        <f ca="1">(E39-M39)/M40*100</f>
        <v>-1.51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0.2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5.66</v>
      </c>
      <c r="B40" s="158"/>
      <c r="C40" s="158"/>
      <c r="D40" s="159"/>
      <c r="E40" s="157">
        <f ca="1">RAND()*(AU54-AU55)+AU55</f>
        <v>5.67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-0.54</v>
      </c>
      <c r="R40" s="151"/>
      <c r="S40" s="151"/>
      <c r="T40" s="151">
        <f ca="1">(E40-M40)/M40*100</f>
        <v>-0.77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-0.1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7.11</v>
      </c>
      <c r="B41" s="158"/>
      <c r="C41" s="158"/>
      <c r="D41" s="159"/>
      <c r="E41" s="157">
        <f ca="1">RAND()*(AU56-AU57)+AU57</f>
        <v>7.04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-0.33</v>
      </c>
      <c r="R41" s="151"/>
      <c r="S41" s="151"/>
      <c r="T41" s="151">
        <f t="shared" ref="T41:T43" ca="1" si="4">(E41-M41)/M41*100</f>
        <v>-1.44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0.69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8.6199999999999992</v>
      </c>
      <c r="B42" s="158"/>
      <c r="C42" s="158"/>
      <c r="D42" s="159"/>
      <c r="E42" s="157">
        <f ca="1">RAND()*(AU58-AU59)+AU59</f>
        <v>8.5399999999999991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0.49</v>
      </c>
      <c r="R42" s="151"/>
      <c r="S42" s="151"/>
      <c r="T42" s="151">
        <f t="shared" ca="1" si="4"/>
        <v>-0.36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0.79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10.119999999999999</v>
      </c>
      <c r="B43" s="158"/>
      <c r="C43" s="158"/>
      <c r="D43" s="159"/>
      <c r="E43" s="157">
        <f ca="1">RAND()*(AU60-AU61)+AU61</f>
        <v>10.130000000000001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1.2</v>
      </c>
      <c r="R43" s="151"/>
      <c r="S43" s="151"/>
      <c r="T43" s="151">
        <f t="shared" ca="1" si="4"/>
        <v>1.3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0.13800000000000001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7.0049999999999999</v>
      </c>
    </row>
    <row r="58" spans="1:47" x14ac:dyDescent="0.25">
      <c r="AT58" s="164">
        <v>7</v>
      </c>
      <c r="AU58" s="58">
        <f>AU43+AU35-0.01</f>
        <v>8.7089999999999996</v>
      </c>
    </row>
    <row r="59" spans="1:47" ht="14.4" thickBot="1" x14ac:dyDescent="0.3">
      <c r="AT59" s="164"/>
      <c r="AU59" s="59">
        <f>AU43-AU35+0.01</f>
        <v>8.4329999999999998</v>
      </c>
    </row>
    <row r="60" spans="1:47" x14ac:dyDescent="0.25">
      <c r="AT60" s="164">
        <v>8</v>
      </c>
      <c r="AU60" s="58">
        <f>AU44+AU35-0.01</f>
        <v>10.138</v>
      </c>
    </row>
    <row r="61" spans="1:47" ht="14.4" thickBot="1" x14ac:dyDescent="0.3">
      <c r="AT61" s="164"/>
      <c r="AU61" s="59">
        <f>AU44-AU35+0.01</f>
        <v>9.8620000000000001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44" priority="3" operator="equal">
      <formula>1</formula>
    </cfRule>
  </conditionalFormatting>
  <conditionalFormatting sqref="AB15:AE15">
    <cfRule type="expression" dxfId="43" priority="2">
      <formula>$AB$15=0</formula>
    </cfRule>
  </conditionalFormatting>
  <conditionalFormatting sqref="Z15:AA15">
    <cfRule type="expression" dxfId="42" priority="1">
      <formula>$AB$15=0</formula>
    </cfRule>
  </conditionalFormatting>
  <dataValidations count="1">
    <dataValidation type="list" allowBlank="1" showInputMessage="1" showErrorMessage="1" sqref="A34:H34" xr:uid="{00000000-0002-0000-12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2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2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2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2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2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2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649">
    <pageSetUpPr fitToPage="1"/>
  </sheetPr>
  <dimension ref="A1:AV61"/>
  <sheetViews>
    <sheetView topLeftCell="A28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332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154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48581-11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333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2011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6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8.7999999999999995E-2</v>
      </c>
    </row>
    <row r="36" spans="1:48" ht="15" customHeight="1" x14ac:dyDescent="0.25">
      <c r="A36" s="157">
        <f ca="1">RAND()*(AU46-AU47)+AU47</f>
        <v>0.03</v>
      </c>
      <c r="B36" s="158"/>
      <c r="C36" s="158"/>
      <c r="D36" s="159"/>
      <c r="E36" s="157">
        <f ca="1">RAND()*(AU46-AU47)+AU47</f>
        <v>0.06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0.5</v>
      </c>
      <c r="R36" s="151"/>
      <c r="S36" s="151"/>
      <c r="T36" s="151">
        <f ca="1">(E36-M36)/M40*100</f>
        <v>1.75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57">
        <f ca="1">RAND()*(AU48-AU49)+AU49</f>
        <v>0.79</v>
      </c>
      <c r="B37" s="158"/>
      <c r="C37" s="158"/>
      <c r="D37" s="159"/>
      <c r="E37" s="157">
        <f ca="1">RAND()*(AU48-AU49)+AU49</f>
        <v>0.89</v>
      </c>
      <c r="F37" s="158"/>
      <c r="G37" s="158"/>
      <c r="H37" s="159"/>
      <c r="I37" s="156">
        <f>($E$32-A32)/100*((AO47-4)/28*100)+A32</f>
        <v>0.85699999999999998</v>
      </c>
      <c r="J37" s="156"/>
      <c r="K37" s="156"/>
      <c r="L37" s="156"/>
      <c r="M37" s="156">
        <f t="shared" ref="M37:M43" si="0">I37</f>
        <v>0.85699999999999998</v>
      </c>
      <c r="N37" s="156"/>
      <c r="O37" s="156"/>
      <c r="P37" s="156"/>
      <c r="Q37" s="151">
        <f ca="1">(A37-I37)/I43*100</f>
        <v>-1.1200000000000001</v>
      </c>
      <c r="R37" s="151"/>
      <c r="S37" s="151"/>
      <c r="T37" s="151">
        <f ca="1">(E37-M37)/M40*100</f>
        <v>0.96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-1.68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1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1.69</v>
      </c>
      <c r="B38" s="158"/>
      <c r="C38" s="158"/>
      <c r="D38" s="159"/>
      <c r="E38" s="157">
        <f ca="1">RAND()*(AU50-AU51)+AU51</f>
        <v>1.77</v>
      </c>
      <c r="F38" s="158"/>
      <c r="G38" s="158"/>
      <c r="H38" s="159"/>
      <c r="I38" s="156">
        <f>($E$32-A32)/100*((AO48-4)/28*100)+A32</f>
        <v>1.714</v>
      </c>
      <c r="J38" s="156"/>
      <c r="K38" s="156"/>
      <c r="L38" s="156"/>
      <c r="M38" s="156">
        <f t="shared" si="0"/>
        <v>1.714</v>
      </c>
      <c r="N38" s="156"/>
      <c r="O38" s="156"/>
      <c r="P38" s="156"/>
      <c r="Q38" s="151">
        <f ca="1">(A38-I38)/I43*100</f>
        <v>-0.4</v>
      </c>
      <c r="R38" s="151"/>
      <c r="S38" s="151"/>
      <c r="T38" s="151">
        <f ca="1">(E38-M38)/M40*100</f>
        <v>1.63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-1.35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0.85699999999999998</v>
      </c>
      <c r="AV38" s="24">
        <f t="shared" ref="AV38:AV44" si="3">M37</f>
        <v>0.85699999999999998</v>
      </c>
    </row>
    <row r="39" spans="1:48" x14ac:dyDescent="0.25">
      <c r="A39" s="157">
        <f ca="1">RAND()*(AU52-AU53)+AU53</f>
        <v>2.63</v>
      </c>
      <c r="B39" s="158"/>
      <c r="C39" s="158"/>
      <c r="D39" s="159"/>
      <c r="E39" s="157">
        <f ca="1">RAND()*(AU52-AU53)+AU53</f>
        <v>2.5</v>
      </c>
      <c r="F39" s="158"/>
      <c r="G39" s="158"/>
      <c r="H39" s="159"/>
      <c r="I39" s="156">
        <f>($E$32-A32)/100*((AO49-4)/28*100)+A32</f>
        <v>2.5710000000000002</v>
      </c>
      <c r="J39" s="156"/>
      <c r="K39" s="156"/>
      <c r="L39" s="156"/>
      <c r="M39" s="156">
        <f t="shared" si="0"/>
        <v>2.5710000000000002</v>
      </c>
      <c r="N39" s="156"/>
      <c r="O39" s="156"/>
      <c r="P39" s="156"/>
      <c r="Q39" s="151">
        <f ca="1">(A39-I39)/I43*100</f>
        <v>0.98</v>
      </c>
      <c r="R39" s="151"/>
      <c r="S39" s="151"/>
      <c r="T39" s="151">
        <f ca="1">(E39-M39)/M40*100</f>
        <v>-2.0699999999999998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2.19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1</v>
      </c>
      <c r="AU39" s="24">
        <f t="shared" si="2"/>
        <v>1.714</v>
      </c>
      <c r="AV39" s="24">
        <f t="shared" si="3"/>
        <v>1.714</v>
      </c>
    </row>
    <row r="40" spans="1:48" x14ac:dyDescent="0.25">
      <c r="A40" s="157">
        <f ca="1">RAND()*(AU54-AU55)+AU55</f>
        <v>3.43</v>
      </c>
      <c r="B40" s="158"/>
      <c r="C40" s="158"/>
      <c r="D40" s="159"/>
      <c r="E40" s="157">
        <f ca="1">RAND()*(AU54-AU55)+AU55</f>
        <v>3.45</v>
      </c>
      <c r="F40" s="158"/>
      <c r="G40" s="158"/>
      <c r="H40" s="159"/>
      <c r="I40" s="156">
        <f>($E$32-A32)/100*((AO50-4)/28*100)+A32</f>
        <v>3.4289999999999998</v>
      </c>
      <c r="J40" s="156"/>
      <c r="K40" s="156"/>
      <c r="L40" s="156"/>
      <c r="M40" s="156">
        <f t="shared" si="0"/>
        <v>3.4289999999999998</v>
      </c>
      <c r="N40" s="156"/>
      <c r="O40" s="156"/>
      <c r="P40" s="156"/>
      <c r="Q40" s="151">
        <f ca="1">(A40-I40)/I43*100</f>
        <v>0.02</v>
      </c>
      <c r="R40" s="151"/>
      <c r="S40" s="151"/>
      <c r="T40" s="151">
        <f ca="1">(E40-M40)/M40*100</f>
        <v>0.61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-0.34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2.5710000000000002</v>
      </c>
      <c r="AV40" s="24">
        <f t="shared" si="3"/>
        <v>2.5710000000000002</v>
      </c>
    </row>
    <row r="41" spans="1:48" x14ac:dyDescent="0.25">
      <c r="A41" s="157">
        <f ca="1">RAND()*(AU56-AU57)+AU57</f>
        <v>4.28</v>
      </c>
      <c r="B41" s="158"/>
      <c r="C41" s="158"/>
      <c r="D41" s="159"/>
      <c r="E41" s="157">
        <f ca="1">RAND()*(AU56-AU57)+AU57</f>
        <v>4.29</v>
      </c>
      <c r="F41" s="158"/>
      <c r="G41" s="158"/>
      <c r="H41" s="159"/>
      <c r="I41" s="156">
        <f>($E$32-A32)/100*((AO51-4)/28*100)+A32</f>
        <v>4.2859999999999996</v>
      </c>
      <c r="J41" s="156"/>
      <c r="K41" s="156"/>
      <c r="L41" s="156"/>
      <c r="M41" s="156">
        <f t="shared" si="0"/>
        <v>4.2859999999999996</v>
      </c>
      <c r="N41" s="156"/>
      <c r="O41" s="156"/>
      <c r="P41" s="156"/>
      <c r="Q41" s="151">
        <f ca="1">(A41-I41)/I43*100</f>
        <v>-0.1</v>
      </c>
      <c r="R41" s="151"/>
      <c r="S41" s="151"/>
      <c r="T41" s="151">
        <f t="shared" ref="T41:T43" ca="1" si="4">(E41-M41)/M41*100</f>
        <v>0.09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-0.17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3.4289999999999998</v>
      </c>
      <c r="AV41" s="24">
        <f t="shared" si="3"/>
        <v>3.4289999999999998</v>
      </c>
    </row>
    <row r="42" spans="1:48" x14ac:dyDescent="0.25">
      <c r="A42" s="157">
        <f ca="1">RAND()*(AU58-AU59)+AU59</f>
        <v>5.15</v>
      </c>
      <c r="B42" s="158"/>
      <c r="C42" s="158"/>
      <c r="D42" s="159"/>
      <c r="E42" s="157">
        <f ca="1">RAND()*(AU58-AU59)+AU59</f>
        <v>5.19</v>
      </c>
      <c r="F42" s="158"/>
      <c r="G42" s="158"/>
      <c r="H42" s="159"/>
      <c r="I42" s="156">
        <f>($E$32-A32)/100*((AO52-4)/28*100)+A32</f>
        <v>5.1429999999999998</v>
      </c>
      <c r="J42" s="156"/>
      <c r="K42" s="156"/>
      <c r="L42" s="156"/>
      <c r="M42" s="156">
        <f t="shared" si="0"/>
        <v>5.1429999999999998</v>
      </c>
      <c r="N42" s="156"/>
      <c r="O42" s="156"/>
      <c r="P42" s="156"/>
      <c r="Q42" s="151">
        <f ca="1">(A42-I42)/I43*100</f>
        <v>0.12</v>
      </c>
      <c r="R42" s="151"/>
      <c r="S42" s="151"/>
      <c r="T42" s="151">
        <f t="shared" ca="1" si="4"/>
        <v>0.91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-0.67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4.2859999999999996</v>
      </c>
      <c r="AV42" s="24">
        <f t="shared" si="3"/>
        <v>4.2859999999999996</v>
      </c>
    </row>
    <row r="43" spans="1:48" x14ac:dyDescent="0.25">
      <c r="A43" s="157">
        <f ca="1">RAND()*(AU60-AU61)+AU61</f>
        <v>5.94</v>
      </c>
      <c r="B43" s="158"/>
      <c r="C43" s="158"/>
      <c r="D43" s="159"/>
      <c r="E43" s="157">
        <f ca="1">RAND()*(AU60-AU61)+AU61</f>
        <v>5.99</v>
      </c>
      <c r="F43" s="158"/>
      <c r="G43" s="158"/>
      <c r="H43" s="159"/>
      <c r="I43" s="156">
        <f>($E$32-A32)/100*((AO53-4)/28*100)+A32</f>
        <v>6</v>
      </c>
      <c r="J43" s="156"/>
      <c r="K43" s="156"/>
      <c r="L43" s="156"/>
      <c r="M43" s="156">
        <f t="shared" si="0"/>
        <v>6</v>
      </c>
      <c r="N43" s="156"/>
      <c r="O43" s="156"/>
      <c r="P43" s="156"/>
      <c r="Q43" s="151">
        <f ca="1">(A43-I43)/I43*100</f>
        <v>-1</v>
      </c>
      <c r="R43" s="151"/>
      <c r="S43" s="151"/>
      <c r="T43" s="151">
        <f t="shared" ca="1" si="4"/>
        <v>-0.17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5.1429999999999998</v>
      </c>
      <c r="AV43" s="24">
        <f t="shared" si="3"/>
        <v>5.1429999999999998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6</v>
      </c>
      <c r="AV44" s="24">
        <f t="shared" si="3"/>
        <v>6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7.8E-2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-7.8E-2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0.93500000000000005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0.77900000000000003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1.792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1.6359999999999999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2.649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2.4929999999999999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3.5070000000000001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3.351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4.3639999999999999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4.2080000000000002</v>
      </c>
    </row>
    <row r="58" spans="1:47" x14ac:dyDescent="0.25">
      <c r="AT58" s="164">
        <v>7</v>
      </c>
      <c r="AU58" s="58">
        <f>AU43+AU35-0.01</f>
        <v>5.2210000000000001</v>
      </c>
    </row>
    <row r="59" spans="1:47" ht="14.4" thickBot="1" x14ac:dyDescent="0.3">
      <c r="AT59" s="164"/>
      <c r="AU59" s="59">
        <f>AU43-AU35+0.01</f>
        <v>5.0650000000000004</v>
      </c>
    </row>
    <row r="60" spans="1:47" x14ac:dyDescent="0.25">
      <c r="AT60" s="164">
        <v>8</v>
      </c>
      <c r="AU60" s="58">
        <f>AU44+AU35-0.01</f>
        <v>6.0780000000000003</v>
      </c>
    </row>
    <row r="61" spans="1:47" ht="14.4" thickBot="1" x14ac:dyDescent="0.3">
      <c r="AT61" s="164"/>
      <c r="AU61" s="59">
        <f>AU44-AU35+0.01</f>
        <v>5.9219999999999997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41" priority="3" operator="equal">
      <formula>1</formula>
    </cfRule>
  </conditionalFormatting>
  <conditionalFormatting sqref="AB15:AE15">
    <cfRule type="expression" dxfId="40" priority="2">
      <formula>$AB$15=0</formula>
    </cfRule>
  </conditionalFormatting>
  <conditionalFormatting sqref="Z15:AA15">
    <cfRule type="expression" dxfId="39" priority="1">
      <formula>$AB$15=0</formula>
    </cfRule>
  </conditionalFormatting>
  <dataValidations count="1">
    <dataValidation type="list" allowBlank="1" showInputMessage="1" showErrorMessage="1" sqref="A34:H34" xr:uid="{00000000-0002-0000-13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3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3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3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3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3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3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650">
    <pageSetUpPr fitToPage="1"/>
  </sheetPr>
  <dimension ref="A1:AV61"/>
  <sheetViews>
    <sheetView topLeftCell="A28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334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152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25264-08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335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2009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9.8000000000000004E-2</v>
      </c>
    </row>
    <row r="36" spans="1:48" ht="15" customHeight="1" x14ac:dyDescent="0.25">
      <c r="A36" s="157">
        <f ca="1">RAND()*(AU46-AU47)+AU47</f>
        <v>0.01</v>
      </c>
      <c r="B36" s="158"/>
      <c r="C36" s="158"/>
      <c r="D36" s="159"/>
      <c r="E36" s="157">
        <f ca="1">RAND()*(AU46-AU47)+AU47</f>
        <v>0.04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0.1</v>
      </c>
      <c r="R36" s="151"/>
      <c r="S36" s="151"/>
      <c r="T36" s="151">
        <f ca="1">(E36-M36)/M40*100</f>
        <v>0.7</v>
      </c>
      <c r="U36" s="151"/>
      <c r="V36" s="151"/>
      <c r="W36" s="151">
        <v>1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1.38</v>
      </c>
      <c r="B37" s="158"/>
      <c r="C37" s="158"/>
      <c r="D37" s="159"/>
      <c r="E37" s="157">
        <f ca="1">RAND()*(AU48-AU49)+AU49</f>
        <v>1.48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-0.49</v>
      </c>
      <c r="R37" s="151"/>
      <c r="S37" s="151"/>
      <c r="T37" s="151">
        <f ca="1">(E37-M37)/M40*100</f>
        <v>0.89</v>
      </c>
      <c r="U37" s="151"/>
      <c r="V37" s="151"/>
      <c r="W37" s="151">
        <v>1</v>
      </c>
      <c r="X37" s="151"/>
      <c r="Y37" s="151"/>
      <c r="Z37" s="151"/>
      <c r="AA37" s="151">
        <f ca="1">(A37-E37)/A43*100</f>
        <v>-0.99</v>
      </c>
      <c r="AB37" s="151"/>
      <c r="AC37" s="151"/>
      <c r="AD37" s="151"/>
      <c r="AE37" s="151">
        <f>W37</f>
        <v>1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2.87</v>
      </c>
      <c r="B38" s="158"/>
      <c r="C38" s="158"/>
      <c r="D38" s="159"/>
      <c r="E38" s="157">
        <f ca="1">RAND()*(AU50-AU51)+AU51</f>
        <v>2.82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0.13</v>
      </c>
      <c r="R38" s="151"/>
      <c r="S38" s="151"/>
      <c r="T38" s="151">
        <f ca="1">(E38-M38)/M40*100</f>
        <v>-0.65</v>
      </c>
      <c r="U38" s="151"/>
      <c r="V38" s="151"/>
      <c r="W38" s="151">
        <v>1</v>
      </c>
      <c r="X38" s="151"/>
      <c r="Y38" s="151"/>
      <c r="Z38" s="151"/>
      <c r="AA38" s="157">
        <f ca="1">(A38-E38)/A43*100</f>
        <v>0.5</v>
      </c>
      <c r="AB38" s="158"/>
      <c r="AC38" s="158"/>
      <c r="AD38" s="159"/>
      <c r="AE38" s="151">
        <f t="shared" ref="AE38:AE42" si="1">W38</f>
        <v>1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4.32</v>
      </c>
      <c r="B39" s="158"/>
      <c r="C39" s="158"/>
      <c r="D39" s="159"/>
      <c r="E39" s="157">
        <f ca="1">RAND()*(AU52-AU53)+AU53</f>
        <v>4.21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0.34</v>
      </c>
      <c r="R39" s="151"/>
      <c r="S39" s="151"/>
      <c r="T39" s="151">
        <f ca="1">(E39-M39)/M40*100</f>
        <v>-1.33</v>
      </c>
      <c r="U39" s="151"/>
      <c r="V39" s="151"/>
      <c r="W39" s="151">
        <v>1</v>
      </c>
      <c r="X39" s="151"/>
      <c r="Y39" s="151"/>
      <c r="Z39" s="151"/>
      <c r="AA39" s="157">
        <f ca="1">(A39-E39)/A43*100</f>
        <v>1.0900000000000001</v>
      </c>
      <c r="AB39" s="158"/>
      <c r="AC39" s="158"/>
      <c r="AD39" s="159"/>
      <c r="AE39" s="151">
        <f t="shared" si="1"/>
        <v>1</v>
      </c>
      <c r="AF39" s="151"/>
      <c r="AG39" s="151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1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5.78</v>
      </c>
      <c r="B40" s="158"/>
      <c r="C40" s="158"/>
      <c r="D40" s="159"/>
      <c r="E40" s="157">
        <f ca="1">RAND()*(AU54-AU55)+AU55</f>
        <v>5.67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0.66</v>
      </c>
      <c r="R40" s="151"/>
      <c r="S40" s="151"/>
      <c r="T40" s="151">
        <f ca="1">(E40-M40)/M40*100</f>
        <v>-0.77</v>
      </c>
      <c r="U40" s="151"/>
      <c r="V40" s="151"/>
      <c r="W40" s="151">
        <v>1</v>
      </c>
      <c r="X40" s="151"/>
      <c r="Y40" s="151"/>
      <c r="Z40" s="151"/>
      <c r="AA40" s="157">
        <f ca="1">(A40-E40)/A43*100</f>
        <v>1.0900000000000001</v>
      </c>
      <c r="AB40" s="158"/>
      <c r="AC40" s="158"/>
      <c r="AD40" s="159"/>
      <c r="AE40" s="151">
        <f t="shared" si="1"/>
        <v>1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1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7.13</v>
      </c>
      <c r="B41" s="158"/>
      <c r="C41" s="158"/>
      <c r="D41" s="159"/>
      <c r="E41" s="157">
        <f ca="1">RAND()*(AU56-AU57)+AU57</f>
        <v>7.06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-0.13</v>
      </c>
      <c r="R41" s="151"/>
      <c r="S41" s="151"/>
      <c r="T41" s="151">
        <f t="shared" ref="T41:T43" ca="1" si="4">(E41-M41)/M41*100</f>
        <v>-1.1599999999999999</v>
      </c>
      <c r="U41" s="151"/>
      <c r="V41" s="151"/>
      <c r="W41" s="151">
        <v>1</v>
      </c>
      <c r="X41" s="151"/>
      <c r="Y41" s="151"/>
      <c r="Z41" s="151"/>
      <c r="AA41" s="157">
        <f ca="1">(A41-E41)/A43*100</f>
        <v>0.7</v>
      </c>
      <c r="AB41" s="158"/>
      <c r="AC41" s="158"/>
      <c r="AD41" s="159"/>
      <c r="AE41" s="151">
        <f t="shared" si="1"/>
        <v>1</v>
      </c>
      <c r="AF41" s="151"/>
      <c r="AG41" s="151"/>
      <c r="AN41" s="18">
        <f ca="1">IF(ABS(Q41)&gt;=$W$41,1,0)</f>
        <v>0</v>
      </c>
      <c r="AO41" s="18">
        <f ca="1">IF(ABS(T41)&gt;=$W$41,1,0)</f>
        <v>1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8.6199999999999992</v>
      </c>
      <c r="B42" s="158"/>
      <c r="C42" s="158"/>
      <c r="D42" s="159"/>
      <c r="E42" s="157">
        <f ca="1">RAND()*(AU58-AU59)+AU59</f>
        <v>8.5299999999999994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0.49</v>
      </c>
      <c r="R42" s="151"/>
      <c r="S42" s="151"/>
      <c r="T42" s="151">
        <f t="shared" ca="1" si="4"/>
        <v>-0.48</v>
      </c>
      <c r="U42" s="151"/>
      <c r="V42" s="151"/>
      <c r="W42" s="151">
        <v>1</v>
      </c>
      <c r="X42" s="151"/>
      <c r="Y42" s="151"/>
      <c r="Z42" s="151"/>
      <c r="AA42" s="157">
        <f ca="1">(A42-E42)/A43*100</f>
        <v>0.89</v>
      </c>
      <c r="AB42" s="158"/>
      <c r="AC42" s="158"/>
      <c r="AD42" s="159"/>
      <c r="AE42" s="151">
        <f t="shared" si="1"/>
        <v>1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10.07</v>
      </c>
      <c r="B43" s="158"/>
      <c r="C43" s="158"/>
      <c r="D43" s="159"/>
      <c r="E43" s="157">
        <f ca="1">RAND()*(AU60-AU61)+AU61</f>
        <v>10.02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0.7</v>
      </c>
      <c r="R43" s="151"/>
      <c r="S43" s="151"/>
      <c r="T43" s="151">
        <f t="shared" ca="1" si="4"/>
        <v>0.2</v>
      </c>
      <c r="U43" s="151"/>
      <c r="V43" s="151"/>
      <c r="W43" s="151">
        <v>1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8.7999999999999995E-2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-8.7999999999999995E-2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1.5169999999999999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1.341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2.9449999999999998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2.7690000000000001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4.3739999999999997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4.1980000000000004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5.8019999999999996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5.6260000000000003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7.2309999999999999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7.0549999999999997</v>
      </c>
    </row>
    <row r="58" spans="1:47" x14ac:dyDescent="0.25">
      <c r="AT58" s="164">
        <v>7</v>
      </c>
      <c r="AU58" s="58">
        <f>AU43+AU35-0.01</f>
        <v>8.6590000000000007</v>
      </c>
    </row>
    <row r="59" spans="1:47" ht="14.4" thickBot="1" x14ac:dyDescent="0.3">
      <c r="AT59" s="164"/>
      <c r="AU59" s="59">
        <f>AU43-AU35+0.01</f>
        <v>8.4830000000000005</v>
      </c>
    </row>
    <row r="60" spans="1:47" x14ac:dyDescent="0.25">
      <c r="AT60" s="164">
        <v>8</v>
      </c>
      <c r="AU60" s="58">
        <f>AU44+AU35-0.01</f>
        <v>10.087999999999999</v>
      </c>
    </row>
    <row r="61" spans="1:47" ht="14.4" thickBot="1" x14ac:dyDescent="0.3">
      <c r="AT61" s="164"/>
      <c r="AU61" s="59">
        <f>AU44-AU35+0.01</f>
        <v>9.9120000000000008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38" priority="3" operator="equal">
      <formula>1</formula>
    </cfRule>
  </conditionalFormatting>
  <conditionalFormatting sqref="AB15:AE15">
    <cfRule type="expression" dxfId="37" priority="2">
      <formula>$AB$15=0</formula>
    </cfRule>
  </conditionalFormatting>
  <conditionalFormatting sqref="Z15:AA15">
    <cfRule type="expression" dxfId="36" priority="1">
      <formula>$AB$15=0</formula>
    </cfRule>
  </conditionalFormatting>
  <dataValidations count="1">
    <dataValidation type="list" allowBlank="1" showInputMessage="1" showErrorMessage="1" sqref="A34:H34" xr:uid="{00000000-0002-0000-14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4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4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4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4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4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4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651">
    <pageSetUpPr fitToPage="1"/>
  </sheetPr>
  <dimension ref="A1:AV61"/>
  <sheetViews>
    <sheetView topLeftCell="A28" zoomScale="105" zoomScaleNormal="105" workbookViewId="0">
      <selection activeCell="AP34" sqref="AP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336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154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48581-11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337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2015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9.8000000000000004E-2</v>
      </c>
    </row>
    <row r="36" spans="1:48" ht="15" customHeight="1" x14ac:dyDescent="0.25">
      <c r="A36" s="157">
        <f ca="1">RAND()*(AU46-AU47)+AU47</f>
        <v>0.04</v>
      </c>
      <c r="B36" s="158"/>
      <c r="C36" s="158"/>
      <c r="D36" s="159"/>
      <c r="E36" s="157">
        <f ca="1">RAND()*(AU46-AU47)+AU47</f>
        <v>0.02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0.4</v>
      </c>
      <c r="R36" s="151"/>
      <c r="S36" s="151"/>
      <c r="T36" s="151">
        <f ca="1">(E36-M36)/M40*100</f>
        <v>0.35</v>
      </c>
      <c r="U36" s="151"/>
      <c r="V36" s="151"/>
      <c r="W36" s="151">
        <v>1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1.44</v>
      </c>
      <c r="B37" s="158"/>
      <c r="C37" s="158"/>
      <c r="D37" s="159"/>
      <c r="E37" s="157">
        <f ca="1">RAND()*(AU48-AU49)+AU49</f>
        <v>1.34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0.11</v>
      </c>
      <c r="R37" s="151"/>
      <c r="S37" s="151"/>
      <c r="T37" s="151">
        <f ca="1">(E37-M37)/M40*100</f>
        <v>-1.56</v>
      </c>
      <c r="U37" s="151"/>
      <c r="V37" s="151"/>
      <c r="W37" s="151">
        <v>1</v>
      </c>
      <c r="X37" s="151"/>
      <c r="Y37" s="151"/>
      <c r="Z37" s="151"/>
      <c r="AA37" s="151">
        <f ca="1">(A37-E37)/A43*100</f>
        <v>1</v>
      </c>
      <c r="AB37" s="151"/>
      <c r="AC37" s="151"/>
      <c r="AD37" s="151"/>
      <c r="AE37" s="151">
        <f>W37</f>
        <v>1</v>
      </c>
      <c r="AF37" s="151"/>
      <c r="AG37" s="151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1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2.82</v>
      </c>
      <c r="B38" s="158"/>
      <c r="C38" s="158"/>
      <c r="D38" s="159"/>
      <c r="E38" s="157">
        <f ca="1">RAND()*(AU50-AU51)+AU51</f>
        <v>2.93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-0.37</v>
      </c>
      <c r="R38" s="151"/>
      <c r="S38" s="151"/>
      <c r="T38" s="151">
        <f ca="1">(E38-M38)/M40*100</f>
        <v>1.28</v>
      </c>
      <c r="U38" s="151"/>
      <c r="V38" s="151"/>
      <c r="W38" s="151">
        <v>1</v>
      </c>
      <c r="X38" s="151"/>
      <c r="Y38" s="151"/>
      <c r="Z38" s="151"/>
      <c r="AA38" s="157">
        <f ca="1">(A38-E38)/A43*100</f>
        <v>-1.1000000000000001</v>
      </c>
      <c r="AB38" s="158"/>
      <c r="AC38" s="158"/>
      <c r="AD38" s="159"/>
      <c r="AE38" s="151">
        <f t="shared" ref="AE38:AE42" si="1">W38</f>
        <v>1</v>
      </c>
      <c r="AF38" s="151"/>
      <c r="AG38" s="151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1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4.2699999999999996</v>
      </c>
      <c r="B39" s="158"/>
      <c r="C39" s="158"/>
      <c r="D39" s="159"/>
      <c r="E39" s="157">
        <f ca="1">RAND()*(AU52-AU53)+AU53</f>
        <v>4.24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-0.16</v>
      </c>
      <c r="R39" s="151"/>
      <c r="S39" s="151"/>
      <c r="T39" s="151">
        <f ca="1">(E39-M39)/M40*100</f>
        <v>-0.81</v>
      </c>
      <c r="U39" s="151"/>
      <c r="V39" s="151"/>
      <c r="W39" s="151">
        <v>1</v>
      </c>
      <c r="X39" s="151"/>
      <c r="Y39" s="151"/>
      <c r="Z39" s="151"/>
      <c r="AA39" s="157">
        <f ca="1">(A39-E39)/A43*100</f>
        <v>0.3</v>
      </c>
      <c r="AB39" s="158"/>
      <c r="AC39" s="158"/>
      <c r="AD39" s="159"/>
      <c r="AE39" s="151">
        <f t="shared" si="1"/>
        <v>1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5.69</v>
      </c>
      <c r="B40" s="158"/>
      <c r="C40" s="158"/>
      <c r="D40" s="159"/>
      <c r="E40" s="157">
        <f ca="1">RAND()*(AU54-AU55)+AU55</f>
        <v>5.69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-0.24</v>
      </c>
      <c r="R40" s="151"/>
      <c r="S40" s="151"/>
      <c r="T40" s="151">
        <f ca="1">(E40-M40)/M40*100</f>
        <v>-0.42</v>
      </c>
      <c r="U40" s="151"/>
      <c r="V40" s="151"/>
      <c r="W40" s="151">
        <v>1</v>
      </c>
      <c r="X40" s="151"/>
      <c r="Y40" s="151"/>
      <c r="Z40" s="151"/>
      <c r="AA40" s="157">
        <f ca="1">(A40-E40)/A43*100</f>
        <v>0</v>
      </c>
      <c r="AB40" s="158"/>
      <c r="AC40" s="158"/>
      <c r="AD40" s="159"/>
      <c r="AE40" s="151">
        <f t="shared" si="1"/>
        <v>1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7.1</v>
      </c>
      <c r="B41" s="158"/>
      <c r="C41" s="158"/>
      <c r="D41" s="159"/>
      <c r="E41" s="157">
        <f ca="1">RAND()*(AU56-AU57)+AU57</f>
        <v>7.2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-0.43</v>
      </c>
      <c r="R41" s="151"/>
      <c r="S41" s="151"/>
      <c r="T41" s="151">
        <f t="shared" ref="T41:T43" ca="1" si="4">(E41-M41)/M41*100</f>
        <v>0.8</v>
      </c>
      <c r="U41" s="151"/>
      <c r="V41" s="151"/>
      <c r="W41" s="151">
        <v>1</v>
      </c>
      <c r="X41" s="151"/>
      <c r="Y41" s="151"/>
      <c r="Z41" s="151"/>
      <c r="AA41" s="157">
        <f ca="1">(A41-E41)/A43*100</f>
        <v>-1</v>
      </c>
      <c r="AB41" s="158"/>
      <c r="AC41" s="158"/>
      <c r="AD41" s="159"/>
      <c r="AE41" s="151">
        <f t="shared" si="1"/>
        <v>1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1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8.57</v>
      </c>
      <c r="B42" s="158"/>
      <c r="C42" s="158"/>
      <c r="D42" s="159"/>
      <c r="E42" s="157">
        <f ca="1">RAND()*(AU58-AU59)+AU59</f>
        <v>8.66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-0.01</v>
      </c>
      <c r="R42" s="151"/>
      <c r="S42" s="151"/>
      <c r="T42" s="151">
        <f t="shared" ca="1" si="4"/>
        <v>1.04</v>
      </c>
      <c r="U42" s="151"/>
      <c r="V42" s="151"/>
      <c r="W42" s="151">
        <v>1</v>
      </c>
      <c r="X42" s="151"/>
      <c r="Y42" s="151"/>
      <c r="Z42" s="151"/>
      <c r="AA42" s="157">
        <f ca="1">(A42-E42)/A43*100</f>
        <v>-0.9</v>
      </c>
      <c r="AB42" s="158"/>
      <c r="AC42" s="158"/>
      <c r="AD42" s="159"/>
      <c r="AE42" s="151">
        <f t="shared" si="1"/>
        <v>1</v>
      </c>
      <c r="AF42" s="151"/>
      <c r="AG42" s="151"/>
      <c r="AN42" s="18">
        <f ca="1">IF(ABS(Q42)&gt;=$W$42,1,0)</f>
        <v>0</v>
      </c>
      <c r="AO42" s="18">
        <f ca="1">IF(ABS(T42)&gt;=$W$42,1,0)</f>
        <v>1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9.99</v>
      </c>
      <c r="B43" s="158"/>
      <c r="C43" s="158"/>
      <c r="D43" s="159"/>
      <c r="E43" s="157">
        <f ca="1">RAND()*(AU60-AU61)+AU61</f>
        <v>9.92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-0.1</v>
      </c>
      <c r="R43" s="151"/>
      <c r="S43" s="151"/>
      <c r="T43" s="151">
        <f t="shared" ca="1" si="4"/>
        <v>-0.8</v>
      </c>
      <c r="U43" s="151"/>
      <c r="V43" s="151"/>
      <c r="W43" s="151">
        <v>1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8.7999999999999995E-2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-8.7999999999999995E-2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1.5169999999999999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1.341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2.9449999999999998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2.7690000000000001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4.3739999999999997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4.1980000000000004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5.8019999999999996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5.6260000000000003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7.2309999999999999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7.0549999999999997</v>
      </c>
    </row>
    <row r="58" spans="1:47" x14ac:dyDescent="0.25">
      <c r="AT58" s="164">
        <v>7</v>
      </c>
      <c r="AU58" s="58">
        <f>AU43+AU35-0.01</f>
        <v>8.6590000000000007</v>
      </c>
    </row>
    <row r="59" spans="1:47" ht="14.4" thickBot="1" x14ac:dyDescent="0.3">
      <c r="AT59" s="164"/>
      <c r="AU59" s="59">
        <f>AU43-AU35+0.01</f>
        <v>8.4830000000000005</v>
      </c>
    </row>
    <row r="60" spans="1:47" x14ac:dyDescent="0.25">
      <c r="AT60" s="164">
        <v>8</v>
      </c>
      <c r="AU60" s="58">
        <f>AU44+AU35-0.01</f>
        <v>10.087999999999999</v>
      </c>
    </row>
    <row r="61" spans="1:47" ht="14.4" thickBot="1" x14ac:dyDescent="0.3">
      <c r="AT61" s="164"/>
      <c r="AU61" s="59">
        <f>AU44-AU35+0.01</f>
        <v>9.9120000000000008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35" priority="3" operator="equal">
      <formula>1</formula>
    </cfRule>
  </conditionalFormatting>
  <conditionalFormatting sqref="AB15:AE15">
    <cfRule type="expression" dxfId="34" priority="2">
      <formula>$AB$15=0</formula>
    </cfRule>
  </conditionalFormatting>
  <conditionalFormatting sqref="Z15:AA15">
    <cfRule type="expression" dxfId="33" priority="1">
      <formula>$AB$15=0</formula>
    </cfRule>
  </conditionalFormatting>
  <dataValidations count="1">
    <dataValidation type="list" allowBlank="1" showInputMessage="1" showErrorMessage="1" sqref="A34:H34" xr:uid="{00000000-0002-0000-15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5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5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5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5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5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5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652">
    <pageSetUpPr fitToPage="1"/>
  </sheetPr>
  <dimension ref="A1:AV61"/>
  <sheetViews>
    <sheetView topLeftCell="A22" zoomScale="105" zoomScaleNormal="105" workbookViewId="0">
      <selection activeCell="AP34" sqref="AP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338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Манометры, вакуумметры и мановакуумметры показывающие деформационные Метер ДМ, исп. ДМ 02,ДМ 14, ДМ 15, ДМ 90, ДМ 93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154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48581-11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339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2015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9.8000000000000004E-2</v>
      </c>
    </row>
    <row r="36" spans="1:48" ht="15" customHeight="1" x14ac:dyDescent="0.25">
      <c r="A36" s="157">
        <f ca="1">RAND()*(AU46-AU47)+AU47</f>
        <v>-0.06</v>
      </c>
      <c r="B36" s="158"/>
      <c r="C36" s="158"/>
      <c r="D36" s="159"/>
      <c r="E36" s="157">
        <f ca="1">RAND()*(AU46-AU47)+AU47</f>
        <v>0.01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-0.6</v>
      </c>
      <c r="R36" s="151"/>
      <c r="S36" s="151"/>
      <c r="T36" s="151">
        <f ca="1">(E36-M36)/M40*100</f>
        <v>0.18</v>
      </c>
      <c r="U36" s="151"/>
      <c r="V36" s="151"/>
      <c r="W36" s="151">
        <v>1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1.5</v>
      </c>
      <c r="B37" s="158"/>
      <c r="C37" s="158"/>
      <c r="D37" s="159"/>
      <c r="E37" s="157">
        <f ca="1">RAND()*(AU48-AU49)+AU49</f>
        <v>1.45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0.71</v>
      </c>
      <c r="R37" s="151"/>
      <c r="S37" s="151"/>
      <c r="T37" s="151">
        <f ca="1">(E37-M37)/M40*100</f>
        <v>0.37</v>
      </c>
      <c r="U37" s="151"/>
      <c r="V37" s="151"/>
      <c r="W37" s="151">
        <v>1</v>
      </c>
      <c r="X37" s="151"/>
      <c r="Y37" s="151"/>
      <c r="Z37" s="151"/>
      <c r="AA37" s="151">
        <f ca="1">(A37-E37)/A43*100</f>
        <v>0.5</v>
      </c>
      <c r="AB37" s="151"/>
      <c r="AC37" s="151"/>
      <c r="AD37" s="151"/>
      <c r="AE37" s="151">
        <f>W37</f>
        <v>1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2.86</v>
      </c>
      <c r="B38" s="158"/>
      <c r="C38" s="158"/>
      <c r="D38" s="159"/>
      <c r="E38" s="157">
        <f ca="1">RAND()*(AU50-AU51)+AU51</f>
        <v>2.86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0.03</v>
      </c>
      <c r="R38" s="151"/>
      <c r="S38" s="151"/>
      <c r="T38" s="151">
        <f ca="1">(E38-M38)/M40*100</f>
        <v>0.05</v>
      </c>
      <c r="U38" s="151"/>
      <c r="V38" s="151"/>
      <c r="W38" s="151">
        <v>1</v>
      </c>
      <c r="X38" s="151"/>
      <c r="Y38" s="151"/>
      <c r="Z38" s="151"/>
      <c r="AA38" s="157">
        <f ca="1">(A38-E38)/A43*100</f>
        <v>0</v>
      </c>
      <c r="AB38" s="158"/>
      <c r="AC38" s="158"/>
      <c r="AD38" s="159"/>
      <c r="AE38" s="151">
        <f t="shared" ref="AE38:AE42" si="1">W38</f>
        <v>1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4.32</v>
      </c>
      <c r="B39" s="158"/>
      <c r="C39" s="158"/>
      <c r="D39" s="159"/>
      <c r="E39" s="157">
        <f ca="1">RAND()*(AU52-AU53)+AU53</f>
        <v>4.29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0.34</v>
      </c>
      <c r="R39" s="151"/>
      <c r="S39" s="151"/>
      <c r="T39" s="151">
        <f ca="1">(E39-M39)/M40*100</f>
        <v>7.0000000000000007E-2</v>
      </c>
      <c r="U39" s="151"/>
      <c r="V39" s="151"/>
      <c r="W39" s="151">
        <v>1</v>
      </c>
      <c r="X39" s="151"/>
      <c r="Y39" s="151"/>
      <c r="Z39" s="151"/>
      <c r="AA39" s="157">
        <f ca="1">(A39-E39)/A43*100</f>
        <v>0.3</v>
      </c>
      <c r="AB39" s="158"/>
      <c r="AC39" s="158"/>
      <c r="AD39" s="159"/>
      <c r="AE39" s="151">
        <f t="shared" si="1"/>
        <v>1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5.79</v>
      </c>
      <c r="B40" s="158"/>
      <c r="C40" s="158"/>
      <c r="D40" s="159"/>
      <c r="E40" s="157">
        <f ca="1">RAND()*(AU54-AU55)+AU55</f>
        <v>5.79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0.76</v>
      </c>
      <c r="R40" s="151"/>
      <c r="S40" s="151"/>
      <c r="T40" s="151">
        <f ca="1">(E40-M40)/M40*100</f>
        <v>1.33</v>
      </c>
      <c r="U40" s="151"/>
      <c r="V40" s="151"/>
      <c r="W40" s="151">
        <v>1</v>
      </c>
      <c r="X40" s="151"/>
      <c r="Y40" s="151"/>
      <c r="Z40" s="151"/>
      <c r="AA40" s="157">
        <f ca="1">(A40-E40)/A43*100</f>
        <v>0</v>
      </c>
      <c r="AB40" s="158"/>
      <c r="AC40" s="158"/>
      <c r="AD40" s="159"/>
      <c r="AE40" s="151">
        <f t="shared" si="1"/>
        <v>1</v>
      </c>
      <c r="AF40" s="151"/>
      <c r="AG40" s="151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7.15</v>
      </c>
      <c r="B41" s="158"/>
      <c r="C41" s="158"/>
      <c r="D41" s="159"/>
      <c r="E41" s="157">
        <f ca="1">RAND()*(AU56-AU57)+AU57</f>
        <v>7.17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7.0000000000000007E-2</v>
      </c>
      <c r="R41" s="151"/>
      <c r="S41" s="151"/>
      <c r="T41" s="151">
        <f t="shared" ref="T41:T43" ca="1" si="4">(E41-M41)/M41*100</f>
        <v>0.38</v>
      </c>
      <c r="U41" s="151"/>
      <c r="V41" s="151"/>
      <c r="W41" s="151">
        <v>1</v>
      </c>
      <c r="X41" s="151"/>
      <c r="Y41" s="151"/>
      <c r="Z41" s="151"/>
      <c r="AA41" s="157">
        <f ca="1">(A41-E41)/A43*100</f>
        <v>-0.2</v>
      </c>
      <c r="AB41" s="158"/>
      <c r="AC41" s="158"/>
      <c r="AD41" s="159"/>
      <c r="AE41" s="151">
        <f t="shared" si="1"/>
        <v>1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8.49</v>
      </c>
      <c r="B42" s="158"/>
      <c r="C42" s="158"/>
      <c r="D42" s="159"/>
      <c r="E42" s="157">
        <f ca="1">RAND()*(AU58-AU59)+AU59</f>
        <v>8.58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-0.81</v>
      </c>
      <c r="R42" s="151"/>
      <c r="S42" s="151"/>
      <c r="T42" s="151">
        <f t="shared" ca="1" si="4"/>
        <v>0.11</v>
      </c>
      <c r="U42" s="151"/>
      <c r="V42" s="151"/>
      <c r="W42" s="151">
        <v>1</v>
      </c>
      <c r="X42" s="151"/>
      <c r="Y42" s="151"/>
      <c r="Z42" s="151"/>
      <c r="AA42" s="157">
        <f ca="1">(A42-E42)/A43*100</f>
        <v>-0.9</v>
      </c>
      <c r="AB42" s="158"/>
      <c r="AC42" s="158"/>
      <c r="AD42" s="159"/>
      <c r="AE42" s="151">
        <f t="shared" si="1"/>
        <v>1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9.98</v>
      </c>
      <c r="B43" s="158"/>
      <c r="C43" s="158"/>
      <c r="D43" s="159"/>
      <c r="E43" s="157">
        <f ca="1">RAND()*(AU60-AU61)+AU61</f>
        <v>10.050000000000001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-0.2</v>
      </c>
      <c r="R43" s="151"/>
      <c r="S43" s="151"/>
      <c r="T43" s="151">
        <f t="shared" ca="1" si="4"/>
        <v>0.5</v>
      </c>
      <c r="U43" s="151"/>
      <c r="V43" s="151"/>
      <c r="W43" s="151">
        <v>1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8.7999999999999995E-2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-8.7999999999999995E-2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1.5169999999999999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1.341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2.9449999999999998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2.7690000000000001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4.3739999999999997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4.1980000000000004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5.8019999999999996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5.6260000000000003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7.2309999999999999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7.0549999999999997</v>
      </c>
    </row>
    <row r="58" spans="1:47" x14ac:dyDescent="0.25">
      <c r="AT58" s="164">
        <v>7</v>
      </c>
      <c r="AU58" s="58">
        <f>AU43+AU35-0.01</f>
        <v>8.6590000000000007</v>
      </c>
    </row>
    <row r="59" spans="1:47" ht="14.4" thickBot="1" x14ac:dyDescent="0.3">
      <c r="AT59" s="164"/>
      <c r="AU59" s="59">
        <f>AU43-AU35+0.01</f>
        <v>8.4830000000000005</v>
      </c>
    </row>
    <row r="60" spans="1:47" x14ac:dyDescent="0.25">
      <c r="AT60" s="164">
        <v>8</v>
      </c>
      <c r="AU60" s="58">
        <f>AU44+AU35-0.01</f>
        <v>10.087999999999999</v>
      </c>
    </row>
    <row r="61" spans="1:47" ht="14.4" thickBot="1" x14ac:dyDescent="0.3">
      <c r="AT61" s="164"/>
      <c r="AU61" s="59">
        <f>AU44-AU35+0.01</f>
        <v>9.9120000000000008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32" priority="3" operator="equal">
      <formula>1</formula>
    </cfRule>
  </conditionalFormatting>
  <conditionalFormatting sqref="AB15:AE15">
    <cfRule type="expression" dxfId="31" priority="2">
      <formula>$AB$15=0</formula>
    </cfRule>
  </conditionalFormatting>
  <conditionalFormatting sqref="Z15:AA15">
    <cfRule type="expression" dxfId="30" priority="1">
      <formula>$AB$15=0</formula>
    </cfRule>
  </conditionalFormatting>
  <dataValidations count="1">
    <dataValidation type="list" allowBlank="1" showInputMessage="1" showErrorMessage="1" sqref="A34:H34" xr:uid="{00000000-0002-0000-16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6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6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6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6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6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6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653">
    <pageSetUpPr fitToPage="1"/>
  </sheetPr>
  <dimension ref="A1:AV61"/>
  <sheetViews>
    <sheetView topLeftCell="A28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340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 избыточного давления, вакуумметры, мановакуумметры показывающие МП…-У, ВП…-У, МВП…-У.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131</v>
      </c>
      <c r="U8" s="195"/>
      <c r="V8" s="195"/>
      <c r="W8" s="195"/>
      <c r="X8" s="195"/>
      <c r="Y8" s="195"/>
      <c r="Z8" s="103" t="s">
        <v>130</v>
      </c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44970-15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341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2016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600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15</v>
      </c>
      <c r="B34" s="134"/>
      <c r="C34" s="134"/>
      <c r="D34" s="134"/>
      <c r="E34" s="134"/>
      <c r="F34" s="134"/>
      <c r="G34" s="134"/>
      <c r="H34" s="135"/>
      <c r="I34" s="136" t="str">
        <f>A34</f>
        <v>кПа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8.9979999999999993</v>
      </c>
    </row>
    <row r="36" spans="1:48" ht="15" customHeight="1" x14ac:dyDescent="0.25">
      <c r="A36" s="157">
        <f ca="1">RAND()*(AU46-AU47)+AU47</f>
        <v>-3.81</v>
      </c>
      <c r="B36" s="158"/>
      <c r="C36" s="158"/>
      <c r="D36" s="159"/>
      <c r="E36" s="157">
        <f ca="1">RAND()*(AU46-AU47)+AU47</f>
        <v>-5.77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-0.64</v>
      </c>
      <c r="R36" s="151"/>
      <c r="S36" s="151"/>
      <c r="T36" s="151">
        <f ca="1">(E36-M36)/M40*100</f>
        <v>-1.68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1</v>
      </c>
    </row>
    <row r="37" spans="1:48" x14ac:dyDescent="0.25">
      <c r="A37" s="157">
        <f ca="1">RAND()*(AU48-AU49)+AU49</f>
        <v>93.84</v>
      </c>
      <c r="B37" s="158"/>
      <c r="C37" s="158"/>
      <c r="D37" s="159"/>
      <c r="E37" s="157">
        <f ca="1">RAND()*(AU48-AU49)+AU49</f>
        <v>86.11</v>
      </c>
      <c r="F37" s="158"/>
      <c r="G37" s="158"/>
      <c r="H37" s="159"/>
      <c r="I37" s="156">
        <f>($E$32-A32)/100*((AO47-4)/28*100)+A32</f>
        <v>85.713999999999999</v>
      </c>
      <c r="J37" s="156"/>
      <c r="K37" s="156"/>
      <c r="L37" s="156"/>
      <c r="M37" s="156">
        <f t="shared" ref="M37:M43" si="0">I37</f>
        <v>85.713999999999999</v>
      </c>
      <c r="N37" s="156"/>
      <c r="O37" s="156"/>
      <c r="P37" s="156"/>
      <c r="Q37" s="151">
        <f ca="1">(A37-I37)/I43*100</f>
        <v>1.35</v>
      </c>
      <c r="R37" s="151"/>
      <c r="S37" s="151"/>
      <c r="T37" s="151">
        <f ca="1">(E37-M37)/M40*100</f>
        <v>0.12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1.28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165.66</v>
      </c>
      <c r="B38" s="158"/>
      <c r="C38" s="158"/>
      <c r="D38" s="159"/>
      <c r="E38" s="157">
        <f ca="1">RAND()*(AU50-AU51)+AU51</f>
        <v>171.05</v>
      </c>
      <c r="F38" s="158"/>
      <c r="G38" s="158"/>
      <c r="H38" s="159"/>
      <c r="I38" s="156">
        <f>($E$32-A32)/100*((AO48-4)/28*100)+A32</f>
        <v>171.429</v>
      </c>
      <c r="J38" s="156"/>
      <c r="K38" s="156"/>
      <c r="L38" s="156"/>
      <c r="M38" s="156">
        <f t="shared" si="0"/>
        <v>171.429</v>
      </c>
      <c r="N38" s="156"/>
      <c r="O38" s="156"/>
      <c r="P38" s="156"/>
      <c r="Q38" s="151">
        <f ca="1">(A38-I38)/I43*100</f>
        <v>-0.96</v>
      </c>
      <c r="R38" s="151"/>
      <c r="S38" s="151"/>
      <c r="T38" s="151">
        <f ca="1">(E38-M38)/M40*100</f>
        <v>-0.11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-0.89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85.713999999999999</v>
      </c>
      <c r="AV38" s="24">
        <f t="shared" ref="AV38:AV44" si="3">M37</f>
        <v>85.713999999999999</v>
      </c>
    </row>
    <row r="39" spans="1:48" x14ac:dyDescent="0.25">
      <c r="A39" s="157">
        <f ca="1">RAND()*(AU52-AU53)+AU53</f>
        <v>261.82</v>
      </c>
      <c r="B39" s="158"/>
      <c r="C39" s="158"/>
      <c r="D39" s="159"/>
      <c r="E39" s="157">
        <f ca="1">RAND()*(AU52-AU53)+AU53</f>
        <v>262.48</v>
      </c>
      <c r="F39" s="158"/>
      <c r="G39" s="158"/>
      <c r="H39" s="159"/>
      <c r="I39" s="156">
        <f>($E$32-A32)/100*((AO49-4)/28*100)+A32</f>
        <v>257.14299999999997</v>
      </c>
      <c r="J39" s="156"/>
      <c r="K39" s="156"/>
      <c r="L39" s="156"/>
      <c r="M39" s="156">
        <f t="shared" si="0"/>
        <v>257.14299999999997</v>
      </c>
      <c r="N39" s="156"/>
      <c r="O39" s="156"/>
      <c r="P39" s="156"/>
      <c r="Q39" s="151">
        <f ca="1">(A39-I39)/I43*100</f>
        <v>0.78</v>
      </c>
      <c r="R39" s="151"/>
      <c r="S39" s="151"/>
      <c r="T39" s="151">
        <f ca="1">(E39-M39)/M40*100</f>
        <v>1.56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-0.11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0</v>
      </c>
      <c r="AU39" s="24">
        <f t="shared" si="2"/>
        <v>171.429</v>
      </c>
      <c r="AV39" s="24">
        <f t="shared" si="3"/>
        <v>171.429</v>
      </c>
    </row>
    <row r="40" spans="1:48" x14ac:dyDescent="0.25">
      <c r="A40" s="157">
        <f ca="1">RAND()*(AU54-AU55)+AU55</f>
        <v>342.73</v>
      </c>
      <c r="B40" s="158"/>
      <c r="C40" s="158"/>
      <c r="D40" s="159"/>
      <c r="E40" s="157">
        <f ca="1">RAND()*(AU54-AU55)+AU55</f>
        <v>345.16</v>
      </c>
      <c r="F40" s="158"/>
      <c r="G40" s="158"/>
      <c r="H40" s="159"/>
      <c r="I40" s="156">
        <f>($E$32-A32)/100*((AO50-4)/28*100)+A32</f>
        <v>342.85700000000003</v>
      </c>
      <c r="J40" s="156"/>
      <c r="K40" s="156"/>
      <c r="L40" s="156"/>
      <c r="M40" s="156">
        <f t="shared" si="0"/>
        <v>342.85700000000003</v>
      </c>
      <c r="N40" s="156"/>
      <c r="O40" s="156"/>
      <c r="P40" s="156"/>
      <c r="Q40" s="151">
        <f ca="1">(A40-I40)/I43*100</f>
        <v>-0.02</v>
      </c>
      <c r="R40" s="151"/>
      <c r="S40" s="151"/>
      <c r="T40" s="151">
        <f ca="1">(E40-M40)/M40*100</f>
        <v>0.67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-0.4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257.14299999999997</v>
      </c>
      <c r="AV40" s="24">
        <f t="shared" si="3"/>
        <v>257.14299999999997</v>
      </c>
    </row>
    <row r="41" spans="1:48" x14ac:dyDescent="0.25">
      <c r="A41" s="157">
        <f ca="1">RAND()*(AU56-AU57)+AU57</f>
        <v>430.59</v>
      </c>
      <c r="B41" s="158"/>
      <c r="C41" s="158"/>
      <c r="D41" s="159"/>
      <c r="E41" s="157">
        <f ca="1">RAND()*(AU56-AU57)+AU57</f>
        <v>424.11</v>
      </c>
      <c r="F41" s="158"/>
      <c r="G41" s="158"/>
      <c r="H41" s="159"/>
      <c r="I41" s="156">
        <f>($E$32-A32)/100*((AO51-4)/28*100)+A32</f>
        <v>428.57100000000003</v>
      </c>
      <c r="J41" s="156"/>
      <c r="K41" s="156"/>
      <c r="L41" s="156"/>
      <c r="M41" s="156">
        <f t="shared" si="0"/>
        <v>428.57100000000003</v>
      </c>
      <c r="N41" s="156"/>
      <c r="O41" s="156"/>
      <c r="P41" s="156"/>
      <c r="Q41" s="151">
        <f ca="1">(A41-I41)/I43*100</f>
        <v>0.34</v>
      </c>
      <c r="R41" s="151"/>
      <c r="S41" s="151"/>
      <c r="T41" s="151">
        <f t="shared" ref="T41:T43" ca="1" si="4">(E41-M41)/M41*100</f>
        <v>-1.04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1.07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342.85700000000003</v>
      </c>
      <c r="AV41" s="24">
        <f t="shared" si="3"/>
        <v>342.85700000000003</v>
      </c>
    </row>
    <row r="42" spans="1:48" x14ac:dyDescent="0.25">
      <c r="A42" s="157">
        <f ca="1">RAND()*(AU58-AU59)+AU59</f>
        <v>516.55999999999995</v>
      </c>
      <c r="B42" s="158"/>
      <c r="C42" s="158"/>
      <c r="D42" s="159"/>
      <c r="E42" s="157">
        <f ca="1">RAND()*(AU58-AU59)+AU59</f>
        <v>518.49</v>
      </c>
      <c r="F42" s="158"/>
      <c r="G42" s="158"/>
      <c r="H42" s="159"/>
      <c r="I42" s="156">
        <f>($E$32-A32)/100*((AO52-4)/28*100)+A32</f>
        <v>514.28599999999994</v>
      </c>
      <c r="J42" s="156"/>
      <c r="K42" s="156"/>
      <c r="L42" s="156"/>
      <c r="M42" s="156">
        <f t="shared" si="0"/>
        <v>514.28599999999994</v>
      </c>
      <c r="N42" s="156"/>
      <c r="O42" s="156"/>
      <c r="P42" s="156"/>
      <c r="Q42" s="151">
        <f ca="1">(A42-I42)/I43*100</f>
        <v>0.38</v>
      </c>
      <c r="R42" s="151"/>
      <c r="S42" s="151"/>
      <c r="T42" s="151">
        <f t="shared" ca="1" si="4"/>
        <v>0.82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-0.32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428.57100000000003</v>
      </c>
      <c r="AV42" s="24">
        <f t="shared" si="3"/>
        <v>428.57100000000003</v>
      </c>
    </row>
    <row r="43" spans="1:48" x14ac:dyDescent="0.25">
      <c r="A43" s="157">
        <f ca="1">RAND()*(AU60-AU61)+AU61</f>
        <v>605.53</v>
      </c>
      <c r="B43" s="158"/>
      <c r="C43" s="158"/>
      <c r="D43" s="159"/>
      <c r="E43" s="157">
        <f ca="1">RAND()*(AU60-AU61)+AU61</f>
        <v>604.66999999999996</v>
      </c>
      <c r="F43" s="158"/>
      <c r="G43" s="158"/>
      <c r="H43" s="159"/>
      <c r="I43" s="156">
        <f>($E$32-A32)/100*((AO53-4)/28*100)+A32</f>
        <v>600</v>
      </c>
      <c r="J43" s="156"/>
      <c r="K43" s="156"/>
      <c r="L43" s="156"/>
      <c r="M43" s="156">
        <f t="shared" si="0"/>
        <v>600</v>
      </c>
      <c r="N43" s="156"/>
      <c r="O43" s="156"/>
      <c r="P43" s="156"/>
      <c r="Q43" s="151">
        <f ca="1">(A43-I43)/I43*100</f>
        <v>0.92</v>
      </c>
      <c r="R43" s="151"/>
      <c r="S43" s="151"/>
      <c r="T43" s="151">
        <f t="shared" ca="1" si="4"/>
        <v>0.78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514.28599999999994</v>
      </c>
      <c r="AV43" s="24">
        <f t="shared" si="3"/>
        <v>514.28599999999994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600</v>
      </c>
      <c r="AV44" s="24">
        <f t="shared" si="3"/>
        <v>600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8.9879999999999995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-8.9879999999999995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94.701999999999998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76.725999999999999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180.417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162.441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266.13099999999997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248.155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351.84500000000003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333.86900000000003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437.55900000000003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419.58300000000003</v>
      </c>
    </row>
    <row r="58" spans="1:47" x14ac:dyDescent="0.25">
      <c r="AT58" s="164">
        <v>7</v>
      </c>
      <c r="AU58" s="58">
        <f>AU43+AU35-0.01</f>
        <v>523.274</v>
      </c>
    </row>
    <row r="59" spans="1:47" ht="14.4" thickBot="1" x14ac:dyDescent="0.3">
      <c r="AT59" s="164"/>
      <c r="AU59" s="59">
        <f>AU43-AU35+0.01</f>
        <v>505.298</v>
      </c>
    </row>
    <row r="60" spans="1:47" x14ac:dyDescent="0.25">
      <c r="AT60" s="164">
        <v>8</v>
      </c>
      <c r="AU60" s="58">
        <f>AU44+AU35-0.01</f>
        <v>608.98800000000006</v>
      </c>
    </row>
    <row r="61" spans="1:47" ht="14.4" thickBot="1" x14ac:dyDescent="0.3">
      <c r="AT61" s="164"/>
      <c r="AU61" s="59">
        <f>AU44-AU35+0.01</f>
        <v>591.01199999999994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29" priority="3" operator="equal">
      <formula>1</formula>
    </cfRule>
  </conditionalFormatting>
  <conditionalFormatting sqref="AB15:AE15">
    <cfRule type="expression" dxfId="28" priority="2">
      <formula>$AB$15=0</formula>
    </cfRule>
  </conditionalFormatting>
  <conditionalFormatting sqref="Z15:AA15">
    <cfRule type="expression" dxfId="27" priority="1">
      <formula>$AB$15=0</formula>
    </cfRule>
  </conditionalFormatting>
  <dataValidations count="1">
    <dataValidation type="list" allowBlank="1" showInputMessage="1" showErrorMessage="1" sqref="A34:H34" xr:uid="{00000000-0002-0000-17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7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7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7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7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7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7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654">
    <pageSetUpPr fitToPage="1"/>
  </sheetPr>
  <dimension ref="A1:AV61"/>
  <sheetViews>
    <sheetView topLeftCell="A28" zoomScale="105" zoomScaleNormal="105" workbookViewId="0">
      <selection activeCell="AQ33" sqref="AQ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342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 оказывающие ТМ, ТВ, ТМВ и ТМТБ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89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25913-08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343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2008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6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8.7999999999999995E-2</v>
      </c>
    </row>
    <row r="36" spans="1:48" ht="15" customHeight="1" x14ac:dyDescent="0.25">
      <c r="A36" s="157">
        <f ca="1">RAND()*(AU46-AU47)+AU47</f>
        <v>-7.0000000000000007E-2</v>
      </c>
      <c r="B36" s="158"/>
      <c r="C36" s="158"/>
      <c r="D36" s="159"/>
      <c r="E36" s="157">
        <f ca="1">RAND()*(AU46-AU47)+AU47</f>
        <v>0.03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-1.17</v>
      </c>
      <c r="R36" s="151"/>
      <c r="S36" s="151"/>
      <c r="T36" s="151">
        <f ca="1">(E36-M36)/M40*100</f>
        <v>0.87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0.84</v>
      </c>
      <c r="B37" s="158"/>
      <c r="C37" s="158"/>
      <c r="D37" s="159"/>
      <c r="E37" s="157">
        <f ca="1">RAND()*(AU48-AU49)+AU49</f>
        <v>0.89</v>
      </c>
      <c r="F37" s="158"/>
      <c r="G37" s="158"/>
      <c r="H37" s="159"/>
      <c r="I37" s="156">
        <f>($E$32-A32)/100*((AO47-4)/28*100)+A32</f>
        <v>0.85699999999999998</v>
      </c>
      <c r="J37" s="156"/>
      <c r="K37" s="156"/>
      <c r="L37" s="156"/>
      <c r="M37" s="156">
        <f t="shared" ref="M37:M43" si="0">I37</f>
        <v>0.85699999999999998</v>
      </c>
      <c r="N37" s="156"/>
      <c r="O37" s="156"/>
      <c r="P37" s="156"/>
      <c r="Q37" s="151">
        <f ca="1">(A37-I37)/I43*100</f>
        <v>-0.28000000000000003</v>
      </c>
      <c r="R37" s="151"/>
      <c r="S37" s="151"/>
      <c r="T37" s="151">
        <f ca="1">(E37-M37)/M40*100</f>
        <v>0.96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-0.83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1.66</v>
      </c>
      <c r="B38" s="158"/>
      <c r="C38" s="158"/>
      <c r="D38" s="159"/>
      <c r="E38" s="157">
        <f ca="1">RAND()*(AU50-AU51)+AU51</f>
        <v>1.65</v>
      </c>
      <c r="F38" s="158"/>
      <c r="G38" s="158"/>
      <c r="H38" s="159"/>
      <c r="I38" s="156">
        <f>($E$32-A32)/100*((AO48-4)/28*100)+A32</f>
        <v>1.714</v>
      </c>
      <c r="J38" s="156"/>
      <c r="K38" s="156"/>
      <c r="L38" s="156"/>
      <c r="M38" s="156">
        <f t="shared" si="0"/>
        <v>1.714</v>
      </c>
      <c r="N38" s="156"/>
      <c r="O38" s="156"/>
      <c r="P38" s="156"/>
      <c r="Q38" s="151">
        <f ca="1">(A38-I38)/I43*100</f>
        <v>-0.9</v>
      </c>
      <c r="R38" s="151"/>
      <c r="S38" s="151"/>
      <c r="T38" s="151">
        <f ca="1">(E38-M38)/M40*100</f>
        <v>-1.87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0.17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0.85699999999999998</v>
      </c>
      <c r="AV38" s="24">
        <f t="shared" ref="AV38:AV44" si="3">M37</f>
        <v>0.85699999999999998</v>
      </c>
    </row>
    <row r="39" spans="1:48" x14ac:dyDescent="0.25">
      <c r="A39" s="157">
        <f ca="1">RAND()*(AU52-AU53)+AU53</f>
        <v>2.6</v>
      </c>
      <c r="B39" s="158"/>
      <c r="C39" s="158"/>
      <c r="D39" s="159"/>
      <c r="E39" s="157">
        <f ca="1">RAND()*(AU52-AU53)+AU53</f>
        <v>2.5</v>
      </c>
      <c r="F39" s="158"/>
      <c r="G39" s="158"/>
      <c r="H39" s="159"/>
      <c r="I39" s="156">
        <f>($E$32-A32)/100*((AO49-4)/28*100)+A32</f>
        <v>2.5710000000000002</v>
      </c>
      <c r="J39" s="156"/>
      <c r="K39" s="156"/>
      <c r="L39" s="156"/>
      <c r="M39" s="156">
        <f t="shared" si="0"/>
        <v>2.5710000000000002</v>
      </c>
      <c r="N39" s="156"/>
      <c r="O39" s="156"/>
      <c r="P39" s="156"/>
      <c r="Q39" s="151">
        <f ca="1">(A39-I39)/I43*100</f>
        <v>0.48</v>
      </c>
      <c r="R39" s="151"/>
      <c r="S39" s="151"/>
      <c r="T39" s="151">
        <f ca="1">(E39-M39)/M40*100</f>
        <v>-2.0699999999999998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1.66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1</v>
      </c>
      <c r="AU39" s="24">
        <f t="shared" si="2"/>
        <v>1.714</v>
      </c>
      <c r="AV39" s="24">
        <f t="shared" si="3"/>
        <v>1.714</v>
      </c>
    </row>
    <row r="40" spans="1:48" x14ac:dyDescent="0.25">
      <c r="A40" s="157">
        <f ca="1">RAND()*(AU54-AU55)+AU55</f>
        <v>3.39</v>
      </c>
      <c r="B40" s="158"/>
      <c r="C40" s="158"/>
      <c r="D40" s="159"/>
      <c r="E40" s="157">
        <f ca="1">RAND()*(AU54-AU55)+AU55</f>
        <v>3.36</v>
      </c>
      <c r="F40" s="158"/>
      <c r="G40" s="158"/>
      <c r="H40" s="159"/>
      <c r="I40" s="156">
        <f>($E$32-A32)/100*((AO50-4)/28*100)+A32</f>
        <v>3.4289999999999998</v>
      </c>
      <c r="J40" s="156"/>
      <c r="K40" s="156"/>
      <c r="L40" s="156"/>
      <c r="M40" s="156">
        <f t="shared" si="0"/>
        <v>3.4289999999999998</v>
      </c>
      <c r="N40" s="156"/>
      <c r="O40" s="156"/>
      <c r="P40" s="156"/>
      <c r="Q40" s="151">
        <f ca="1">(A40-I40)/I43*100</f>
        <v>-0.65</v>
      </c>
      <c r="R40" s="151"/>
      <c r="S40" s="151"/>
      <c r="T40" s="151">
        <f ca="1">(E40-M40)/M40*100</f>
        <v>-2.0099999999999998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0.5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0</v>
      </c>
      <c r="AU40" s="24">
        <f t="shared" si="2"/>
        <v>2.5710000000000002</v>
      </c>
      <c r="AV40" s="24">
        <f t="shared" si="3"/>
        <v>2.5710000000000002</v>
      </c>
    </row>
    <row r="41" spans="1:48" x14ac:dyDescent="0.25">
      <c r="A41" s="157">
        <f ca="1">RAND()*(AU56-AU57)+AU57</f>
        <v>4.3099999999999996</v>
      </c>
      <c r="B41" s="158"/>
      <c r="C41" s="158"/>
      <c r="D41" s="159"/>
      <c r="E41" s="157">
        <f ca="1">RAND()*(AU56-AU57)+AU57</f>
        <v>4.3099999999999996</v>
      </c>
      <c r="F41" s="158"/>
      <c r="G41" s="158"/>
      <c r="H41" s="159"/>
      <c r="I41" s="156">
        <f>($E$32-A32)/100*((AO51-4)/28*100)+A32</f>
        <v>4.2859999999999996</v>
      </c>
      <c r="J41" s="156"/>
      <c r="K41" s="156"/>
      <c r="L41" s="156"/>
      <c r="M41" s="156">
        <f t="shared" si="0"/>
        <v>4.2859999999999996</v>
      </c>
      <c r="N41" s="156"/>
      <c r="O41" s="156"/>
      <c r="P41" s="156"/>
      <c r="Q41" s="151">
        <f ca="1">(A41-I41)/I43*100</f>
        <v>0.4</v>
      </c>
      <c r="R41" s="151"/>
      <c r="S41" s="151"/>
      <c r="T41" s="151">
        <f t="shared" ref="T41:T43" ca="1" si="4">(E41-M41)/M41*100</f>
        <v>0.56000000000000005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0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3.4289999999999998</v>
      </c>
      <c r="AV41" s="24">
        <f t="shared" si="3"/>
        <v>3.4289999999999998</v>
      </c>
    </row>
    <row r="42" spans="1:48" x14ac:dyDescent="0.25">
      <c r="A42" s="157">
        <f ca="1">RAND()*(AU58-AU59)+AU59</f>
        <v>5.14</v>
      </c>
      <c r="B42" s="158"/>
      <c r="C42" s="158"/>
      <c r="D42" s="159"/>
      <c r="E42" s="157">
        <f ca="1">RAND()*(AU58-AU59)+AU59</f>
        <v>5.07</v>
      </c>
      <c r="F42" s="158"/>
      <c r="G42" s="158"/>
      <c r="H42" s="159"/>
      <c r="I42" s="156">
        <f>($E$32-A32)/100*((AO52-4)/28*100)+A32</f>
        <v>5.1429999999999998</v>
      </c>
      <c r="J42" s="156"/>
      <c r="K42" s="156"/>
      <c r="L42" s="156"/>
      <c r="M42" s="156">
        <f t="shared" si="0"/>
        <v>5.1429999999999998</v>
      </c>
      <c r="N42" s="156"/>
      <c r="O42" s="156"/>
      <c r="P42" s="156"/>
      <c r="Q42" s="151">
        <f ca="1">(A42-I42)/I43*100</f>
        <v>-0.05</v>
      </c>
      <c r="R42" s="151"/>
      <c r="S42" s="151"/>
      <c r="T42" s="151">
        <f t="shared" ca="1" si="4"/>
        <v>-1.42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1.1599999999999999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4.2859999999999996</v>
      </c>
      <c r="AV42" s="24">
        <f t="shared" si="3"/>
        <v>4.2859999999999996</v>
      </c>
    </row>
    <row r="43" spans="1:48" x14ac:dyDescent="0.25">
      <c r="A43" s="157">
        <f ca="1">RAND()*(AU60-AU61)+AU61</f>
        <v>6.01</v>
      </c>
      <c r="B43" s="158"/>
      <c r="C43" s="158"/>
      <c r="D43" s="159"/>
      <c r="E43" s="157">
        <f ca="1">RAND()*(AU60-AU61)+AU61</f>
        <v>5.95</v>
      </c>
      <c r="F43" s="158"/>
      <c r="G43" s="158"/>
      <c r="H43" s="159"/>
      <c r="I43" s="156">
        <f>($E$32-A32)/100*((AO53-4)/28*100)+A32</f>
        <v>6</v>
      </c>
      <c r="J43" s="156"/>
      <c r="K43" s="156"/>
      <c r="L43" s="156"/>
      <c r="M43" s="156">
        <f t="shared" si="0"/>
        <v>6</v>
      </c>
      <c r="N43" s="156"/>
      <c r="O43" s="156"/>
      <c r="P43" s="156"/>
      <c r="Q43" s="151">
        <f ca="1">(A43-I43)/I43*100</f>
        <v>0.17</v>
      </c>
      <c r="R43" s="151"/>
      <c r="S43" s="151"/>
      <c r="T43" s="151">
        <f t="shared" ca="1" si="4"/>
        <v>-0.83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5.1429999999999998</v>
      </c>
      <c r="AV43" s="24">
        <f t="shared" si="3"/>
        <v>5.1429999999999998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6</v>
      </c>
      <c r="AV44" s="24">
        <f t="shared" si="3"/>
        <v>6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7.8E-2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-7.8E-2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0.93500000000000005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0.77900000000000003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1.792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1.6359999999999999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2.649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2.4929999999999999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3.5070000000000001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3.351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4.3639999999999999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4.2080000000000002</v>
      </c>
    </row>
    <row r="58" spans="1:47" x14ac:dyDescent="0.25">
      <c r="AT58" s="164">
        <v>7</v>
      </c>
      <c r="AU58" s="58">
        <f>AU43+AU35-0.01</f>
        <v>5.2210000000000001</v>
      </c>
    </row>
    <row r="59" spans="1:47" ht="14.4" thickBot="1" x14ac:dyDescent="0.3">
      <c r="AT59" s="164"/>
      <c r="AU59" s="59">
        <f>AU43-AU35+0.01</f>
        <v>5.0650000000000004</v>
      </c>
    </row>
    <row r="60" spans="1:47" x14ac:dyDescent="0.25">
      <c r="AT60" s="164">
        <v>8</v>
      </c>
      <c r="AU60" s="58">
        <f>AU44+AU35-0.01</f>
        <v>6.0780000000000003</v>
      </c>
    </row>
    <row r="61" spans="1:47" ht="14.4" thickBot="1" x14ac:dyDescent="0.3">
      <c r="AT61" s="164"/>
      <c r="AU61" s="59">
        <f>AU44-AU35+0.01</f>
        <v>5.9219999999999997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26" priority="3" operator="equal">
      <formula>1</formula>
    </cfRule>
  </conditionalFormatting>
  <conditionalFormatting sqref="AB15:AE15">
    <cfRule type="expression" dxfId="25" priority="2">
      <formula>$AB$15=0</formula>
    </cfRule>
  </conditionalFormatting>
  <conditionalFormatting sqref="Z15:AA15">
    <cfRule type="expression" dxfId="24" priority="1">
      <formula>$AB$15=0</formula>
    </cfRule>
  </conditionalFormatting>
  <dataValidations count="1">
    <dataValidation type="list" allowBlank="1" showInputMessage="1" showErrorMessage="1" sqref="A34:H34" xr:uid="{00000000-0002-0000-18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8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8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8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8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8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8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655">
    <pageSetUpPr fitToPage="1"/>
  </sheetPr>
  <dimension ref="A1:AV61"/>
  <sheetViews>
    <sheetView topLeftCell="A25" zoomScale="105" zoomScaleNormal="105" workbookViewId="0">
      <selection activeCell="AP34" sqref="AP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344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 избыточного давления, вакуумметры и мановакуумметры показывающие МП-У, ВП-У, МВП-У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73</v>
      </c>
      <c r="U8" s="195"/>
      <c r="V8" s="195"/>
      <c r="W8" s="195"/>
      <c r="X8" s="195"/>
      <c r="Y8" s="195"/>
      <c r="Z8" s="103" t="s">
        <v>48</v>
      </c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10135-05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345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2009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10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0.14799999999999999</v>
      </c>
    </row>
    <row r="36" spans="1:48" ht="15" customHeight="1" x14ac:dyDescent="0.25">
      <c r="A36" s="157">
        <f ca="1">RAND()*(AU46-AU47)+AU47</f>
        <v>0</v>
      </c>
      <c r="B36" s="158"/>
      <c r="C36" s="158"/>
      <c r="D36" s="159"/>
      <c r="E36" s="157">
        <f ca="1">RAND()*(AU46-AU47)+AU47</f>
        <v>-0.05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</v>
      </c>
      <c r="R36" s="151"/>
      <c r="S36" s="151"/>
      <c r="T36" s="151">
        <f ca="1">(E36-M36)/M40*100</f>
        <v>-0.88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1.35</v>
      </c>
      <c r="B37" s="158"/>
      <c r="C37" s="158"/>
      <c r="D37" s="159"/>
      <c r="E37" s="157">
        <f ca="1">RAND()*(AU48-AU49)+AU49</f>
        <v>1.34</v>
      </c>
      <c r="F37" s="158"/>
      <c r="G37" s="158"/>
      <c r="H37" s="159"/>
      <c r="I37" s="156">
        <f>($E$32-A32)/100*((AO47-4)/28*100)+A32</f>
        <v>1.429</v>
      </c>
      <c r="J37" s="156"/>
      <c r="K37" s="156"/>
      <c r="L37" s="156"/>
      <c r="M37" s="156">
        <f t="shared" ref="M37:M43" si="0">I37</f>
        <v>1.429</v>
      </c>
      <c r="N37" s="156"/>
      <c r="O37" s="156"/>
      <c r="P37" s="156"/>
      <c r="Q37" s="151">
        <f ca="1">(A37-I37)/I43*100</f>
        <v>-0.79</v>
      </c>
      <c r="R37" s="151"/>
      <c r="S37" s="151"/>
      <c r="T37" s="151">
        <f ca="1">(E37-M37)/M40*100</f>
        <v>-1.56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0.1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2.73</v>
      </c>
      <c r="B38" s="158"/>
      <c r="C38" s="158"/>
      <c r="D38" s="159"/>
      <c r="E38" s="157">
        <f ca="1">RAND()*(AU50-AU51)+AU51</f>
        <v>2.73</v>
      </c>
      <c r="F38" s="158"/>
      <c r="G38" s="158"/>
      <c r="H38" s="159"/>
      <c r="I38" s="156">
        <f>($E$32-A32)/100*((AO48-4)/28*100)+A32</f>
        <v>2.8570000000000002</v>
      </c>
      <c r="J38" s="156"/>
      <c r="K38" s="156"/>
      <c r="L38" s="156"/>
      <c r="M38" s="156">
        <f t="shared" si="0"/>
        <v>2.8570000000000002</v>
      </c>
      <c r="N38" s="156"/>
      <c r="O38" s="156"/>
      <c r="P38" s="156"/>
      <c r="Q38" s="151">
        <f ca="1">(A38-I38)/I43*100</f>
        <v>-1.27</v>
      </c>
      <c r="R38" s="151"/>
      <c r="S38" s="151"/>
      <c r="T38" s="151">
        <f ca="1">(E38-M38)/M40*100</f>
        <v>-2.2200000000000002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0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1.429</v>
      </c>
      <c r="AV38" s="24">
        <f t="shared" ref="AV38:AV44" si="3">M37</f>
        <v>1.429</v>
      </c>
    </row>
    <row r="39" spans="1:48" x14ac:dyDescent="0.25">
      <c r="A39" s="157">
        <f ca="1">RAND()*(AU52-AU53)+AU53</f>
        <v>4.1900000000000004</v>
      </c>
      <c r="B39" s="158"/>
      <c r="C39" s="158"/>
      <c r="D39" s="159"/>
      <c r="E39" s="157">
        <f ca="1">RAND()*(AU52-AU53)+AU53</f>
        <v>4.24</v>
      </c>
      <c r="F39" s="158"/>
      <c r="G39" s="158"/>
      <c r="H39" s="159"/>
      <c r="I39" s="156">
        <f>($E$32-A32)/100*((AO49-4)/28*100)+A32</f>
        <v>4.2859999999999996</v>
      </c>
      <c r="J39" s="156"/>
      <c r="K39" s="156"/>
      <c r="L39" s="156"/>
      <c r="M39" s="156">
        <f t="shared" si="0"/>
        <v>4.2859999999999996</v>
      </c>
      <c r="N39" s="156"/>
      <c r="O39" s="156"/>
      <c r="P39" s="156"/>
      <c r="Q39" s="151">
        <f ca="1">(A39-I39)/I43*100</f>
        <v>-0.96</v>
      </c>
      <c r="R39" s="151"/>
      <c r="S39" s="151"/>
      <c r="T39" s="151">
        <f ca="1">(E39-M39)/M40*100</f>
        <v>-0.81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-0.51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2.8570000000000002</v>
      </c>
      <c r="AV39" s="24">
        <f t="shared" si="3"/>
        <v>2.8570000000000002</v>
      </c>
    </row>
    <row r="40" spans="1:48" x14ac:dyDescent="0.25">
      <c r="A40" s="157">
        <f ca="1">RAND()*(AU54-AU55)+AU55</f>
        <v>5.75</v>
      </c>
      <c r="B40" s="158"/>
      <c r="C40" s="158"/>
      <c r="D40" s="159"/>
      <c r="E40" s="157">
        <f ca="1">RAND()*(AU54-AU55)+AU55</f>
        <v>5.77</v>
      </c>
      <c r="F40" s="158"/>
      <c r="G40" s="158"/>
      <c r="H40" s="159"/>
      <c r="I40" s="156">
        <f>($E$32-A32)/100*((AO50-4)/28*100)+A32</f>
        <v>5.7140000000000004</v>
      </c>
      <c r="J40" s="156"/>
      <c r="K40" s="156"/>
      <c r="L40" s="156"/>
      <c r="M40" s="156">
        <f t="shared" si="0"/>
        <v>5.7140000000000004</v>
      </c>
      <c r="N40" s="156"/>
      <c r="O40" s="156"/>
      <c r="P40" s="156"/>
      <c r="Q40" s="151">
        <f ca="1">(A40-I40)/I43*100</f>
        <v>0.36</v>
      </c>
      <c r="R40" s="151"/>
      <c r="S40" s="151"/>
      <c r="T40" s="151">
        <f ca="1">(E40-M40)/M40*100</f>
        <v>0.98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-0.2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4.2859999999999996</v>
      </c>
      <c r="AV40" s="24">
        <f t="shared" si="3"/>
        <v>4.2859999999999996</v>
      </c>
    </row>
    <row r="41" spans="1:48" x14ac:dyDescent="0.25">
      <c r="A41" s="157">
        <f ca="1">RAND()*(AU56-AU57)+AU57</f>
        <v>7.04</v>
      </c>
      <c r="B41" s="158"/>
      <c r="C41" s="158"/>
      <c r="D41" s="159"/>
      <c r="E41" s="157">
        <f ca="1">RAND()*(AU56-AU57)+AU57</f>
        <v>7.22</v>
      </c>
      <c r="F41" s="158"/>
      <c r="G41" s="158"/>
      <c r="H41" s="159"/>
      <c r="I41" s="156">
        <f>($E$32-A32)/100*((AO51-4)/28*100)+A32</f>
        <v>7.1429999999999998</v>
      </c>
      <c r="J41" s="156"/>
      <c r="K41" s="156"/>
      <c r="L41" s="156"/>
      <c r="M41" s="156">
        <f t="shared" si="0"/>
        <v>7.1429999999999998</v>
      </c>
      <c r="N41" s="156"/>
      <c r="O41" s="156"/>
      <c r="P41" s="156"/>
      <c r="Q41" s="151">
        <f ca="1">(A41-I41)/I43*100</f>
        <v>-1.03</v>
      </c>
      <c r="R41" s="151"/>
      <c r="S41" s="151"/>
      <c r="T41" s="151">
        <f t="shared" ref="T41:T43" ca="1" si="4">(E41-M41)/M41*100</f>
        <v>1.08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-1.82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1</v>
      </c>
      <c r="AU41" s="24">
        <f t="shared" si="2"/>
        <v>5.7140000000000004</v>
      </c>
      <c r="AV41" s="24">
        <f t="shared" si="3"/>
        <v>5.7140000000000004</v>
      </c>
    </row>
    <row r="42" spans="1:48" x14ac:dyDescent="0.25">
      <c r="A42" s="157">
        <f ca="1">RAND()*(AU58-AU59)+AU59</f>
        <v>8.5500000000000007</v>
      </c>
      <c r="B42" s="158"/>
      <c r="C42" s="158"/>
      <c r="D42" s="159"/>
      <c r="E42" s="157">
        <f ca="1">RAND()*(AU58-AU59)+AU59</f>
        <v>8.52</v>
      </c>
      <c r="F42" s="158"/>
      <c r="G42" s="158"/>
      <c r="H42" s="159"/>
      <c r="I42" s="156">
        <f>($E$32-A32)/100*((AO52-4)/28*100)+A32</f>
        <v>8.5709999999999997</v>
      </c>
      <c r="J42" s="156"/>
      <c r="K42" s="156"/>
      <c r="L42" s="156"/>
      <c r="M42" s="156">
        <f t="shared" si="0"/>
        <v>8.5709999999999997</v>
      </c>
      <c r="N42" s="156"/>
      <c r="O42" s="156"/>
      <c r="P42" s="156"/>
      <c r="Q42" s="151">
        <f ca="1">(A42-I42)/I43*100</f>
        <v>-0.21</v>
      </c>
      <c r="R42" s="151"/>
      <c r="S42" s="151"/>
      <c r="T42" s="151">
        <f t="shared" ca="1" si="4"/>
        <v>-0.6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0.3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7.1429999999999998</v>
      </c>
      <c r="AV42" s="24">
        <f t="shared" si="3"/>
        <v>7.1429999999999998</v>
      </c>
    </row>
    <row r="43" spans="1:48" x14ac:dyDescent="0.25">
      <c r="A43" s="157">
        <f ca="1">RAND()*(AU60-AU61)+AU61</f>
        <v>9.89</v>
      </c>
      <c r="B43" s="158"/>
      <c r="C43" s="158"/>
      <c r="D43" s="159"/>
      <c r="E43" s="157">
        <f ca="1">RAND()*(AU60-AU61)+AU61</f>
        <v>9.99</v>
      </c>
      <c r="F43" s="158"/>
      <c r="G43" s="158"/>
      <c r="H43" s="159"/>
      <c r="I43" s="156">
        <f>($E$32-A32)/100*((AO53-4)/28*100)+A32</f>
        <v>10</v>
      </c>
      <c r="J43" s="156"/>
      <c r="K43" s="156"/>
      <c r="L43" s="156"/>
      <c r="M43" s="156">
        <f t="shared" si="0"/>
        <v>10</v>
      </c>
      <c r="N43" s="156"/>
      <c r="O43" s="156"/>
      <c r="P43" s="156"/>
      <c r="Q43" s="151">
        <f ca="1">(A43-I43)/I43*100</f>
        <v>-1.1000000000000001</v>
      </c>
      <c r="R43" s="151"/>
      <c r="S43" s="151"/>
      <c r="T43" s="151">
        <f t="shared" ca="1" si="4"/>
        <v>-0.1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8.5709999999999997</v>
      </c>
      <c r="AV43" s="24">
        <f t="shared" si="3"/>
        <v>8.5709999999999997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10</v>
      </c>
      <c r="AV44" s="24">
        <f t="shared" si="3"/>
        <v>10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0.13800000000000001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-0.13800000000000001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1.5669999999999999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1.2909999999999999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2.9950000000000001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2.7189999999999999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4.4240000000000004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4.1479999999999997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5.8520000000000003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5.5759999999999996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7.2809999999999997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7.0049999999999999</v>
      </c>
    </row>
    <row r="58" spans="1:47" x14ac:dyDescent="0.25">
      <c r="AT58" s="164">
        <v>7</v>
      </c>
      <c r="AU58" s="58">
        <f>AU43+AU35-0.01</f>
        <v>8.7089999999999996</v>
      </c>
    </row>
    <row r="59" spans="1:47" ht="14.4" thickBot="1" x14ac:dyDescent="0.3">
      <c r="AT59" s="164"/>
      <c r="AU59" s="59">
        <f>AU43-AU35+0.01</f>
        <v>8.4329999999999998</v>
      </c>
    </row>
    <row r="60" spans="1:47" x14ac:dyDescent="0.25">
      <c r="AT60" s="164">
        <v>8</v>
      </c>
      <c r="AU60" s="58">
        <f>AU44+AU35-0.01</f>
        <v>10.138</v>
      </c>
    </row>
    <row r="61" spans="1:47" ht="14.4" thickBot="1" x14ac:dyDescent="0.3">
      <c r="AT61" s="164"/>
      <c r="AU61" s="59">
        <f>AU44-AU35+0.01</f>
        <v>9.8620000000000001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23" priority="3" operator="equal">
      <formula>1</formula>
    </cfRule>
  </conditionalFormatting>
  <conditionalFormatting sqref="AB15:AE15">
    <cfRule type="expression" dxfId="22" priority="2">
      <formula>$AB$15=0</formula>
    </cfRule>
  </conditionalFormatting>
  <conditionalFormatting sqref="Z15:AA15">
    <cfRule type="expression" dxfId="21" priority="1">
      <formula>$AB$15=0</formula>
    </cfRule>
  </conditionalFormatting>
  <dataValidations count="1">
    <dataValidation type="list" allowBlank="1" showInputMessage="1" showErrorMessage="1" sqref="A34:H34" xr:uid="{00000000-0002-0000-19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9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9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9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9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9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9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656">
    <pageSetUpPr fitToPage="1"/>
  </sheetPr>
  <dimension ref="A1:AV61"/>
  <sheetViews>
    <sheetView topLeftCell="A4" zoomScale="105" zoomScaleNormal="105" workbookViewId="0">
      <selection activeCell="I13" sqref="I13:AG1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346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 избыточного давления, вакуумметры и мановакуумметры показывающие МП-Уф, ВП-Уф, МВП-Уф, ДМ8010-Уф, ДВ8010-Уф, ДА8010-Уф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140</v>
      </c>
      <c r="U8" s="195"/>
      <c r="V8" s="195"/>
      <c r="W8" s="195"/>
      <c r="X8" s="195"/>
      <c r="Y8" s="195"/>
      <c r="Z8" s="103" t="s">
        <v>136</v>
      </c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43902-14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347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2014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14</v>
      </c>
      <c r="B34" s="134"/>
      <c r="C34" s="134"/>
      <c r="D34" s="134"/>
      <c r="E34" s="134"/>
      <c r="F34" s="134"/>
      <c r="G34" s="134"/>
      <c r="H34" s="135"/>
      <c r="I34" s="136" t="str">
        <f>A34</f>
        <v>МПа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1.2999999999999999E-2</v>
      </c>
    </row>
    <row r="36" spans="1:48" ht="15" customHeight="1" x14ac:dyDescent="0.25">
      <c r="A36" s="153">
        <f ca="1">RAND()*(AU46-AU47)+AU47</f>
        <v>0</v>
      </c>
      <c r="B36" s="154"/>
      <c r="C36" s="154"/>
      <c r="D36" s="155"/>
      <c r="E36" s="153">
        <f ca="1">RAND()*(AU46-AU47)+AU47</f>
        <v>0</v>
      </c>
      <c r="F36" s="154"/>
      <c r="G36" s="154"/>
      <c r="H36" s="155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</v>
      </c>
      <c r="R36" s="151"/>
      <c r="S36" s="151"/>
      <c r="T36" s="151">
        <f ca="1">(E36-M36)/M40*100</f>
        <v>0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3">
        <f ca="1">RAND()*(AU48-AU49)+AU49</f>
        <v>0.14599999999999999</v>
      </c>
      <c r="B37" s="154"/>
      <c r="C37" s="154"/>
      <c r="D37" s="155"/>
      <c r="E37" s="153">
        <f ca="1">RAND()*(AU48-AU49)+AU49</f>
        <v>0.14399999999999999</v>
      </c>
      <c r="F37" s="154"/>
      <c r="G37" s="154"/>
      <c r="H37" s="155"/>
      <c r="I37" s="156">
        <f>($E$32-A32)/100*((AO47-4)/28*100)+A32</f>
        <v>0.14299999999999999</v>
      </c>
      <c r="J37" s="156"/>
      <c r="K37" s="156"/>
      <c r="L37" s="156"/>
      <c r="M37" s="156">
        <f t="shared" ref="M37:M43" si="0">I37</f>
        <v>0.14299999999999999</v>
      </c>
      <c r="N37" s="156"/>
      <c r="O37" s="156"/>
      <c r="P37" s="156"/>
      <c r="Q37" s="151">
        <f ca="1">(A37-I37)/I43*100</f>
        <v>0.3</v>
      </c>
      <c r="R37" s="151"/>
      <c r="S37" s="151"/>
      <c r="T37" s="151">
        <f ca="1">(E37-M37)/M40*100</f>
        <v>0.18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0.2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3">
        <f ca="1">RAND()*(AU50-AU51)+AU51</f>
        <v>0.28299999999999997</v>
      </c>
      <c r="B38" s="154"/>
      <c r="C38" s="154"/>
      <c r="D38" s="155"/>
      <c r="E38" s="153">
        <f ca="1">RAND()*(AU50-AU51)+AU51</f>
        <v>0.28699999999999998</v>
      </c>
      <c r="F38" s="154"/>
      <c r="G38" s="154"/>
      <c r="H38" s="155"/>
      <c r="I38" s="156">
        <f>($E$32-A32)/100*((AO48-4)/28*100)+A32</f>
        <v>0.28599999999999998</v>
      </c>
      <c r="J38" s="156"/>
      <c r="K38" s="156"/>
      <c r="L38" s="156"/>
      <c r="M38" s="156">
        <f t="shared" si="0"/>
        <v>0.28599999999999998</v>
      </c>
      <c r="N38" s="156"/>
      <c r="O38" s="156"/>
      <c r="P38" s="156"/>
      <c r="Q38" s="151">
        <f ca="1">(A38-I38)/I43*100</f>
        <v>-0.3</v>
      </c>
      <c r="R38" s="151"/>
      <c r="S38" s="151"/>
      <c r="T38" s="151">
        <f ca="1">(E38-M38)/M40*100</f>
        <v>0.18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-0.4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0.14299999999999999</v>
      </c>
      <c r="AV38" s="24">
        <f t="shared" ref="AV38:AV44" si="3">M37</f>
        <v>0.14299999999999999</v>
      </c>
    </row>
    <row r="39" spans="1:48" x14ac:dyDescent="0.25">
      <c r="A39" s="153">
        <f ca="1">RAND()*(AU52-AU53)+AU53</f>
        <v>0.42899999999999999</v>
      </c>
      <c r="B39" s="154"/>
      <c r="C39" s="154"/>
      <c r="D39" s="155"/>
      <c r="E39" s="153">
        <f ca="1">RAND()*(AU52-AU53)+AU53</f>
        <v>0.43</v>
      </c>
      <c r="F39" s="154"/>
      <c r="G39" s="154"/>
      <c r="H39" s="155"/>
      <c r="I39" s="156">
        <f>($E$32-A32)/100*((AO49-4)/28*100)+A32</f>
        <v>0.42899999999999999</v>
      </c>
      <c r="J39" s="156"/>
      <c r="K39" s="156"/>
      <c r="L39" s="156"/>
      <c r="M39" s="156">
        <f t="shared" si="0"/>
        <v>0.42899999999999999</v>
      </c>
      <c r="N39" s="156"/>
      <c r="O39" s="156"/>
      <c r="P39" s="156"/>
      <c r="Q39" s="151">
        <f ca="1">(A39-I39)/I43*100</f>
        <v>0</v>
      </c>
      <c r="R39" s="151"/>
      <c r="S39" s="151"/>
      <c r="T39" s="151">
        <f ca="1">(E39-M39)/M40*100</f>
        <v>0.18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-0.1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0.28599999999999998</v>
      </c>
      <c r="AV39" s="24">
        <f t="shared" si="3"/>
        <v>0.28599999999999998</v>
      </c>
    </row>
    <row r="40" spans="1:48" x14ac:dyDescent="0.25">
      <c r="A40" s="153">
        <f ca="1">RAND()*(AU54-AU55)+AU55</f>
        <v>0.56899999999999995</v>
      </c>
      <c r="B40" s="154"/>
      <c r="C40" s="154"/>
      <c r="D40" s="155"/>
      <c r="E40" s="153">
        <f ca="1">RAND()*(AU54-AU55)+AU55</f>
        <v>0.56899999999999995</v>
      </c>
      <c r="F40" s="154"/>
      <c r="G40" s="154"/>
      <c r="H40" s="155"/>
      <c r="I40" s="156">
        <f>($E$32-A32)/100*((AO50-4)/28*100)+A32</f>
        <v>0.57099999999999995</v>
      </c>
      <c r="J40" s="156"/>
      <c r="K40" s="156"/>
      <c r="L40" s="156"/>
      <c r="M40" s="156">
        <f t="shared" si="0"/>
        <v>0.57099999999999995</v>
      </c>
      <c r="N40" s="156"/>
      <c r="O40" s="156"/>
      <c r="P40" s="156"/>
      <c r="Q40" s="151">
        <f ca="1">(A40-I40)/I43*100</f>
        <v>-0.2</v>
      </c>
      <c r="R40" s="151"/>
      <c r="S40" s="151"/>
      <c r="T40" s="151">
        <f ca="1">(E40-M40)/M40*100</f>
        <v>-0.35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0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0.42899999999999999</v>
      </c>
      <c r="AV40" s="24">
        <f t="shared" si="3"/>
        <v>0.42899999999999999</v>
      </c>
    </row>
    <row r="41" spans="1:48" x14ac:dyDescent="0.25">
      <c r="A41" s="153">
        <f ca="1">RAND()*(AU56-AU57)+AU57</f>
        <v>0.71499999999999997</v>
      </c>
      <c r="B41" s="154"/>
      <c r="C41" s="154"/>
      <c r="D41" s="155"/>
      <c r="E41" s="153">
        <f ca="1">RAND()*(AU56-AU57)+AU57</f>
        <v>0.71299999999999997</v>
      </c>
      <c r="F41" s="154"/>
      <c r="G41" s="154"/>
      <c r="H41" s="155"/>
      <c r="I41" s="156">
        <f>($E$32-A32)/100*((AO51-4)/28*100)+A32</f>
        <v>0.71399999999999997</v>
      </c>
      <c r="J41" s="156"/>
      <c r="K41" s="156"/>
      <c r="L41" s="156"/>
      <c r="M41" s="156">
        <f t="shared" si="0"/>
        <v>0.71399999999999997</v>
      </c>
      <c r="N41" s="156"/>
      <c r="O41" s="156"/>
      <c r="P41" s="156"/>
      <c r="Q41" s="151">
        <f ca="1">(A41-I41)/I43*100</f>
        <v>0.1</v>
      </c>
      <c r="R41" s="151"/>
      <c r="S41" s="151"/>
      <c r="T41" s="151">
        <f t="shared" ref="T41:T43" ca="1" si="4">(E41-M41)/M41*100</f>
        <v>-0.14000000000000001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0.2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0.57099999999999995</v>
      </c>
      <c r="AV41" s="24">
        <f t="shared" si="3"/>
        <v>0.57099999999999995</v>
      </c>
    </row>
    <row r="42" spans="1:48" x14ac:dyDescent="0.25">
      <c r="A42" s="153">
        <f ca="1">RAND()*(AU58-AU59)+AU59</f>
        <v>0.85599999999999998</v>
      </c>
      <c r="B42" s="154"/>
      <c r="C42" s="154"/>
      <c r="D42" s="155"/>
      <c r="E42" s="153">
        <f ca="1">RAND()*(AU58-AU59)+AU59</f>
        <v>0.85399999999999998</v>
      </c>
      <c r="F42" s="154"/>
      <c r="G42" s="154"/>
      <c r="H42" s="155"/>
      <c r="I42" s="156">
        <f>($E$32-A32)/100*((AO52-4)/28*100)+A32</f>
        <v>0.85699999999999998</v>
      </c>
      <c r="J42" s="156"/>
      <c r="K42" s="156"/>
      <c r="L42" s="156"/>
      <c r="M42" s="156">
        <f t="shared" si="0"/>
        <v>0.85699999999999998</v>
      </c>
      <c r="N42" s="156"/>
      <c r="O42" s="156"/>
      <c r="P42" s="156"/>
      <c r="Q42" s="151">
        <f ca="1">(A42-I42)/I43*100</f>
        <v>-0.1</v>
      </c>
      <c r="R42" s="151"/>
      <c r="S42" s="151"/>
      <c r="T42" s="151">
        <f t="shared" ca="1" si="4"/>
        <v>-0.35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0.2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0.71399999999999997</v>
      </c>
      <c r="AV42" s="24">
        <f t="shared" si="3"/>
        <v>0.71399999999999997</v>
      </c>
    </row>
    <row r="43" spans="1:48" x14ac:dyDescent="0.25">
      <c r="A43" s="153">
        <f ca="1">RAND()*(AU60-AU61)+AU61</f>
        <v>1.002</v>
      </c>
      <c r="B43" s="154"/>
      <c r="C43" s="154"/>
      <c r="D43" s="155"/>
      <c r="E43" s="153">
        <f ca="1">RAND()*(AU60-AU61)+AU61</f>
        <v>1.0009999999999999</v>
      </c>
      <c r="F43" s="154"/>
      <c r="G43" s="154"/>
      <c r="H43" s="155"/>
      <c r="I43" s="156">
        <f>($E$32-A32)/100*((AO53-4)/28*100)+A32</f>
        <v>1</v>
      </c>
      <c r="J43" s="156"/>
      <c r="K43" s="156"/>
      <c r="L43" s="156"/>
      <c r="M43" s="156">
        <f t="shared" si="0"/>
        <v>1</v>
      </c>
      <c r="N43" s="156"/>
      <c r="O43" s="156"/>
      <c r="P43" s="156"/>
      <c r="Q43" s="151">
        <f ca="1">(A43-I43)/I43*100</f>
        <v>0.2</v>
      </c>
      <c r="R43" s="151"/>
      <c r="S43" s="151"/>
      <c r="T43" s="151">
        <f t="shared" ca="1" si="4"/>
        <v>0.1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0.85699999999999998</v>
      </c>
      <c r="AV43" s="24">
        <f t="shared" si="3"/>
        <v>0.85699999999999998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</v>
      </c>
      <c r="AV44" s="24">
        <f t="shared" si="3"/>
        <v>1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3.0000000000000001E-3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-3.0000000000000001E-3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0.14599999999999999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0.14000000000000001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0.28899999999999998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0.28299999999999997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0.432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0.42599999999999999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0.57399999999999995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0.56799999999999995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0.71699999999999997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0.71099999999999997</v>
      </c>
    </row>
    <row r="58" spans="1:47" x14ac:dyDescent="0.25">
      <c r="AT58" s="164">
        <v>7</v>
      </c>
      <c r="AU58" s="58">
        <f>AU43+AU35-0.01</f>
        <v>0.86</v>
      </c>
    </row>
    <row r="59" spans="1:47" ht="14.4" thickBot="1" x14ac:dyDescent="0.3">
      <c r="AT59" s="164"/>
      <c r="AU59" s="59">
        <f>AU43-AU35+0.01</f>
        <v>0.85399999999999998</v>
      </c>
    </row>
    <row r="60" spans="1:47" x14ac:dyDescent="0.25">
      <c r="AT60" s="164">
        <v>8</v>
      </c>
      <c r="AU60" s="58">
        <f>AU44+AU35-0.01</f>
        <v>1.0029999999999999</v>
      </c>
    </row>
    <row r="61" spans="1:47" ht="14.4" thickBot="1" x14ac:dyDescent="0.3">
      <c r="AT61" s="164"/>
      <c r="AU61" s="59">
        <f>AU44-AU35+0.01</f>
        <v>0.997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20" priority="3" operator="equal">
      <formula>1</formula>
    </cfRule>
  </conditionalFormatting>
  <conditionalFormatting sqref="AB15:AE15">
    <cfRule type="expression" dxfId="19" priority="2">
      <formula>$AB$15=0</formula>
    </cfRule>
  </conditionalFormatting>
  <conditionalFormatting sqref="Z15:AA15">
    <cfRule type="expression" dxfId="18" priority="1">
      <formula>$AB$15=0</formula>
    </cfRule>
  </conditionalFormatting>
  <dataValidations count="1">
    <dataValidation type="list" allowBlank="1" showInputMessage="1" showErrorMessage="1" sqref="A34:H34" xr:uid="{00000000-0002-0000-1A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A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A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A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A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A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A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657">
    <pageSetUpPr fitToPage="1"/>
  </sheetPr>
  <dimension ref="A1:AV61"/>
  <sheetViews>
    <sheetView topLeftCell="A25" zoomScale="105" zoomScaleNormal="105" workbookViewId="0">
      <selection activeCell="I13" sqref="I13:AG1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348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 избыточного давления, вакуумметры и мановакуумметры показывающие МП-У, ВП-У, МВП-У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73</v>
      </c>
      <c r="U8" s="195"/>
      <c r="V8" s="195"/>
      <c r="W8" s="195"/>
      <c r="X8" s="195"/>
      <c r="Y8" s="195"/>
      <c r="Z8" s="103" t="s">
        <v>48</v>
      </c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10135-05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349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2008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294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1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14</v>
      </c>
      <c r="B34" s="134"/>
      <c r="C34" s="134"/>
      <c r="D34" s="134"/>
      <c r="E34" s="134"/>
      <c r="F34" s="134"/>
      <c r="G34" s="134"/>
      <c r="H34" s="135"/>
      <c r="I34" s="136" t="str">
        <f>A34</f>
        <v>МПа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1.2999999999999999E-2</v>
      </c>
    </row>
    <row r="36" spans="1:48" ht="15" customHeight="1" x14ac:dyDescent="0.25">
      <c r="A36" s="153">
        <f ca="1">RAND()*(AU46-AU47)+AU47</f>
        <v>0</v>
      </c>
      <c r="B36" s="154"/>
      <c r="C36" s="154"/>
      <c r="D36" s="155"/>
      <c r="E36" s="153">
        <f ca="1">RAND()*(AU46-AU47)+AU47</f>
        <v>-3.0000000000000001E-3</v>
      </c>
      <c r="F36" s="154"/>
      <c r="G36" s="154"/>
      <c r="H36" s="155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</v>
      </c>
      <c r="R36" s="151"/>
      <c r="S36" s="151"/>
      <c r="T36" s="151">
        <f ca="1">(E36-M36)/M40*100</f>
        <v>-0.53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3">
        <f ca="1">RAND()*(AU48-AU49)+AU49</f>
        <v>0.14199999999999999</v>
      </c>
      <c r="B37" s="154"/>
      <c r="C37" s="154"/>
      <c r="D37" s="155"/>
      <c r="E37" s="153">
        <f ca="1">RAND()*(AU48-AU49)+AU49</f>
        <v>0.14099999999999999</v>
      </c>
      <c r="F37" s="154"/>
      <c r="G37" s="154"/>
      <c r="H37" s="155"/>
      <c r="I37" s="156">
        <f>($E$32-A32)/100*((AO47-4)/28*100)+A32</f>
        <v>0.14299999999999999</v>
      </c>
      <c r="J37" s="156"/>
      <c r="K37" s="156"/>
      <c r="L37" s="156"/>
      <c r="M37" s="156">
        <f t="shared" ref="M37:M43" si="0">I37</f>
        <v>0.14299999999999999</v>
      </c>
      <c r="N37" s="156"/>
      <c r="O37" s="156"/>
      <c r="P37" s="156"/>
      <c r="Q37" s="151">
        <f ca="1">(A37-I37)/I43*100</f>
        <v>-0.1</v>
      </c>
      <c r="R37" s="151"/>
      <c r="S37" s="151"/>
      <c r="T37" s="151">
        <f ca="1">(E37-M37)/M40*100</f>
        <v>-0.35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0.1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3">
        <f ca="1">RAND()*(AU50-AU51)+AU51</f>
        <v>0.28399999999999997</v>
      </c>
      <c r="B38" s="154"/>
      <c r="C38" s="154"/>
      <c r="D38" s="155"/>
      <c r="E38" s="153">
        <f ca="1">RAND()*(AU50-AU51)+AU51</f>
        <v>0.28299999999999997</v>
      </c>
      <c r="F38" s="154"/>
      <c r="G38" s="154"/>
      <c r="H38" s="155"/>
      <c r="I38" s="156">
        <f>($E$32-A32)/100*((AO48-4)/28*100)+A32</f>
        <v>0.28599999999999998</v>
      </c>
      <c r="J38" s="156"/>
      <c r="K38" s="156"/>
      <c r="L38" s="156"/>
      <c r="M38" s="156">
        <f t="shared" si="0"/>
        <v>0.28599999999999998</v>
      </c>
      <c r="N38" s="156"/>
      <c r="O38" s="156"/>
      <c r="P38" s="156"/>
      <c r="Q38" s="151">
        <f ca="1">(A38-I38)/I43*100</f>
        <v>-0.2</v>
      </c>
      <c r="R38" s="151"/>
      <c r="S38" s="151"/>
      <c r="T38" s="151">
        <f ca="1">(E38-M38)/M40*100</f>
        <v>-0.53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0.1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0.14299999999999999</v>
      </c>
      <c r="AV38" s="24">
        <f t="shared" ref="AV38:AV44" si="3">M37</f>
        <v>0.14299999999999999</v>
      </c>
    </row>
    <row r="39" spans="1:48" x14ac:dyDescent="0.25">
      <c r="A39" s="153">
        <f ca="1">RAND()*(AU52-AU53)+AU53</f>
        <v>0.432</v>
      </c>
      <c r="B39" s="154"/>
      <c r="C39" s="154"/>
      <c r="D39" s="155"/>
      <c r="E39" s="153">
        <f ca="1">RAND()*(AU52-AU53)+AU53</f>
        <v>0.43</v>
      </c>
      <c r="F39" s="154"/>
      <c r="G39" s="154"/>
      <c r="H39" s="155"/>
      <c r="I39" s="156">
        <f>($E$32-A32)/100*((AO49-4)/28*100)+A32</f>
        <v>0.42899999999999999</v>
      </c>
      <c r="J39" s="156"/>
      <c r="K39" s="156"/>
      <c r="L39" s="156"/>
      <c r="M39" s="156">
        <f t="shared" si="0"/>
        <v>0.42899999999999999</v>
      </c>
      <c r="N39" s="156"/>
      <c r="O39" s="156"/>
      <c r="P39" s="156"/>
      <c r="Q39" s="151">
        <f ca="1">(A39-I39)/I43*100</f>
        <v>0.3</v>
      </c>
      <c r="R39" s="151"/>
      <c r="S39" s="151"/>
      <c r="T39" s="151">
        <f ca="1">(E39-M39)/M40*100</f>
        <v>0.18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0.2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0.28599999999999998</v>
      </c>
      <c r="AV39" s="24">
        <f t="shared" si="3"/>
        <v>0.28599999999999998</v>
      </c>
    </row>
    <row r="40" spans="1:48" x14ac:dyDescent="0.25">
      <c r="A40" s="153">
        <f ca="1">RAND()*(AU54-AU55)+AU55</f>
        <v>0.57099999999999995</v>
      </c>
      <c r="B40" s="154"/>
      <c r="C40" s="154"/>
      <c r="D40" s="155"/>
      <c r="E40" s="153">
        <f ca="1">RAND()*(AU54-AU55)+AU55</f>
        <v>0.57399999999999995</v>
      </c>
      <c r="F40" s="154"/>
      <c r="G40" s="154"/>
      <c r="H40" s="155"/>
      <c r="I40" s="156">
        <f>($E$32-A32)/100*((AO50-4)/28*100)+A32</f>
        <v>0.57099999999999995</v>
      </c>
      <c r="J40" s="156"/>
      <c r="K40" s="156"/>
      <c r="L40" s="156"/>
      <c r="M40" s="156">
        <f t="shared" si="0"/>
        <v>0.57099999999999995</v>
      </c>
      <c r="N40" s="156"/>
      <c r="O40" s="156"/>
      <c r="P40" s="156"/>
      <c r="Q40" s="151">
        <f ca="1">(A40-I40)/I43*100</f>
        <v>0</v>
      </c>
      <c r="R40" s="151"/>
      <c r="S40" s="151"/>
      <c r="T40" s="151">
        <f ca="1">(E40-M40)/M40*100</f>
        <v>0.53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-0.3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0.42899999999999999</v>
      </c>
      <c r="AV40" s="24">
        <f t="shared" si="3"/>
        <v>0.42899999999999999</v>
      </c>
    </row>
    <row r="41" spans="1:48" x14ac:dyDescent="0.25">
      <c r="A41" s="153">
        <f ca="1">RAND()*(AU56-AU57)+AU57</f>
        <v>0.71599999999999997</v>
      </c>
      <c r="B41" s="154"/>
      <c r="C41" s="154"/>
      <c r="D41" s="155"/>
      <c r="E41" s="153">
        <f ca="1">RAND()*(AU56-AU57)+AU57</f>
        <v>0.71599999999999997</v>
      </c>
      <c r="F41" s="154"/>
      <c r="G41" s="154"/>
      <c r="H41" s="155"/>
      <c r="I41" s="156">
        <f>($E$32-A32)/100*((AO51-4)/28*100)+A32</f>
        <v>0.71399999999999997</v>
      </c>
      <c r="J41" s="156"/>
      <c r="K41" s="156"/>
      <c r="L41" s="156"/>
      <c r="M41" s="156">
        <f t="shared" si="0"/>
        <v>0.71399999999999997</v>
      </c>
      <c r="N41" s="156"/>
      <c r="O41" s="156"/>
      <c r="P41" s="156"/>
      <c r="Q41" s="151">
        <f ca="1">(A41-I41)/I43*100</f>
        <v>0.2</v>
      </c>
      <c r="R41" s="151"/>
      <c r="S41" s="151"/>
      <c r="T41" s="151">
        <f t="shared" ref="T41:T43" ca="1" si="4">(E41-M41)/M41*100</f>
        <v>0.28000000000000003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0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0.57099999999999995</v>
      </c>
      <c r="AV41" s="24">
        <f t="shared" si="3"/>
        <v>0.57099999999999995</v>
      </c>
    </row>
    <row r="42" spans="1:48" x14ac:dyDescent="0.25">
      <c r="A42" s="153">
        <f ca="1">RAND()*(AU58-AU59)+AU59</f>
        <v>0.85599999999999998</v>
      </c>
      <c r="B42" s="154"/>
      <c r="C42" s="154"/>
      <c r="D42" s="155"/>
      <c r="E42" s="153">
        <f ca="1">RAND()*(AU58-AU59)+AU59</f>
        <v>0.85699999999999998</v>
      </c>
      <c r="F42" s="154"/>
      <c r="G42" s="154"/>
      <c r="H42" s="155"/>
      <c r="I42" s="156">
        <f>($E$32-A32)/100*((AO52-4)/28*100)+A32</f>
        <v>0.85699999999999998</v>
      </c>
      <c r="J42" s="156"/>
      <c r="K42" s="156"/>
      <c r="L42" s="156"/>
      <c r="M42" s="156">
        <f t="shared" si="0"/>
        <v>0.85699999999999998</v>
      </c>
      <c r="N42" s="156"/>
      <c r="O42" s="156"/>
      <c r="P42" s="156"/>
      <c r="Q42" s="151">
        <f ca="1">(A42-I42)/I43*100</f>
        <v>-0.1</v>
      </c>
      <c r="R42" s="151"/>
      <c r="S42" s="151"/>
      <c r="T42" s="151">
        <f t="shared" ca="1" si="4"/>
        <v>0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-0.1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0.71399999999999997</v>
      </c>
      <c r="AV42" s="24">
        <f t="shared" si="3"/>
        <v>0.71399999999999997</v>
      </c>
    </row>
    <row r="43" spans="1:48" x14ac:dyDescent="0.25">
      <c r="A43" s="153">
        <f ca="1">RAND()*(AU60-AU61)+AU61</f>
        <v>1</v>
      </c>
      <c r="B43" s="154"/>
      <c r="C43" s="154"/>
      <c r="D43" s="155"/>
      <c r="E43" s="153">
        <f ca="1">RAND()*(AU60-AU61)+AU61</f>
        <v>0.999</v>
      </c>
      <c r="F43" s="154"/>
      <c r="G43" s="154"/>
      <c r="H43" s="155"/>
      <c r="I43" s="156">
        <f>($E$32-A32)/100*((AO53-4)/28*100)+A32</f>
        <v>1</v>
      </c>
      <c r="J43" s="156"/>
      <c r="K43" s="156"/>
      <c r="L43" s="156"/>
      <c r="M43" s="156">
        <f t="shared" si="0"/>
        <v>1</v>
      </c>
      <c r="N43" s="156"/>
      <c r="O43" s="156"/>
      <c r="P43" s="156"/>
      <c r="Q43" s="151">
        <f ca="1">(A43-I43)/I43*100</f>
        <v>0</v>
      </c>
      <c r="R43" s="151"/>
      <c r="S43" s="151"/>
      <c r="T43" s="151">
        <f t="shared" ca="1" si="4"/>
        <v>-0.1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0.85699999999999998</v>
      </c>
      <c r="AV43" s="24">
        <f t="shared" si="3"/>
        <v>0.85699999999999998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1</v>
      </c>
      <c r="AV44" s="24">
        <f t="shared" si="3"/>
        <v>1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3.0000000000000001E-3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-3.0000000000000001E-3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0.14599999999999999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0.14000000000000001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0.28899999999999998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0.28299999999999997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0.432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0.42599999999999999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0.57399999999999995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0.56799999999999995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0.71699999999999997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0.71099999999999997</v>
      </c>
    </row>
    <row r="58" spans="1:47" x14ac:dyDescent="0.25">
      <c r="AT58" s="164">
        <v>7</v>
      </c>
      <c r="AU58" s="58">
        <f>AU43+AU35-0.01</f>
        <v>0.86</v>
      </c>
    </row>
    <row r="59" spans="1:47" ht="14.4" thickBot="1" x14ac:dyDescent="0.3">
      <c r="AT59" s="164"/>
      <c r="AU59" s="59">
        <f>AU43-AU35+0.01</f>
        <v>0.85399999999999998</v>
      </c>
    </row>
    <row r="60" spans="1:47" x14ac:dyDescent="0.25">
      <c r="AT60" s="164">
        <v>8</v>
      </c>
      <c r="AU60" s="58">
        <f>AU44+AU35-0.01</f>
        <v>1.0029999999999999</v>
      </c>
    </row>
    <row r="61" spans="1:47" ht="14.4" thickBot="1" x14ac:dyDescent="0.3">
      <c r="AT61" s="164"/>
      <c r="AU61" s="59">
        <f>AU44-AU35+0.01</f>
        <v>0.997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17" priority="3" operator="equal">
      <formula>1</formula>
    </cfRule>
  </conditionalFormatting>
  <conditionalFormatting sqref="AB15:AE15">
    <cfRule type="expression" dxfId="16" priority="2">
      <formula>$AB$15=0</formula>
    </cfRule>
  </conditionalFormatting>
  <conditionalFormatting sqref="Z15:AA15">
    <cfRule type="expression" dxfId="15" priority="1">
      <formula>$AB$15=0</formula>
    </cfRule>
  </conditionalFormatting>
  <dataValidations count="1">
    <dataValidation type="list" allowBlank="1" showInputMessage="1" showErrorMessage="1" sqref="A34:H34" xr:uid="{00000000-0002-0000-1B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B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B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B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B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B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B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658">
    <pageSetUpPr fitToPage="1"/>
  </sheetPr>
  <dimension ref="A1:AV61"/>
  <sheetViews>
    <sheetView topLeftCell="A31" zoomScale="105" zoomScaleNormal="105" workbookViewId="0">
      <selection activeCell="AB53" sqref="AB5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350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 деформационные с трубчатой пружиной 2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150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55984-13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351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2016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295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2.5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14</v>
      </c>
      <c r="B34" s="134"/>
      <c r="C34" s="134"/>
      <c r="D34" s="134"/>
      <c r="E34" s="134"/>
      <c r="F34" s="134"/>
      <c r="G34" s="134"/>
      <c r="H34" s="135"/>
      <c r="I34" s="136" t="str">
        <f>A34</f>
        <v>МПа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2.3E-2</v>
      </c>
    </row>
    <row r="36" spans="1:48" ht="15" customHeight="1" x14ac:dyDescent="0.25">
      <c r="A36" s="153">
        <f ca="1">RAND()*(AU46-AU47)+AU47</f>
        <v>0</v>
      </c>
      <c r="B36" s="154"/>
      <c r="C36" s="154"/>
      <c r="D36" s="155"/>
      <c r="E36" s="153">
        <f ca="1">RAND()*(AU46-AU47)+AU47</f>
        <v>-2E-3</v>
      </c>
      <c r="F36" s="154"/>
      <c r="G36" s="154"/>
      <c r="H36" s="155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</v>
      </c>
      <c r="R36" s="151"/>
      <c r="S36" s="151"/>
      <c r="T36" s="151">
        <f ca="1">(E36-M36)/M40*100</f>
        <v>-0.14000000000000001</v>
      </c>
      <c r="U36" s="151"/>
      <c r="V36" s="151"/>
      <c r="W36" s="151">
        <v>1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3">
        <f ca="1">RAND()*(AU48-AU49)+AU49</f>
        <v>0.35599999999999998</v>
      </c>
      <c r="B37" s="154"/>
      <c r="C37" s="154"/>
      <c r="D37" s="155"/>
      <c r="E37" s="153">
        <f ca="1">RAND()*(AU48-AU49)+AU49</f>
        <v>0.36899999999999999</v>
      </c>
      <c r="F37" s="154"/>
      <c r="G37" s="154"/>
      <c r="H37" s="155"/>
      <c r="I37" s="156">
        <f>($E$32-A32)/100*((AO47-4)/28*100)+A32</f>
        <v>0.35699999999999998</v>
      </c>
      <c r="J37" s="156"/>
      <c r="K37" s="156"/>
      <c r="L37" s="156"/>
      <c r="M37" s="156">
        <f t="shared" ref="M37:M43" si="0">I37</f>
        <v>0.35699999999999998</v>
      </c>
      <c r="N37" s="156"/>
      <c r="O37" s="156"/>
      <c r="P37" s="156"/>
      <c r="Q37" s="151">
        <f ca="1">(A37-I37)/I43*100</f>
        <v>-0.04</v>
      </c>
      <c r="R37" s="151"/>
      <c r="S37" s="151"/>
      <c r="T37" s="151">
        <f ca="1">(E37-M37)/M40*100</f>
        <v>0.84</v>
      </c>
      <c r="U37" s="151"/>
      <c r="V37" s="151"/>
      <c r="W37" s="151">
        <v>1</v>
      </c>
      <c r="X37" s="151"/>
      <c r="Y37" s="151"/>
      <c r="Z37" s="151"/>
      <c r="AA37" s="151">
        <f ca="1">(A37-E37)/A43*100</f>
        <v>-0.52</v>
      </c>
      <c r="AB37" s="151"/>
      <c r="AC37" s="151"/>
      <c r="AD37" s="151"/>
      <c r="AE37" s="151">
        <f>W37</f>
        <v>1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3">
        <f ca="1">RAND()*(AU50-AU51)+AU51</f>
        <v>0.71299999999999997</v>
      </c>
      <c r="B38" s="154"/>
      <c r="C38" s="154"/>
      <c r="D38" s="155"/>
      <c r="E38" s="153">
        <f ca="1">RAND()*(AU50-AU51)+AU51</f>
        <v>0.72499999999999998</v>
      </c>
      <c r="F38" s="154"/>
      <c r="G38" s="154"/>
      <c r="H38" s="155"/>
      <c r="I38" s="156">
        <f>($E$32-A32)/100*((AO48-4)/28*100)+A32</f>
        <v>0.71399999999999997</v>
      </c>
      <c r="J38" s="156"/>
      <c r="K38" s="156"/>
      <c r="L38" s="156"/>
      <c r="M38" s="156">
        <f t="shared" si="0"/>
        <v>0.71399999999999997</v>
      </c>
      <c r="N38" s="156"/>
      <c r="O38" s="156"/>
      <c r="P38" s="156"/>
      <c r="Q38" s="151">
        <f ca="1">(A38-I38)/I43*100</f>
        <v>-0.04</v>
      </c>
      <c r="R38" s="151"/>
      <c r="S38" s="151"/>
      <c r="T38" s="151">
        <f ca="1">(E38-M38)/M40*100</f>
        <v>0.77</v>
      </c>
      <c r="U38" s="151"/>
      <c r="V38" s="151"/>
      <c r="W38" s="151">
        <v>1</v>
      </c>
      <c r="X38" s="151"/>
      <c r="Y38" s="151"/>
      <c r="Z38" s="151"/>
      <c r="AA38" s="157">
        <f ca="1">(A38-E38)/A43*100</f>
        <v>-0.48</v>
      </c>
      <c r="AB38" s="158"/>
      <c r="AC38" s="158"/>
      <c r="AD38" s="159"/>
      <c r="AE38" s="151">
        <f t="shared" ref="AE38:AE42" si="1">W38</f>
        <v>1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0.35699999999999998</v>
      </c>
      <c r="AV38" s="24">
        <f t="shared" ref="AV38:AV44" si="3">M37</f>
        <v>0.35699999999999998</v>
      </c>
    </row>
    <row r="39" spans="1:48" x14ac:dyDescent="0.25">
      <c r="A39" s="153">
        <f ca="1">RAND()*(AU52-AU53)+AU53</f>
        <v>1.0640000000000001</v>
      </c>
      <c r="B39" s="154"/>
      <c r="C39" s="154"/>
      <c r="D39" s="155"/>
      <c r="E39" s="153">
        <f ca="1">RAND()*(AU52-AU53)+AU53</f>
        <v>1.083</v>
      </c>
      <c r="F39" s="154"/>
      <c r="G39" s="154"/>
      <c r="H39" s="155"/>
      <c r="I39" s="156">
        <f>($E$32-A32)/100*((AO49-4)/28*100)+A32</f>
        <v>1.071</v>
      </c>
      <c r="J39" s="156"/>
      <c r="K39" s="156"/>
      <c r="L39" s="156"/>
      <c r="M39" s="156">
        <f t="shared" si="0"/>
        <v>1.071</v>
      </c>
      <c r="N39" s="156"/>
      <c r="O39" s="156"/>
      <c r="P39" s="156"/>
      <c r="Q39" s="151">
        <f ca="1">(A39-I39)/I43*100</f>
        <v>-0.28000000000000003</v>
      </c>
      <c r="R39" s="151"/>
      <c r="S39" s="151"/>
      <c r="T39" s="151">
        <f ca="1">(E39-M39)/M40*100</f>
        <v>0.84</v>
      </c>
      <c r="U39" s="151"/>
      <c r="V39" s="151"/>
      <c r="W39" s="151">
        <v>1</v>
      </c>
      <c r="X39" s="151"/>
      <c r="Y39" s="151"/>
      <c r="Z39" s="151"/>
      <c r="AA39" s="157">
        <f ca="1">(A39-E39)/A43*100</f>
        <v>-0.76</v>
      </c>
      <c r="AB39" s="158"/>
      <c r="AC39" s="158"/>
      <c r="AD39" s="159"/>
      <c r="AE39" s="151">
        <f t="shared" si="1"/>
        <v>1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0.71399999999999997</v>
      </c>
      <c r="AV39" s="24">
        <f t="shared" si="3"/>
        <v>0.71399999999999997</v>
      </c>
    </row>
    <row r="40" spans="1:48" x14ac:dyDescent="0.25">
      <c r="A40" s="153">
        <f ca="1">RAND()*(AU54-AU55)+AU55</f>
        <v>1.427</v>
      </c>
      <c r="B40" s="154"/>
      <c r="C40" s="154"/>
      <c r="D40" s="155"/>
      <c r="E40" s="153">
        <f ca="1">RAND()*(AU54-AU55)+AU55</f>
        <v>1.4159999999999999</v>
      </c>
      <c r="F40" s="154"/>
      <c r="G40" s="154"/>
      <c r="H40" s="155"/>
      <c r="I40" s="156">
        <f>($E$32-A32)/100*((AO50-4)/28*100)+A32</f>
        <v>1.429</v>
      </c>
      <c r="J40" s="156"/>
      <c r="K40" s="156"/>
      <c r="L40" s="156"/>
      <c r="M40" s="156">
        <f t="shared" si="0"/>
        <v>1.429</v>
      </c>
      <c r="N40" s="156"/>
      <c r="O40" s="156"/>
      <c r="P40" s="156"/>
      <c r="Q40" s="151">
        <f ca="1">(A40-I40)/I43*100</f>
        <v>-0.08</v>
      </c>
      <c r="R40" s="151"/>
      <c r="S40" s="151"/>
      <c r="T40" s="151">
        <f ca="1">(E40-M40)/M40*100</f>
        <v>-0.91</v>
      </c>
      <c r="U40" s="151"/>
      <c r="V40" s="151"/>
      <c r="W40" s="151">
        <v>1</v>
      </c>
      <c r="X40" s="151"/>
      <c r="Y40" s="151"/>
      <c r="Z40" s="151"/>
      <c r="AA40" s="157">
        <f ca="1">(A40-E40)/A43*100</f>
        <v>0.44</v>
      </c>
      <c r="AB40" s="158"/>
      <c r="AC40" s="158"/>
      <c r="AD40" s="159"/>
      <c r="AE40" s="151">
        <f t="shared" si="1"/>
        <v>1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1.071</v>
      </c>
      <c r="AV40" s="24">
        <f t="shared" si="3"/>
        <v>1.071</v>
      </c>
    </row>
    <row r="41" spans="1:48" x14ac:dyDescent="0.25">
      <c r="A41" s="153">
        <f ca="1">RAND()*(AU56-AU57)+AU57</f>
        <v>1.7969999999999999</v>
      </c>
      <c r="B41" s="154"/>
      <c r="C41" s="154"/>
      <c r="D41" s="155"/>
      <c r="E41" s="153">
        <f ca="1">RAND()*(AU56-AU57)+AU57</f>
        <v>1.786</v>
      </c>
      <c r="F41" s="154"/>
      <c r="G41" s="154"/>
      <c r="H41" s="155"/>
      <c r="I41" s="156">
        <f>($E$32-A32)/100*((AO51-4)/28*100)+A32</f>
        <v>1.786</v>
      </c>
      <c r="J41" s="156"/>
      <c r="K41" s="156"/>
      <c r="L41" s="156"/>
      <c r="M41" s="156">
        <f t="shared" si="0"/>
        <v>1.786</v>
      </c>
      <c r="N41" s="156"/>
      <c r="O41" s="156"/>
      <c r="P41" s="156"/>
      <c r="Q41" s="151">
        <f ca="1">(A41-I41)/I43*100</f>
        <v>0.44</v>
      </c>
      <c r="R41" s="151"/>
      <c r="S41" s="151"/>
      <c r="T41" s="151">
        <f t="shared" ref="T41:T43" ca="1" si="4">(E41-M41)/M41*100</f>
        <v>0</v>
      </c>
      <c r="U41" s="151"/>
      <c r="V41" s="151"/>
      <c r="W41" s="151">
        <v>1</v>
      </c>
      <c r="X41" s="151"/>
      <c r="Y41" s="151"/>
      <c r="Z41" s="151"/>
      <c r="AA41" s="157">
        <f ca="1">(A41-E41)/A43*100</f>
        <v>0.44</v>
      </c>
      <c r="AB41" s="158"/>
      <c r="AC41" s="158"/>
      <c r="AD41" s="159"/>
      <c r="AE41" s="151">
        <f t="shared" si="1"/>
        <v>1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1.429</v>
      </c>
      <c r="AV41" s="24">
        <f t="shared" si="3"/>
        <v>1.429</v>
      </c>
    </row>
    <row r="42" spans="1:48" x14ac:dyDescent="0.25">
      <c r="A42" s="153">
        <f ca="1">RAND()*(AU58-AU59)+AU59</f>
        <v>2.149</v>
      </c>
      <c r="B42" s="154"/>
      <c r="C42" s="154"/>
      <c r="D42" s="155"/>
      <c r="E42" s="153">
        <f ca="1">RAND()*(AU58-AU59)+AU59</f>
        <v>2.1459999999999999</v>
      </c>
      <c r="F42" s="154"/>
      <c r="G42" s="154"/>
      <c r="H42" s="155"/>
      <c r="I42" s="156">
        <f>($E$32-A32)/100*((AO52-4)/28*100)+A32</f>
        <v>2.1429999999999998</v>
      </c>
      <c r="J42" s="156"/>
      <c r="K42" s="156"/>
      <c r="L42" s="156"/>
      <c r="M42" s="156">
        <f t="shared" si="0"/>
        <v>2.1429999999999998</v>
      </c>
      <c r="N42" s="156"/>
      <c r="O42" s="156"/>
      <c r="P42" s="156"/>
      <c r="Q42" s="151">
        <f ca="1">(A42-I42)/I43*100</f>
        <v>0.24</v>
      </c>
      <c r="R42" s="151"/>
      <c r="S42" s="151"/>
      <c r="T42" s="151">
        <f t="shared" ca="1" si="4"/>
        <v>0.14000000000000001</v>
      </c>
      <c r="U42" s="151"/>
      <c r="V42" s="151"/>
      <c r="W42" s="151">
        <v>1</v>
      </c>
      <c r="X42" s="151"/>
      <c r="Y42" s="151"/>
      <c r="Z42" s="151"/>
      <c r="AA42" s="157">
        <f ca="1">(A42-E42)/A43*100</f>
        <v>0.12</v>
      </c>
      <c r="AB42" s="158"/>
      <c r="AC42" s="158"/>
      <c r="AD42" s="159"/>
      <c r="AE42" s="151">
        <f t="shared" si="1"/>
        <v>1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1.786</v>
      </c>
      <c r="AV42" s="24">
        <f t="shared" si="3"/>
        <v>1.786</v>
      </c>
    </row>
    <row r="43" spans="1:48" x14ac:dyDescent="0.25">
      <c r="A43" s="153">
        <f ca="1">RAND()*(AU60-AU61)+AU61</f>
        <v>2.488</v>
      </c>
      <c r="B43" s="154"/>
      <c r="C43" s="154"/>
      <c r="D43" s="155"/>
      <c r="E43" s="153">
        <f ca="1">RAND()*(AU60-AU61)+AU61</f>
        <v>2.5</v>
      </c>
      <c r="F43" s="154"/>
      <c r="G43" s="154"/>
      <c r="H43" s="155"/>
      <c r="I43" s="156">
        <f>($E$32-A32)/100*((AO53-4)/28*100)+A32</f>
        <v>2.5</v>
      </c>
      <c r="J43" s="156"/>
      <c r="K43" s="156"/>
      <c r="L43" s="156"/>
      <c r="M43" s="156">
        <f t="shared" si="0"/>
        <v>2.5</v>
      </c>
      <c r="N43" s="156"/>
      <c r="O43" s="156"/>
      <c r="P43" s="156"/>
      <c r="Q43" s="151">
        <f ca="1">(A43-I43)/I43*100</f>
        <v>-0.48</v>
      </c>
      <c r="R43" s="151"/>
      <c r="S43" s="151"/>
      <c r="T43" s="151">
        <f t="shared" ca="1" si="4"/>
        <v>0</v>
      </c>
      <c r="U43" s="151"/>
      <c r="V43" s="151"/>
      <c r="W43" s="151">
        <v>1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2.1429999999999998</v>
      </c>
      <c r="AV43" s="24">
        <f t="shared" si="3"/>
        <v>2.1429999999999998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2.5</v>
      </c>
      <c r="AV44" s="24">
        <f t="shared" si="3"/>
        <v>2.5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1.2999999999999999E-2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-1.2999999999999999E-2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0.37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0.34399999999999997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0.72699999999999998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0.70099999999999996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1.0840000000000001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1.0580000000000001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1.4419999999999999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1.4159999999999999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1.7989999999999999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1.7729999999999999</v>
      </c>
    </row>
    <row r="58" spans="1:47" x14ac:dyDescent="0.25">
      <c r="AT58" s="164">
        <v>7</v>
      </c>
      <c r="AU58" s="58">
        <f>AU43+AU35-0.01</f>
        <v>2.1560000000000001</v>
      </c>
    </row>
    <row r="59" spans="1:47" ht="14.4" thickBot="1" x14ac:dyDescent="0.3">
      <c r="AT59" s="164"/>
      <c r="AU59" s="59">
        <f>AU43-AU35+0.01</f>
        <v>2.13</v>
      </c>
    </row>
    <row r="60" spans="1:47" x14ac:dyDescent="0.25">
      <c r="AT60" s="164">
        <v>8</v>
      </c>
      <c r="AU60" s="58">
        <f>AU44+AU35-0.01</f>
        <v>2.5129999999999999</v>
      </c>
    </row>
    <row r="61" spans="1:47" ht="14.4" thickBot="1" x14ac:dyDescent="0.3">
      <c r="AT61" s="164"/>
      <c r="AU61" s="59">
        <f>AU44-AU35+0.01</f>
        <v>2.4870000000000001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14" priority="3" operator="equal">
      <formula>1</formula>
    </cfRule>
  </conditionalFormatting>
  <conditionalFormatting sqref="AB15:AE15">
    <cfRule type="expression" dxfId="13" priority="2">
      <formula>$AB$15=0</formula>
    </cfRule>
  </conditionalFormatting>
  <conditionalFormatting sqref="Z15:AA15">
    <cfRule type="expression" dxfId="12" priority="1">
      <formula>$AB$15=0</formula>
    </cfRule>
  </conditionalFormatting>
  <dataValidations count="1">
    <dataValidation type="list" allowBlank="1" showInputMessage="1" showErrorMessage="1" sqref="A34:H34" xr:uid="{00000000-0002-0000-1C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C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C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C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C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C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C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659">
    <pageSetUpPr fitToPage="1"/>
  </sheetPr>
  <dimension ref="A1:AV61"/>
  <sheetViews>
    <sheetView topLeftCell="A31" zoomScale="105" zoomScaleNormal="105" workbookViewId="0">
      <selection activeCell="Y51" sqref="Y51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352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 деформационные с трубчатой пружиной 2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150</v>
      </c>
      <c r="U8" s="195"/>
      <c r="V8" s="195"/>
      <c r="W8" s="195"/>
      <c r="X8" s="195"/>
      <c r="Y8" s="195"/>
      <c r="Z8" s="103"/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55984-13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353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2016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295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2.5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14</v>
      </c>
      <c r="B34" s="134"/>
      <c r="C34" s="134"/>
      <c r="D34" s="134"/>
      <c r="E34" s="134"/>
      <c r="F34" s="134"/>
      <c r="G34" s="134"/>
      <c r="H34" s="135"/>
      <c r="I34" s="136" t="str">
        <f>A34</f>
        <v>МПа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2.3E-2</v>
      </c>
    </row>
    <row r="36" spans="1:48" ht="15" customHeight="1" x14ac:dyDescent="0.25">
      <c r="A36" s="153">
        <f ca="1">RAND()*(AU46-AU47)+AU47</f>
        <v>2E-3</v>
      </c>
      <c r="B36" s="154"/>
      <c r="C36" s="154"/>
      <c r="D36" s="155"/>
      <c r="E36" s="153">
        <f ca="1">RAND()*(AU46-AU47)+AU47</f>
        <v>7.0000000000000001E-3</v>
      </c>
      <c r="F36" s="154"/>
      <c r="G36" s="154"/>
      <c r="H36" s="155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0.08</v>
      </c>
      <c r="R36" s="151"/>
      <c r="S36" s="151"/>
      <c r="T36" s="151">
        <f ca="1">(E36-M36)/M40*100</f>
        <v>0.49</v>
      </c>
      <c r="U36" s="151"/>
      <c r="V36" s="151"/>
      <c r="W36" s="151">
        <v>1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3">
        <f ca="1">RAND()*(AU48-AU49)+AU49</f>
        <v>0.35</v>
      </c>
      <c r="B37" s="154"/>
      <c r="C37" s="154"/>
      <c r="D37" s="155"/>
      <c r="E37" s="153">
        <f ca="1">RAND()*(AU48-AU49)+AU49</f>
        <v>0.36799999999999999</v>
      </c>
      <c r="F37" s="154"/>
      <c r="G37" s="154"/>
      <c r="H37" s="155"/>
      <c r="I37" s="156">
        <f>($E$32-A32)/100*((AO47-4)/28*100)+A32</f>
        <v>0.35699999999999998</v>
      </c>
      <c r="J37" s="156"/>
      <c r="K37" s="156"/>
      <c r="L37" s="156"/>
      <c r="M37" s="156">
        <f t="shared" ref="M37:M43" si="0">I37</f>
        <v>0.35699999999999998</v>
      </c>
      <c r="N37" s="156"/>
      <c r="O37" s="156"/>
      <c r="P37" s="156"/>
      <c r="Q37" s="151">
        <f ca="1">(A37-I37)/I43*100</f>
        <v>-0.28000000000000003</v>
      </c>
      <c r="R37" s="151"/>
      <c r="S37" s="151"/>
      <c r="T37" s="151">
        <f ca="1">(E37-M37)/M40*100</f>
        <v>0.77</v>
      </c>
      <c r="U37" s="151"/>
      <c r="V37" s="151"/>
      <c r="W37" s="151">
        <v>1</v>
      </c>
      <c r="X37" s="151"/>
      <c r="Y37" s="151"/>
      <c r="Z37" s="151"/>
      <c r="AA37" s="151">
        <f ca="1">(A37-E37)/A43*100</f>
        <v>-0.72</v>
      </c>
      <c r="AB37" s="151"/>
      <c r="AC37" s="151"/>
      <c r="AD37" s="151"/>
      <c r="AE37" s="151">
        <f>W37</f>
        <v>1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3">
        <f ca="1">RAND()*(AU50-AU51)+AU51</f>
        <v>0.71399999999999997</v>
      </c>
      <c r="B38" s="154"/>
      <c r="C38" s="154"/>
      <c r="D38" s="155"/>
      <c r="E38" s="153">
        <f ca="1">RAND()*(AU50-AU51)+AU51</f>
        <v>0.71299999999999997</v>
      </c>
      <c r="F38" s="154"/>
      <c r="G38" s="154"/>
      <c r="H38" s="155"/>
      <c r="I38" s="156">
        <f>($E$32-A32)/100*((AO48-4)/28*100)+A32</f>
        <v>0.71399999999999997</v>
      </c>
      <c r="J38" s="156"/>
      <c r="K38" s="156"/>
      <c r="L38" s="156"/>
      <c r="M38" s="156">
        <f t="shared" si="0"/>
        <v>0.71399999999999997</v>
      </c>
      <c r="N38" s="156"/>
      <c r="O38" s="156"/>
      <c r="P38" s="156"/>
      <c r="Q38" s="151">
        <f ca="1">(A38-I38)/I43*100</f>
        <v>0</v>
      </c>
      <c r="R38" s="151"/>
      <c r="S38" s="151"/>
      <c r="T38" s="151">
        <f ca="1">(E38-M38)/M40*100</f>
        <v>-7.0000000000000007E-2</v>
      </c>
      <c r="U38" s="151"/>
      <c r="V38" s="151"/>
      <c r="W38" s="151">
        <v>1</v>
      </c>
      <c r="X38" s="151"/>
      <c r="Y38" s="151"/>
      <c r="Z38" s="151"/>
      <c r="AA38" s="157">
        <f ca="1">(A38-E38)/A43*100</f>
        <v>0.04</v>
      </c>
      <c r="AB38" s="158"/>
      <c r="AC38" s="158"/>
      <c r="AD38" s="159"/>
      <c r="AE38" s="151">
        <f t="shared" ref="AE38:AE42" si="1">W38</f>
        <v>1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0.35699999999999998</v>
      </c>
      <c r="AV38" s="24">
        <f t="shared" ref="AV38:AV44" si="3">M37</f>
        <v>0.35699999999999998</v>
      </c>
    </row>
    <row r="39" spans="1:48" x14ac:dyDescent="0.25">
      <c r="A39" s="153">
        <f ca="1">RAND()*(AU52-AU53)+AU53</f>
        <v>1.0640000000000001</v>
      </c>
      <c r="B39" s="154"/>
      <c r="C39" s="154"/>
      <c r="D39" s="155"/>
      <c r="E39" s="153">
        <f ca="1">RAND()*(AU52-AU53)+AU53</f>
        <v>1.075</v>
      </c>
      <c r="F39" s="154"/>
      <c r="G39" s="154"/>
      <c r="H39" s="155"/>
      <c r="I39" s="156">
        <f>($E$32-A32)/100*((AO49-4)/28*100)+A32</f>
        <v>1.071</v>
      </c>
      <c r="J39" s="156"/>
      <c r="K39" s="156"/>
      <c r="L39" s="156"/>
      <c r="M39" s="156">
        <f t="shared" si="0"/>
        <v>1.071</v>
      </c>
      <c r="N39" s="156"/>
      <c r="O39" s="156"/>
      <c r="P39" s="156"/>
      <c r="Q39" s="151">
        <f ca="1">(A39-I39)/I43*100</f>
        <v>-0.28000000000000003</v>
      </c>
      <c r="R39" s="151"/>
      <c r="S39" s="151"/>
      <c r="T39" s="151">
        <f ca="1">(E39-M39)/M40*100</f>
        <v>0.28000000000000003</v>
      </c>
      <c r="U39" s="151"/>
      <c r="V39" s="151"/>
      <c r="W39" s="151">
        <v>1</v>
      </c>
      <c r="X39" s="151"/>
      <c r="Y39" s="151"/>
      <c r="Z39" s="151"/>
      <c r="AA39" s="157">
        <f ca="1">(A39-E39)/A43*100</f>
        <v>-0.44</v>
      </c>
      <c r="AB39" s="158"/>
      <c r="AC39" s="158"/>
      <c r="AD39" s="159"/>
      <c r="AE39" s="151">
        <f t="shared" si="1"/>
        <v>1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0.71399999999999997</v>
      </c>
      <c r="AV39" s="24">
        <f t="shared" si="3"/>
        <v>0.71399999999999997</v>
      </c>
    </row>
    <row r="40" spans="1:48" x14ac:dyDescent="0.25">
      <c r="A40" s="153">
        <f ca="1">RAND()*(AU54-AU55)+AU55</f>
        <v>1.4370000000000001</v>
      </c>
      <c r="B40" s="154"/>
      <c r="C40" s="154"/>
      <c r="D40" s="155"/>
      <c r="E40" s="153">
        <f ca="1">RAND()*(AU54-AU55)+AU55</f>
        <v>1.4370000000000001</v>
      </c>
      <c r="F40" s="154"/>
      <c r="G40" s="154"/>
      <c r="H40" s="155"/>
      <c r="I40" s="156">
        <f>($E$32-A32)/100*((AO50-4)/28*100)+A32</f>
        <v>1.429</v>
      </c>
      <c r="J40" s="156"/>
      <c r="K40" s="156"/>
      <c r="L40" s="156"/>
      <c r="M40" s="156">
        <f t="shared" si="0"/>
        <v>1.429</v>
      </c>
      <c r="N40" s="156"/>
      <c r="O40" s="156"/>
      <c r="P40" s="156"/>
      <c r="Q40" s="151">
        <f ca="1">(A40-I40)/I43*100</f>
        <v>0.32</v>
      </c>
      <c r="R40" s="151"/>
      <c r="S40" s="151"/>
      <c r="T40" s="151">
        <f ca="1">(E40-M40)/M40*100</f>
        <v>0.56000000000000005</v>
      </c>
      <c r="U40" s="151"/>
      <c r="V40" s="151"/>
      <c r="W40" s="151">
        <v>1</v>
      </c>
      <c r="X40" s="151"/>
      <c r="Y40" s="151"/>
      <c r="Z40" s="151"/>
      <c r="AA40" s="157">
        <f ca="1">(A40-E40)/A43*100</f>
        <v>0</v>
      </c>
      <c r="AB40" s="158"/>
      <c r="AC40" s="158"/>
      <c r="AD40" s="159"/>
      <c r="AE40" s="151">
        <f t="shared" si="1"/>
        <v>1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1.071</v>
      </c>
      <c r="AV40" s="24">
        <f t="shared" si="3"/>
        <v>1.071</v>
      </c>
    </row>
    <row r="41" spans="1:48" x14ac:dyDescent="0.25">
      <c r="A41" s="153">
        <f ca="1">RAND()*(AU56-AU57)+AU57</f>
        <v>1.784</v>
      </c>
      <c r="B41" s="154"/>
      <c r="C41" s="154"/>
      <c r="D41" s="155"/>
      <c r="E41" s="153">
        <f ca="1">RAND()*(AU56-AU57)+AU57</f>
        <v>1.79</v>
      </c>
      <c r="F41" s="154"/>
      <c r="G41" s="154"/>
      <c r="H41" s="155"/>
      <c r="I41" s="156">
        <f>($E$32-A32)/100*((AO51-4)/28*100)+A32</f>
        <v>1.786</v>
      </c>
      <c r="J41" s="156"/>
      <c r="K41" s="156"/>
      <c r="L41" s="156"/>
      <c r="M41" s="156">
        <f t="shared" si="0"/>
        <v>1.786</v>
      </c>
      <c r="N41" s="156"/>
      <c r="O41" s="156"/>
      <c r="P41" s="156"/>
      <c r="Q41" s="151">
        <f ca="1">(A41-I41)/I43*100</f>
        <v>-0.08</v>
      </c>
      <c r="R41" s="151"/>
      <c r="S41" s="151"/>
      <c r="T41" s="151">
        <f t="shared" ref="T41:T43" ca="1" si="4">(E41-M41)/M41*100</f>
        <v>0.22</v>
      </c>
      <c r="U41" s="151"/>
      <c r="V41" s="151"/>
      <c r="W41" s="151">
        <v>1</v>
      </c>
      <c r="X41" s="151"/>
      <c r="Y41" s="151"/>
      <c r="Z41" s="151"/>
      <c r="AA41" s="157">
        <f ca="1">(A41-E41)/A43*100</f>
        <v>-0.24</v>
      </c>
      <c r="AB41" s="158"/>
      <c r="AC41" s="158"/>
      <c r="AD41" s="159"/>
      <c r="AE41" s="151">
        <f t="shared" si="1"/>
        <v>1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1.429</v>
      </c>
      <c r="AV41" s="24">
        <f t="shared" si="3"/>
        <v>1.429</v>
      </c>
    </row>
    <row r="42" spans="1:48" x14ac:dyDescent="0.25">
      <c r="A42" s="153">
        <f ca="1">RAND()*(AU58-AU59)+AU59</f>
        <v>2.14</v>
      </c>
      <c r="B42" s="154"/>
      <c r="C42" s="154"/>
      <c r="D42" s="155"/>
      <c r="E42" s="153">
        <f ca="1">RAND()*(AU58-AU59)+AU59</f>
        <v>2.1520000000000001</v>
      </c>
      <c r="F42" s="154"/>
      <c r="G42" s="154"/>
      <c r="H42" s="155"/>
      <c r="I42" s="156">
        <f>($E$32-A32)/100*((AO52-4)/28*100)+A32</f>
        <v>2.1429999999999998</v>
      </c>
      <c r="J42" s="156"/>
      <c r="K42" s="156"/>
      <c r="L42" s="156"/>
      <c r="M42" s="156">
        <f t="shared" si="0"/>
        <v>2.1429999999999998</v>
      </c>
      <c r="N42" s="156"/>
      <c r="O42" s="156"/>
      <c r="P42" s="156"/>
      <c r="Q42" s="151">
        <f ca="1">(A42-I42)/I43*100</f>
        <v>-0.12</v>
      </c>
      <c r="R42" s="151"/>
      <c r="S42" s="151"/>
      <c r="T42" s="151">
        <f t="shared" ca="1" si="4"/>
        <v>0.42</v>
      </c>
      <c r="U42" s="151"/>
      <c r="V42" s="151"/>
      <c r="W42" s="151">
        <v>1</v>
      </c>
      <c r="X42" s="151"/>
      <c r="Y42" s="151"/>
      <c r="Z42" s="151"/>
      <c r="AA42" s="157">
        <f ca="1">(A42-E42)/A43*100</f>
        <v>-0.48</v>
      </c>
      <c r="AB42" s="158"/>
      <c r="AC42" s="158"/>
      <c r="AD42" s="159"/>
      <c r="AE42" s="151">
        <f t="shared" si="1"/>
        <v>1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1.786</v>
      </c>
      <c r="AV42" s="24">
        <f t="shared" si="3"/>
        <v>1.786</v>
      </c>
    </row>
    <row r="43" spans="1:48" x14ac:dyDescent="0.25">
      <c r="A43" s="153">
        <f ca="1">RAND()*(AU60-AU61)+AU61</f>
        <v>2.5009999999999999</v>
      </c>
      <c r="B43" s="154"/>
      <c r="C43" s="154"/>
      <c r="D43" s="155"/>
      <c r="E43" s="153">
        <f ca="1">RAND()*(AU60-AU61)+AU61</f>
        <v>2.5059999999999998</v>
      </c>
      <c r="F43" s="154"/>
      <c r="G43" s="154"/>
      <c r="H43" s="155"/>
      <c r="I43" s="156">
        <f>($E$32-A32)/100*((AO53-4)/28*100)+A32</f>
        <v>2.5</v>
      </c>
      <c r="J43" s="156"/>
      <c r="K43" s="156"/>
      <c r="L43" s="156"/>
      <c r="M43" s="156">
        <f t="shared" si="0"/>
        <v>2.5</v>
      </c>
      <c r="N43" s="156"/>
      <c r="O43" s="156"/>
      <c r="P43" s="156"/>
      <c r="Q43" s="151">
        <f ca="1">(A43-I43)/I43*100</f>
        <v>0.04</v>
      </c>
      <c r="R43" s="151"/>
      <c r="S43" s="151"/>
      <c r="T43" s="151">
        <f t="shared" ca="1" si="4"/>
        <v>0.24</v>
      </c>
      <c r="U43" s="151"/>
      <c r="V43" s="151"/>
      <c r="W43" s="151">
        <v>1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2.1429999999999998</v>
      </c>
      <c r="AV43" s="24">
        <f t="shared" si="3"/>
        <v>2.1429999999999998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2.5</v>
      </c>
      <c r="AV44" s="24">
        <f t="shared" si="3"/>
        <v>2.5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1.2999999999999999E-2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-1.2999999999999999E-2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0.37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0.34399999999999997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0.72699999999999998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0.70099999999999996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1.0840000000000001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1.0580000000000001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1.4419999999999999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1.4159999999999999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1.7989999999999999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1.7729999999999999</v>
      </c>
    </row>
    <row r="58" spans="1:47" x14ac:dyDescent="0.25">
      <c r="AT58" s="164">
        <v>7</v>
      </c>
      <c r="AU58" s="58">
        <f>AU43+AU35-0.01</f>
        <v>2.1560000000000001</v>
      </c>
    </row>
    <row r="59" spans="1:47" ht="14.4" thickBot="1" x14ac:dyDescent="0.3">
      <c r="AT59" s="164"/>
      <c r="AU59" s="59">
        <f>AU43-AU35+0.01</f>
        <v>2.13</v>
      </c>
    </row>
    <row r="60" spans="1:47" x14ac:dyDescent="0.25">
      <c r="AT60" s="164">
        <v>8</v>
      </c>
      <c r="AU60" s="58">
        <f>AU44+AU35-0.01</f>
        <v>2.5129999999999999</v>
      </c>
    </row>
    <row r="61" spans="1:47" ht="14.4" thickBot="1" x14ac:dyDescent="0.3">
      <c r="AT61" s="164"/>
      <c r="AU61" s="59">
        <f>AU44-AU35+0.01</f>
        <v>2.4870000000000001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11" priority="3" operator="equal">
      <formula>1</formula>
    </cfRule>
  </conditionalFormatting>
  <conditionalFormatting sqref="AB15:AE15">
    <cfRule type="expression" dxfId="10" priority="2">
      <formula>$AB$15=0</formula>
    </cfRule>
  </conditionalFormatting>
  <conditionalFormatting sqref="Z15:AA15">
    <cfRule type="expression" dxfId="9" priority="1">
      <formula>$AB$15=0</formula>
    </cfRule>
  </conditionalFormatting>
  <dataValidations count="1">
    <dataValidation type="list" allowBlank="1" showInputMessage="1" showErrorMessage="1" sqref="A34:H34" xr:uid="{00000000-0002-0000-1D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D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D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D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D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D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D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660">
    <pageSetUpPr fitToPage="1"/>
  </sheetPr>
  <dimension ref="A1:AV61"/>
  <sheetViews>
    <sheetView topLeftCell="A31" zoomScale="105" zoomScaleNormal="105" workbookViewId="0">
      <selection activeCell="AO34" sqref="AO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354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 избыточного давления, вакуумметры и мановакуумметры показывающие МП-У, ВП-У, МВП-У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73</v>
      </c>
      <c r="U8" s="195"/>
      <c r="V8" s="195"/>
      <c r="W8" s="195"/>
      <c r="X8" s="195"/>
      <c r="Y8" s="195"/>
      <c r="Z8" s="103" t="s">
        <v>48</v>
      </c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10135-05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355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2009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295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25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0.373</v>
      </c>
    </row>
    <row r="36" spans="1:48" ht="15" customHeight="1" x14ac:dyDescent="0.25">
      <c r="A36" s="157">
        <f ca="1">RAND()*(AU46-AU47)+AU47</f>
        <v>0.34</v>
      </c>
      <c r="B36" s="158"/>
      <c r="C36" s="158"/>
      <c r="D36" s="159"/>
      <c r="E36" s="157">
        <f ca="1">RAND()*(AU46-AU47)+AU47</f>
        <v>0.05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1.36</v>
      </c>
      <c r="R36" s="151"/>
      <c r="S36" s="151"/>
      <c r="T36" s="151">
        <f ca="1">(E36-M36)/M40*100</f>
        <v>0.35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3.21</v>
      </c>
      <c r="B37" s="158"/>
      <c r="C37" s="158"/>
      <c r="D37" s="159"/>
      <c r="E37" s="157">
        <f ca="1">RAND()*(AU48-AU49)+AU49</f>
        <v>3.34</v>
      </c>
      <c r="F37" s="158"/>
      <c r="G37" s="158"/>
      <c r="H37" s="159"/>
      <c r="I37" s="156">
        <f>($E$32-A32)/100*((AO47-4)/28*100)+A32</f>
        <v>3.5710000000000002</v>
      </c>
      <c r="J37" s="156"/>
      <c r="K37" s="156"/>
      <c r="L37" s="156"/>
      <c r="M37" s="156">
        <f t="shared" ref="M37:M43" si="0">I37</f>
        <v>3.5710000000000002</v>
      </c>
      <c r="N37" s="156"/>
      <c r="O37" s="156"/>
      <c r="P37" s="156"/>
      <c r="Q37" s="151">
        <f ca="1">(A37-I37)/I43*100</f>
        <v>-1.44</v>
      </c>
      <c r="R37" s="151"/>
      <c r="S37" s="151"/>
      <c r="T37" s="151">
        <f ca="1">(E37-M37)/M40*100</f>
        <v>-1.62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-0.53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7.4</v>
      </c>
      <c r="B38" s="158"/>
      <c r="C38" s="158"/>
      <c r="D38" s="159"/>
      <c r="E38" s="157">
        <f ca="1">RAND()*(AU50-AU51)+AU51</f>
        <v>7.36</v>
      </c>
      <c r="F38" s="158"/>
      <c r="G38" s="158"/>
      <c r="H38" s="159"/>
      <c r="I38" s="156">
        <f>($E$32-A32)/100*((AO48-4)/28*100)+A32</f>
        <v>7.1429999999999998</v>
      </c>
      <c r="J38" s="156"/>
      <c r="K38" s="156"/>
      <c r="L38" s="156"/>
      <c r="M38" s="156">
        <f t="shared" si="0"/>
        <v>7.1429999999999998</v>
      </c>
      <c r="N38" s="156"/>
      <c r="O38" s="156"/>
      <c r="P38" s="156"/>
      <c r="Q38" s="151">
        <f ca="1">(A38-I38)/I43*100</f>
        <v>1.03</v>
      </c>
      <c r="R38" s="151"/>
      <c r="S38" s="151"/>
      <c r="T38" s="151">
        <f ca="1">(E38-M38)/M40*100</f>
        <v>1.52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0.16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1</v>
      </c>
      <c r="AP38" s="18">
        <f ca="1">IF(ABS(AA38)&gt;=$AE$38,1,0)</f>
        <v>0</v>
      </c>
      <c r="AU38" s="24">
        <f t="shared" ref="AU38:AU43" si="2">I37</f>
        <v>3.5710000000000002</v>
      </c>
      <c r="AV38" s="24">
        <f t="shared" ref="AV38:AV44" si="3">M37</f>
        <v>3.5710000000000002</v>
      </c>
    </row>
    <row r="39" spans="1:48" x14ac:dyDescent="0.25">
      <c r="A39" s="157">
        <f ca="1">RAND()*(AU52-AU53)+AU53</f>
        <v>10.59</v>
      </c>
      <c r="B39" s="158"/>
      <c r="C39" s="158"/>
      <c r="D39" s="159"/>
      <c r="E39" s="157">
        <f ca="1">RAND()*(AU52-AU53)+AU53</f>
        <v>10.74</v>
      </c>
      <c r="F39" s="158"/>
      <c r="G39" s="158"/>
      <c r="H39" s="159"/>
      <c r="I39" s="156">
        <f>($E$32-A32)/100*((AO49-4)/28*100)+A32</f>
        <v>10.714</v>
      </c>
      <c r="J39" s="156"/>
      <c r="K39" s="156"/>
      <c r="L39" s="156"/>
      <c r="M39" s="156">
        <f t="shared" si="0"/>
        <v>10.714</v>
      </c>
      <c r="N39" s="156"/>
      <c r="O39" s="156"/>
      <c r="P39" s="156"/>
      <c r="Q39" s="151">
        <f ca="1">(A39-I39)/I43*100</f>
        <v>-0.5</v>
      </c>
      <c r="R39" s="151"/>
      <c r="S39" s="151"/>
      <c r="T39" s="151">
        <f ca="1">(E39-M39)/M40*100</f>
        <v>0.18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-0.61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7.1429999999999998</v>
      </c>
      <c r="AV39" s="24">
        <f t="shared" si="3"/>
        <v>7.1429999999999998</v>
      </c>
    </row>
    <row r="40" spans="1:48" x14ac:dyDescent="0.25">
      <c r="A40" s="157">
        <f ca="1">RAND()*(AU54-AU55)+AU55</f>
        <v>14.59</v>
      </c>
      <c r="B40" s="158"/>
      <c r="C40" s="158"/>
      <c r="D40" s="159"/>
      <c r="E40" s="157">
        <f ca="1">RAND()*(AU54-AU55)+AU55</f>
        <v>14.64</v>
      </c>
      <c r="F40" s="158"/>
      <c r="G40" s="158"/>
      <c r="H40" s="159"/>
      <c r="I40" s="156">
        <f>($E$32-A32)/100*((AO50-4)/28*100)+A32</f>
        <v>14.286</v>
      </c>
      <c r="J40" s="156"/>
      <c r="K40" s="156"/>
      <c r="L40" s="156"/>
      <c r="M40" s="156">
        <f t="shared" si="0"/>
        <v>14.286</v>
      </c>
      <c r="N40" s="156"/>
      <c r="O40" s="156"/>
      <c r="P40" s="156"/>
      <c r="Q40" s="151">
        <f ca="1">(A40-I40)/I43*100</f>
        <v>1.22</v>
      </c>
      <c r="R40" s="151"/>
      <c r="S40" s="151"/>
      <c r="T40" s="151">
        <f ca="1">(E40-M40)/M40*100</f>
        <v>2.48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-0.2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0</v>
      </c>
      <c r="AU40" s="24">
        <f t="shared" si="2"/>
        <v>10.714</v>
      </c>
      <c r="AV40" s="24">
        <f t="shared" si="3"/>
        <v>10.714</v>
      </c>
    </row>
    <row r="41" spans="1:48" x14ac:dyDescent="0.25">
      <c r="A41" s="157">
        <f ca="1">RAND()*(AU56-AU57)+AU57</f>
        <v>17.579999999999998</v>
      </c>
      <c r="B41" s="158"/>
      <c r="C41" s="158"/>
      <c r="D41" s="159"/>
      <c r="E41" s="157">
        <f ca="1">RAND()*(AU56-AU57)+AU57</f>
        <v>17.7</v>
      </c>
      <c r="F41" s="158"/>
      <c r="G41" s="158"/>
      <c r="H41" s="159"/>
      <c r="I41" s="156">
        <f>($E$32-A32)/100*((AO51-4)/28*100)+A32</f>
        <v>17.856999999999999</v>
      </c>
      <c r="J41" s="156"/>
      <c r="K41" s="156"/>
      <c r="L41" s="156"/>
      <c r="M41" s="156">
        <f t="shared" si="0"/>
        <v>17.856999999999999</v>
      </c>
      <c r="N41" s="156"/>
      <c r="O41" s="156"/>
      <c r="P41" s="156"/>
      <c r="Q41" s="151">
        <f ca="1">(A41-I41)/I43*100</f>
        <v>-1.1100000000000001</v>
      </c>
      <c r="R41" s="151"/>
      <c r="S41" s="151"/>
      <c r="T41" s="151">
        <f t="shared" ref="T41:T43" ca="1" si="4">(E41-M41)/M41*100</f>
        <v>-0.88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-0.49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14.286</v>
      </c>
      <c r="AV41" s="24">
        <f t="shared" si="3"/>
        <v>14.286</v>
      </c>
    </row>
    <row r="42" spans="1:48" x14ac:dyDescent="0.25">
      <c r="A42" s="157">
        <f ca="1">RAND()*(AU58-AU59)+AU59</f>
        <v>21.71</v>
      </c>
      <c r="B42" s="158"/>
      <c r="C42" s="158"/>
      <c r="D42" s="159"/>
      <c r="E42" s="157">
        <f ca="1">RAND()*(AU58-AU59)+AU59</f>
        <v>21.75</v>
      </c>
      <c r="F42" s="158"/>
      <c r="G42" s="158"/>
      <c r="H42" s="159"/>
      <c r="I42" s="156">
        <f>($E$32-A32)/100*((AO52-4)/28*100)+A32</f>
        <v>21.428999999999998</v>
      </c>
      <c r="J42" s="156"/>
      <c r="K42" s="156"/>
      <c r="L42" s="156"/>
      <c r="M42" s="156">
        <f t="shared" si="0"/>
        <v>21.428999999999998</v>
      </c>
      <c r="N42" s="156"/>
      <c r="O42" s="156"/>
      <c r="P42" s="156"/>
      <c r="Q42" s="151">
        <f ca="1">(A42-I42)/I43*100</f>
        <v>1.1200000000000001</v>
      </c>
      <c r="R42" s="151"/>
      <c r="S42" s="151"/>
      <c r="T42" s="151">
        <f t="shared" ca="1" si="4"/>
        <v>1.5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-0.16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1</v>
      </c>
      <c r="AP42" s="18">
        <f ca="1">IF(ABS(AA42)&gt;=$AE$42,1,0)</f>
        <v>0</v>
      </c>
      <c r="AU42" s="24">
        <f t="shared" si="2"/>
        <v>17.856999999999999</v>
      </c>
      <c r="AV42" s="24">
        <f t="shared" si="3"/>
        <v>17.856999999999999</v>
      </c>
    </row>
    <row r="43" spans="1:48" x14ac:dyDescent="0.25">
      <c r="A43" s="157">
        <f ca="1">RAND()*(AU60-AU61)+AU61</f>
        <v>24.7</v>
      </c>
      <c r="B43" s="158"/>
      <c r="C43" s="158"/>
      <c r="D43" s="159"/>
      <c r="E43" s="157">
        <f ca="1">RAND()*(AU60-AU61)+AU61</f>
        <v>25.2</v>
      </c>
      <c r="F43" s="158"/>
      <c r="G43" s="158"/>
      <c r="H43" s="159"/>
      <c r="I43" s="156">
        <f>($E$32-A32)/100*((AO53-4)/28*100)+A32</f>
        <v>25</v>
      </c>
      <c r="J43" s="156"/>
      <c r="K43" s="156"/>
      <c r="L43" s="156"/>
      <c r="M43" s="156">
        <f t="shared" si="0"/>
        <v>25</v>
      </c>
      <c r="N43" s="156"/>
      <c r="O43" s="156"/>
      <c r="P43" s="156"/>
      <c r="Q43" s="151">
        <f ca="1">(A43-I43)/I43*100</f>
        <v>-1.2</v>
      </c>
      <c r="R43" s="151"/>
      <c r="S43" s="151"/>
      <c r="T43" s="151">
        <f t="shared" ca="1" si="4"/>
        <v>0.8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21.428999999999998</v>
      </c>
      <c r="AV43" s="24">
        <f t="shared" si="3"/>
        <v>21.428999999999998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25</v>
      </c>
      <c r="AV44" s="24">
        <f t="shared" si="3"/>
        <v>25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0.36299999999999999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-0.36299999999999999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3.9340000000000002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3.2080000000000002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7.5060000000000002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6.78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11.077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10.351000000000001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14.648999999999999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13.923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18.22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17.494</v>
      </c>
    </row>
    <row r="58" spans="1:47" x14ac:dyDescent="0.25">
      <c r="AT58" s="164">
        <v>7</v>
      </c>
      <c r="AU58" s="58">
        <f>AU43+AU35-0.01</f>
        <v>21.792000000000002</v>
      </c>
    </row>
    <row r="59" spans="1:47" ht="14.4" thickBot="1" x14ac:dyDescent="0.3">
      <c r="AT59" s="164"/>
      <c r="AU59" s="59">
        <f>AU43-AU35+0.01</f>
        <v>21.065999999999999</v>
      </c>
    </row>
    <row r="60" spans="1:47" x14ac:dyDescent="0.25">
      <c r="AT60" s="164">
        <v>8</v>
      </c>
      <c r="AU60" s="58">
        <f>AU44+AU35-0.01</f>
        <v>25.363</v>
      </c>
    </row>
    <row r="61" spans="1:47" ht="14.4" thickBot="1" x14ac:dyDescent="0.3">
      <c r="AT61" s="164"/>
      <c r="AU61" s="59">
        <f>AU44-AU35+0.01</f>
        <v>24.637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8" priority="3" operator="equal">
      <formula>1</formula>
    </cfRule>
  </conditionalFormatting>
  <conditionalFormatting sqref="AB15:AE15">
    <cfRule type="expression" dxfId="7" priority="2">
      <formula>$AB$15=0</formula>
    </cfRule>
  </conditionalFormatting>
  <conditionalFormatting sqref="Z15:AA15">
    <cfRule type="expression" dxfId="6" priority="1">
      <formula>$AB$15=0</formula>
    </cfRule>
  </conditionalFormatting>
  <dataValidations count="1">
    <dataValidation type="list" allowBlank="1" showInputMessage="1" showErrorMessage="1" sqref="A34:H34" xr:uid="{00000000-0002-0000-1E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E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1E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E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E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E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E00-000006000000}">
          <x14:formula1>
            <xm:f>ИД!$N$6:$N$7</xm:f>
          </x14:formula1>
          <xm:sqref>H51:L51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661">
    <pageSetUpPr fitToPage="1"/>
  </sheetPr>
  <dimension ref="A1:AV61"/>
  <sheetViews>
    <sheetView topLeftCell="A31" zoomScale="105" zoomScaleNormal="105" workbookViewId="0">
      <selection activeCell="AO33" sqref="AO33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356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 избыточного давления, вакуумметры и мановакуумметры показывающие МП-Уф, ВП-Уф, МВП-Уф, ДМ8010-Уф, ДВ8010-Уф, ДА8010-Уф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78</v>
      </c>
      <c r="U8" s="195"/>
      <c r="V8" s="195"/>
      <c r="W8" s="195"/>
      <c r="X8" s="195"/>
      <c r="Y8" s="195"/>
      <c r="Z8" s="103" t="s">
        <v>136</v>
      </c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43902-10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357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2013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295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25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0.373</v>
      </c>
    </row>
    <row r="36" spans="1:48" ht="15" customHeight="1" x14ac:dyDescent="0.25">
      <c r="A36" s="157">
        <f ca="1">RAND()*(AU46-AU47)+AU47</f>
        <v>-0.34</v>
      </c>
      <c r="B36" s="158"/>
      <c r="C36" s="158"/>
      <c r="D36" s="159"/>
      <c r="E36" s="157">
        <f ca="1">RAND()*(AU46-AU47)+AU47</f>
        <v>0.2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-1.36</v>
      </c>
      <c r="R36" s="151"/>
      <c r="S36" s="151"/>
      <c r="T36" s="151">
        <f ca="1">(E36-M36)/M40*100</f>
        <v>1.4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3.77</v>
      </c>
      <c r="B37" s="158"/>
      <c r="C37" s="158"/>
      <c r="D37" s="159"/>
      <c r="E37" s="157">
        <f ca="1">RAND()*(AU48-AU49)+AU49</f>
        <v>3.44</v>
      </c>
      <c r="F37" s="158"/>
      <c r="G37" s="158"/>
      <c r="H37" s="159"/>
      <c r="I37" s="156">
        <f>($E$32-A32)/100*((AO47-4)/28*100)+A32</f>
        <v>3.5710000000000002</v>
      </c>
      <c r="J37" s="156"/>
      <c r="K37" s="156"/>
      <c r="L37" s="156"/>
      <c r="M37" s="156">
        <f t="shared" ref="M37:M43" si="0">I37</f>
        <v>3.5710000000000002</v>
      </c>
      <c r="N37" s="156"/>
      <c r="O37" s="156"/>
      <c r="P37" s="156"/>
      <c r="Q37" s="151">
        <f ca="1">(A37-I37)/I43*100</f>
        <v>0.8</v>
      </c>
      <c r="R37" s="151"/>
      <c r="S37" s="151"/>
      <c r="T37" s="151">
        <f ca="1">(E37-M37)/M40*100</f>
        <v>-0.92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1.32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0</v>
      </c>
      <c r="AP37" s="18">
        <f ca="1">IF(ABS(AA37)&gt;=$AE$37,1,0)</f>
        <v>0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7.24</v>
      </c>
      <c r="B38" s="158"/>
      <c r="C38" s="158"/>
      <c r="D38" s="159"/>
      <c r="E38" s="157">
        <f ca="1">RAND()*(AU50-AU51)+AU51</f>
        <v>7.1</v>
      </c>
      <c r="F38" s="158"/>
      <c r="G38" s="158"/>
      <c r="H38" s="159"/>
      <c r="I38" s="156">
        <f>($E$32-A32)/100*((AO48-4)/28*100)+A32</f>
        <v>7.1429999999999998</v>
      </c>
      <c r="J38" s="156"/>
      <c r="K38" s="156"/>
      <c r="L38" s="156"/>
      <c r="M38" s="156">
        <f t="shared" si="0"/>
        <v>7.1429999999999998</v>
      </c>
      <c r="N38" s="156"/>
      <c r="O38" s="156"/>
      <c r="P38" s="156"/>
      <c r="Q38" s="151">
        <f ca="1">(A38-I38)/I43*100</f>
        <v>0.39</v>
      </c>
      <c r="R38" s="151"/>
      <c r="S38" s="151"/>
      <c r="T38" s="151">
        <f ca="1">(E38-M38)/M40*100</f>
        <v>-0.3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0.56000000000000005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3.5710000000000002</v>
      </c>
      <c r="AV38" s="24">
        <f t="shared" ref="AV38:AV44" si="3">M37</f>
        <v>3.5710000000000002</v>
      </c>
    </row>
    <row r="39" spans="1:48" x14ac:dyDescent="0.25">
      <c r="A39" s="157">
        <f ca="1">RAND()*(AU52-AU53)+AU53</f>
        <v>10.57</v>
      </c>
      <c r="B39" s="158"/>
      <c r="C39" s="158"/>
      <c r="D39" s="159"/>
      <c r="E39" s="157">
        <f ca="1">RAND()*(AU52-AU53)+AU53</f>
        <v>10.51</v>
      </c>
      <c r="F39" s="158"/>
      <c r="G39" s="158"/>
      <c r="H39" s="159"/>
      <c r="I39" s="156">
        <f>($E$32-A32)/100*((AO49-4)/28*100)+A32</f>
        <v>10.714</v>
      </c>
      <c r="J39" s="156"/>
      <c r="K39" s="156"/>
      <c r="L39" s="156"/>
      <c r="M39" s="156">
        <f t="shared" si="0"/>
        <v>10.714</v>
      </c>
      <c r="N39" s="156"/>
      <c r="O39" s="156"/>
      <c r="P39" s="156"/>
      <c r="Q39" s="151">
        <f ca="1">(A39-I39)/I43*100</f>
        <v>-0.57999999999999996</v>
      </c>
      <c r="R39" s="151"/>
      <c r="S39" s="151"/>
      <c r="T39" s="151">
        <f ca="1">(E39-M39)/M40*100</f>
        <v>-1.43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0.24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0</v>
      </c>
      <c r="AP39" s="18">
        <f ca="1">IF(ABS(AA39)&gt;=$AE$39,1,0)</f>
        <v>0</v>
      </c>
      <c r="AU39" s="24">
        <f t="shared" si="2"/>
        <v>7.1429999999999998</v>
      </c>
      <c r="AV39" s="24">
        <f t="shared" si="3"/>
        <v>7.1429999999999998</v>
      </c>
    </row>
    <row r="40" spans="1:48" x14ac:dyDescent="0.25">
      <c r="A40" s="157">
        <f ca="1">RAND()*(AU54-AU55)+AU55</f>
        <v>14.61</v>
      </c>
      <c r="B40" s="158"/>
      <c r="C40" s="158"/>
      <c r="D40" s="159"/>
      <c r="E40" s="157">
        <f ca="1">RAND()*(AU54-AU55)+AU55</f>
        <v>14.56</v>
      </c>
      <c r="F40" s="158"/>
      <c r="G40" s="158"/>
      <c r="H40" s="159"/>
      <c r="I40" s="156">
        <f>($E$32-A32)/100*((AO50-4)/28*100)+A32</f>
        <v>14.286</v>
      </c>
      <c r="J40" s="156"/>
      <c r="K40" s="156"/>
      <c r="L40" s="156"/>
      <c r="M40" s="156">
        <f t="shared" si="0"/>
        <v>14.286</v>
      </c>
      <c r="N40" s="156"/>
      <c r="O40" s="156"/>
      <c r="P40" s="156"/>
      <c r="Q40" s="151">
        <f ca="1">(A40-I40)/I43*100</f>
        <v>1.3</v>
      </c>
      <c r="R40" s="151"/>
      <c r="S40" s="151"/>
      <c r="T40" s="151">
        <f ca="1">(E40-M40)/M40*100</f>
        <v>1.92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0.2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1</v>
      </c>
      <c r="AP40" s="18">
        <f ca="1">IF(ABS(AA40)&gt;=$AE$40,1,0)</f>
        <v>0</v>
      </c>
      <c r="AU40" s="24">
        <f t="shared" si="2"/>
        <v>10.714</v>
      </c>
      <c r="AV40" s="24">
        <f t="shared" si="3"/>
        <v>10.714</v>
      </c>
    </row>
    <row r="41" spans="1:48" x14ac:dyDescent="0.25">
      <c r="A41" s="157">
        <f ca="1">RAND()*(AU56-AU57)+AU57</f>
        <v>18.05</v>
      </c>
      <c r="B41" s="158"/>
      <c r="C41" s="158"/>
      <c r="D41" s="159"/>
      <c r="E41" s="157">
        <f ca="1">RAND()*(AU56-AU57)+AU57</f>
        <v>18</v>
      </c>
      <c r="F41" s="158"/>
      <c r="G41" s="158"/>
      <c r="H41" s="159"/>
      <c r="I41" s="156">
        <f>($E$32-A32)/100*((AO51-4)/28*100)+A32</f>
        <v>17.856999999999999</v>
      </c>
      <c r="J41" s="156"/>
      <c r="K41" s="156"/>
      <c r="L41" s="156"/>
      <c r="M41" s="156">
        <f t="shared" si="0"/>
        <v>17.856999999999999</v>
      </c>
      <c r="N41" s="156"/>
      <c r="O41" s="156"/>
      <c r="P41" s="156"/>
      <c r="Q41" s="151">
        <f ca="1">(A41-I41)/I43*100</f>
        <v>0.77</v>
      </c>
      <c r="R41" s="151"/>
      <c r="S41" s="151"/>
      <c r="T41" s="151">
        <f t="shared" ref="T41:T43" ca="1" si="4">(E41-M41)/M41*100</f>
        <v>0.8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0.2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14.286</v>
      </c>
      <c r="AV41" s="24">
        <f t="shared" si="3"/>
        <v>14.286</v>
      </c>
    </row>
    <row r="42" spans="1:48" x14ac:dyDescent="0.25">
      <c r="A42" s="157">
        <f ca="1">RAND()*(AU58-AU59)+AU59</f>
        <v>21.51</v>
      </c>
      <c r="B42" s="158"/>
      <c r="C42" s="158"/>
      <c r="D42" s="159"/>
      <c r="E42" s="157">
        <f ca="1">RAND()*(AU58-AU59)+AU59</f>
        <v>21.52</v>
      </c>
      <c r="F42" s="158"/>
      <c r="G42" s="158"/>
      <c r="H42" s="159"/>
      <c r="I42" s="156">
        <f>($E$32-A32)/100*((AO52-4)/28*100)+A32</f>
        <v>21.428999999999998</v>
      </c>
      <c r="J42" s="156"/>
      <c r="K42" s="156"/>
      <c r="L42" s="156"/>
      <c r="M42" s="156">
        <f t="shared" si="0"/>
        <v>21.428999999999998</v>
      </c>
      <c r="N42" s="156"/>
      <c r="O42" s="156"/>
      <c r="P42" s="156"/>
      <c r="Q42" s="151">
        <f ca="1">(A42-I42)/I43*100</f>
        <v>0.32</v>
      </c>
      <c r="R42" s="151"/>
      <c r="S42" s="151"/>
      <c r="T42" s="151">
        <f t="shared" ca="1" si="4"/>
        <v>0.42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-0.04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17.856999999999999</v>
      </c>
      <c r="AV42" s="24">
        <f t="shared" si="3"/>
        <v>17.856999999999999</v>
      </c>
    </row>
    <row r="43" spans="1:48" x14ac:dyDescent="0.25">
      <c r="A43" s="157">
        <f ca="1">RAND()*(AU60-AU61)+AU61</f>
        <v>24.95</v>
      </c>
      <c r="B43" s="158"/>
      <c r="C43" s="158"/>
      <c r="D43" s="159"/>
      <c r="E43" s="157">
        <f ca="1">RAND()*(AU60-AU61)+AU61</f>
        <v>25.24</v>
      </c>
      <c r="F43" s="158"/>
      <c r="G43" s="158"/>
      <c r="H43" s="159"/>
      <c r="I43" s="156">
        <f>($E$32-A32)/100*((AO53-4)/28*100)+A32</f>
        <v>25</v>
      </c>
      <c r="J43" s="156"/>
      <c r="K43" s="156"/>
      <c r="L43" s="156"/>
      <c r="M43" s="156">
        <f t="shared" si="0"/>
        <v>25</v>
      </c>
      <c r="N43" s="156"/>
      <c r="O43" s="156"/>
      <c r="P43" s="156"/>
      <c r="Q43" s="151">
        <f ca="1">(A43-I43)/I43*100</f>
        <v>-0.2</v>
      </c>
      <c r="R43" s="151"/>
      <c r="S43" s="151"/>
      <c r="T43" s="151">
        <f t="shared" ca="1" si="4"/>
        <v>0.96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21.428999999999998</v>
      </c>
      <c r="AV43" s="24">
        <f t="shared" si="3"/>
        <v>21.428999999999998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25</v>
      </c>
      <c r="AV44" s="24">
        <f t="shared" si="3"/>
        <v>25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0.36299999999999999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-0.36299999999999999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3.9340000000000002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3.2080000000000002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7.5060000000000002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6.78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11.077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10.351000000000001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14.648999999999999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13.923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18.22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17.494</v>
      </c>
    </row>
    <row r="58" spans="1:47" x14ac:dyDescent="0.25">
      <c r="AT58" s="164">
        <v>7</v>
      </c>
      <c r="AU58" s="58">
        <f>AU43+AU35-0.01</f>
        <v>21.792000000000002</v>
      </c>
    </row>
    <row r="59" spans="1:47" ht="14.4" thickBot="1" x14ac:dyDescent="0.3">
      <c r="AT59" s="164"/>
      <c r="AU59" s="59">
        <f>AU43-AU35+0.01</f>
        <v>21.065999999999999</v>
      </c>
    </row>
    <row r="60" spans="1:47" x14ac:dyDescent="0.25">
      <c r="AT60" s="164">
        <v>8</v>
      </c>
      <c r="AU60" s="58">
        <f>AU44+AU35-0.01</f>
        <v>25.363</v>
      </c>
    </row>
    <row r="61" spans="1:47" ht="14.4" thickBot="1" x14ac:dyDescent="0.3">
      <c r="AT61" s="164"/>
      <c r="AU61" s="59">
        <f>AU44-AU35+0.01</f>
        <v>24.637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5" priority="3" operator="equal">
      <formula>1</formula>
    </cfRule>
  </conditionalFormatting>
  <conditionalFormatting sqref="AB15:AE15">
    <cfRule type="expression" dxfId="4" priority="2">
      <formula>$AB$15=0</formula>
    </cfRule>
  </conditionalFormatting>
  <conditionalFormatting sqref="Z15:AA15">
    <cfRule type="expression" dxfId="3" priority="1">
      <formula>$AB$15=0</formula>
    </cfRule>
  </conditionalFormatting>
  <dataValidations count="1">
    <dataValidation type="list" allowBlank="1" showInputMessage="1" showErrorMessage="1" sqref="A34:H34" xr:uid="{00000000-0002-0000-1F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1F00-000001000000}">
          <x14:formula1>
            <xm:f>ИД!$N$6:$N$7</xm:f>
          </x14:formula1>
          <xm:sqref>H51:L51</xm:sqref>
        </x14:dataValidation>
        <x14:dataValidation type="list" allowBlank="1" showInputMessage="1" showErrorMessage="1" xr:uid="{00000000-0002-0000-1F00-000002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1F00-000003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1F00-000004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1F00-000005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1F00-000006000000}">
          <x14:formula1>
            <xm:f>ИД!$N$1:$N$7</xm:f>
          </x14:formula1>
          <xm:sqref>M51:P51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662">
    <pageSetUpPr fitToPage="1"/>
  </sheetPr>
  <dimension ref="A1:AV61"/>
  <sheetViews>
    <sheetView topLeftCell="A31" zoomScale="105" zoomScaleNormal="105" workbookViewId="0">
      <selection activeCell="AP34" sqref="AP34"/>
    </sheetView>
  </sheetViews>
  <sheetFormatPr defaultRowHeight="13.8" x14ac:dyDescent="0.25"/>
  <cols>
    <col min="1" max="11" width="2.88671875" customWidth="1"/>
    <col min="12" max="12" width="4.6640625" customWidth="1"/>
    <col min="13" max="15" width="2.88671875" customWidth="1"/>
    <col min="16" max="16" width="5.5546875" customWidth="1"/>
    <col min="17" max="18" width="2.88671875" customWidth="1"/>
    <col min="19" max="19" width="3" customWidth="1"/>
    <col min="20" max="21" width="2.88671875" customWidth="1"/>
    <col min="22" max="22" width="3.44140625" customWidth="1"/>
    <col min="23" max="25" width="2.88671875" customWidth="1"/>
    <col min="26" max="26" width="4.44140625" customWidth="1"/>
    <col min="27" max="27" width="3.88671875" customWidth="1"/>
    <col min="28" max="30" width="2.88671875" customWidth="1"/>
    <col min="31" max="31" width="5.109375" bestFit="1" customWidth="1"/>
    <col min="32" max="32" width="2.88671875" customWidth="1"/>
    <col min="33" max="33" width="7" customWidth="1"/>
    <col min="34" max="36" width="2.88671875" customWidth="1"/>
    <col min="37" max="37" width="6.109375" bestFit="1" customWidth="1"/>
    <col min="38" max="39" width="2.88671875" customWidth="1"/>
    <col min="40" max="40" width="6.88671875" customWidth="1"/>
    <col min="41" max="41" width="9.5546875" customWidth="1"/>
    <col min="42" max="42" width="10.44140625" customWidth="1"/>
    <col min="43" max="43" width="11.109375" customWidth="1"/>
    <col min="44" max="46" width="2.88671875" customWidth="1"/>
  </cols>
  <sheetData>
    <row r="1" spans="1:40" x14ac:dyDescent="0.25">
      <c r="A1" s="26" t="s">
        <v>44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</row>
    <row r="2" spans="1:40" ht="26.4" customHeight="1" x14ac:dyDescent="0.25">
      <c r="A2" s="99" t="s">
        <v>292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</row>
    <row r="3" spans="1:40" x14ac:dyDescent="0.25">
      <c r="A3" s="100" t="s">
        <v>45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</row>
    <row r="4" spans="1:40" ht="16.8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6"/>
      <c r="AG4" s="26"/>
      <c r="AH4" t="s">
        <v>12</v>
      </c>
    </row>
    <row r="5" spans="1:40" x14ac:dyDescent="0.25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t="s">
        <v>13</v>
      </c>
    </row>
    <row r="6" spans="1:40" ht="15" customHeight="1" x14ac:dyDescent="0.25">
      <c r="A6" s="101" t="s">
        <v>273</v>
      </c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54" t="s">
        <v>358</v>
      </c>
      <c r="Y6" s="28"/>
      <c r="Z6" s="28"/>
      <c r="AA6" s="28"/>
      <c r="AB6" s="28"/>
      <c r="AC6" s="28"/>
      <c r="AD6" s="28"/>
      <c r="AE6" s="28"/>
      <c r="AF6" s="26"/>
      <c r="AG6" s="26"/>
      <c r="AH6" t="s">
        <v>14</v>
      </c>
    </row>
    <row r="7" spans="1:40" ht="15" customHeight="1" x14ac:dyDescent="0.25">
      <c r="A7" s="26"/>
      <c r="B7" s="26"/>
      <c r="C7" s="26"/>
      <c r="D7" s="26"/>
      <c r="E7" s="26" t="s">
        <v>8</v>
      </c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t="s">
        <v>15</v>
      </c>
    </row>
    <row r="8" spans="1:40" ht="41.4" customHeight="1" x14ac:dyDescent="0.25">
      <c r="A8" s="107" t="str">
        <f>VLOOKUP(T8,ИД!A1:F150,5,0)</f>
        <v>Манометры избыточного давления, вакуумметры и мановакуумметры показывающие МП-Уф, ВП-Уф, МВП-Уф, ДМ8010-Уф, ДВ8010-Уф, ДА8010-Уф</v>
      </c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95" t="s">
        <v>78</v>
      </c>
      <c r="U8" s="195"/>
      <c r="V8" s="195"/>
      <c r="W8" s="195"/>
      <c r="X8" s="195"/>
      <c r="Y8" s="195"/>
      <c r="Z8" s="103" t="s">
        <v>136</v>
      </c>
      <c r="AA8" s="103"/>
      <c r="AB8" s="103"/>
      <c r="AC8" s="103"/>
      <c r="AD8" s="103"/>
      <c r="AE8" s="29"/>
      <c r="AF8" s="30"/>
      <c r="AG8" s="30"/>
      <c r="AH8" t="s">
        <v>16</v>
      </c>
    </row>
    <row r="9" spans="1:40" ht="15" customHeight="1" x14ac:dyDescent="0.25">
      <c r="A9" s="105" t="s">
        <v>26</v>
      </c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  <c r="X9" s="105"/>
      <c r="Y9" s="105"/>
      <c r="Z9" s="105"/>
      <c r="AA9" s="105"/>
      <c r="AB9" s="105"/>
      <c r="AC9" s="105"/>
      <c r="AD9" s="105"/>
      <c r="AE9" s="105"/>
      <c r="AF9" s="105"/>
      <c r="AG9" s="105"/>
      <c r="AH9" t="s">
        <v>17</v>
      </c>
    </row>
    <row r="10" spans="1:40" ht="15" customHeight="1" x14ac:dyDescent="0.25">
      <c r="A10" s="192" t="str">
        <f>VLOOKUP(T8,ИД!A1:F150,2,0)</f>
        <v>43902-10</v>
      </c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t="s">
        <v>214</v>
      </c>
    </row>
    <row r="11" spans="1:40" ht="15" customHeight="1" x14ac:dyDescent="0.25">
      <c r="A11" s="193" t="s">
        <v>0</v>
      </c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26"/>
      <c r="AG11" s="26"/>
      <c r="AH11" t="s">
        <v>267</v>
      </c>
    </row>
    <row r="12" spans="1:40" ht="15" customHeight="1" x14ac:dyDescent="0.25">
      <c r="A12" s="181"/>
      <c r="B12" s="181"/>
      <c r="C12" s="181"/>
      <c r="D12" s="181"/>
      <c r="E12" s="181"/>
      <c r="F12" s="181"/>
      <c r="G12" s="181"/>
      <c r="H12" s="181"/>
      <c r="I12" s="194" t="s">
        <v>359</v>
      </c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</row>
    <row r="13" spans="1:40" ht="15" customHeight="1" x14ac:dyDescent="0.25">
      <c r="A13" s="31"/>
      <c r="B13" s="31"/>
      <c r="C13" s="31"/>
      <c r="D13" s="31"/>
      <c r="E13" s="31"/>
      <c r="F13" s="31"/>
      <c r="G13" s="31"/>
      <c r="H13" s="31"/>
      <c r="I13" s="105" t="s">
        <v>1</v>
      </c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N13" s="22"/>
    </row>
    <row r="14" spans="1:40" ht="15" customHeight="1" x14ac:dyDescent="0.25">
      <c r="A14" s="31" t="s">
        <v>50</v>
      </c>
      <c r="B14" s="31"/>
      <c r="C14" s="31"/>
      <c r="D14" s="31"/>
      <c r="E14" s="31"/>
      <c r="F14" s="31"/>
      <c r="G14" s="31"/>
      <c r="H14" s="31"/>
      <c r="I14" s="188">
        <v>2013</v>
      </c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</row>
    <row r="15" spans="1:40" ht="15" customHeight="1" x14ac:dyDescent="0.25">
      <c r="A15" s="189" t="s">
        <v>2</v>
      </c>
      <c r="B15" s="189"/>
      <c r="C15" s="189"/>
      <c r="D15" s="189"/>
      <c r="E15" s="189"/>
      <c r="F15" s="189"/>
      <c r="G15" s="189"/>
      <c r="H15" s="189"/>
      <c r="I15" s="190" t="s">
        <v>293</v>
      </c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1" t="s">
        <v>37</v>
      </c>
      <c r="U15" s="191"/>
      <c r="V15" s="190">
        <f>VLOOKUP(I15,ИД!K1:L26,2,FALSE)</f>
        <v>7705551779</v>
      </c>
      <c r="W15" s="190"/>
      <c r="X15" s="190"/>
      <c r="Y15" s="190"/>
      <c r="Z15" s="113" t="s">
        <v>38</v>
      </c>
      <c r="AA15" s="113"/>
      <c r="AB15" s="113">
        <f>VLOOKUP(I15,ИД!K1:M26,3,FALSE)</f>
        <v>0</v>
      </c>
      <c r="AC15" s="113"/>
      <c r="AD15" s="113"/>
      <c r="AE15" s="113"/>
      <c r="AF15" s="32"/>
      <c r="AG15" s="32"/>
    </row>
    <row r="16" spans="1:40" ht="15" customHeight="1" x14ac:dyDescent="0.25">
      <c r="A16" s="31"/>
      <c r="B16" s="31"/>
      <c r="C16" s="31"/>
      <c r="D16" s="31"/>
      <c r="E16" s="31"/>
      <c r="F16" s="31"/>
      <c r="G16" s="31"/>
      <c r="H16" s="31"/>
      <c r="I16" s="105" t="s">
        <v>3</v>
      </c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</row>
    <row r="17" spans="1:43" ht="15" customHeight="1" x14ac:dyDescent="0.25">
      <c r="A17" s="187" t="s">
        <v>4</v>
      </c>
      <c r="B17" s="187"/>
      <c r="C17" s="187"/>
      <c r="D17" s="187"/>
      <c r="E17" s="187"/>
      <c r="F17" s="187"/>
      <c r="G17" s="187"/>
      <c r="H17" s="187"/>
      <c r="I17" s="187"/>
      <c r="J17" s="187"/>
      <c r="K17" s="187"/>
      <c r="L17" s="187"/>
      <c r="M17" s="187"/>
      <c r="N17" s="187"/>
      <c r="O17" s="103" t="str">
        <f>VLOOKUP(T8,ИД!A1:F150,3,0)</f>
        <v xml:space="preserve">МИ 2124-90 «ГСИ. Манометры, вакуумметры, мановакуумметры, </v>
      </c>
      <c r="P17" s="103"/>
      <c r="Q17" s="103"/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  <c r="AO17" s="26"/>
    </row>
    <row r="18" spans="1:43" ht="15" customHeight="1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108" t="s">
        <v>9</v>
      </c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spans="1:43" ht="15" customHeight="1" x14ac:dyDescent="0.25">
      <c r="A19" s="118" t="str">
        <f>VLOOKUP(T8,ИД!A1:F150,4,0)</f>
        <v>напоромеры, тягомеры и тягонапоромеры показывающие и самопишущие. Методика поверки»</v>
      </c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spans="1:43" ht="51" customHeight="1" x14ac:dyDescent="0.25">
      <c r="A20" s="116" t="s">
        <v>5</v>
      </c>
      <c r="B20" s="116"/>
      <c r="C20" s="116"/>
      <c r="D20" s="116"/>
      <c r="E20" s="116"/>
      <c r="F20" s="116"/>
      <c r="G20" s="109" t="s">
        <v>295</v>
      </c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109"/>
      <c r="AA20" s="109"/>
      <c r="AB20" s="109"/>
      <c r="AC20" s="109"/>
      <c r="AD20" s="109"/>
      <c r="AE20" s="109"/>
      <c r="AF20" s="109"/>
      <c r="AG20" s="109"/>
      <c r="AQ20" s="21"/>
    </row>
    <row r="21" spans="1:43" ht="15" customHeight="1" x14ac:dyDescent="0.25">
      <c r="A21" s="31"/>
      <c r="B21" s="31"/>
      <c r="C21" s="31"/>
      <c r="D21" s="31"/>
      <c r="E21" s="31"/>
      <c r="F21" s="31"/>
      <c r="G21" s="185" t="s">
        <v>27</v>
      </c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</row>
    <row r="22" spans="1:43" ht="13.95" customHeight="1" x14ac:dyDescent="0.25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</row>
    <row r="23" spans="1:43" ht="15" customHeight="1" x14ac:dyDescent="0.25">
      <c r="A23" s="186" t="s">
        <v>28</v>
      </c>
      <c r="B23" s="186"/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</row>
    <row r="24" spans="1:43" ht="15" customHeight="1" x14ac:dyDescent="0.25">
      <c r="A24" s="116" t="s">
        <v>6</v>
      </c>
      <c r="B24" s="116"/>
      <c r="C24" s="116"/>
      <c r="D24" s="116"/>
      <c r="E24" s="116"/>
      <c r="F24" s="116"/>
      <c r="G24" s="117" t="s">
        <v>33</v>
      </c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5">
        <v>21.8</v>
      </c>
      <c r="S24" s="115"/>
      <c r="T24" s="61" t="s">
        <v>30</v>
      </c>
      <c r="U24" s="118" t="s">
        <v>29</v>
      </c>
      <c r="V24" s="118"/>
      <c r="W24" s="118"/>
      <c r="X24" s="118"/>
      <c r="Y24" s="118"/>
      <c r="Z24" s="118"/>
      <c r="AA24" s="118"/>
      <c r="AB24" s="118"/>
      <c r="AC24" s="115">
        <v>40</v>
      </c>
      <c r="AD24" s="115"/>
      <c r="AE24" s="73" t="s">
        <v>31</v>
      </c>
      <c r="AF24" s="73"/>
      <c r="AG24" s="73"/>
    </row>
    <row r="25" spans="1:43" ht="15" customHeight="1" x14ac:dyDescent="0.25">
      <c r="A25" s="31"/>
      <c r="B25" s="31"/>
      <c r="C25" s="31"/>
      <c r="D25" s="31"/>
      <c r="E25" s="31"/>
      <c r="F25" s="31"/>
      <c r="G25" s="114" t="s">
        <v>10</v>
      </c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14"/>
      <c r="AD25" s="114"/>
      <c r="AE25" s="114"/>
      <c r="AF25" s="114"/>
      <c r="AG25" s="114"/>
    </row>
    <row r="26" spans="1:43" ht="15" customHeight="1" x14ac:dyDescent="0.2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 t="s">
        <v>34</v>
      </c>
      <c r="M26" s="73"/>
      <c r="N26" s="73"/>
      <c r="O26" s="73"/>
      <c r="P26" s="73"/>
      <c r="Q26" s="73"/>
      <c r="R26" s="73"/>
      <c r="S26" s="115">
        <v>99.4</v>
      </c>
      <c r="T26" s="115"/>
      <c r="U26" s="73" t="s">
        <v>15</v>
      </c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</row>
    <row r="27" spans="1:43" ht="15" customHeight="1" x14ac:dyDescent="0.25">
      <c r="A27" s="116" t="s">
        <v>55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84" t="s">
        <v>54</v>
      </c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</row>
    <row r="28" spans="1:43" ht="15" customHeight="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3"/>
      <c r="K28" s="104" t="s">
        <v>32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43" ht="15" customHeight="1" x14ac:dyDescent="0.25">
      <c r="A29" s="116" t="s">
        <v>69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84" t="s">
        <v>56</v>
      </c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</row>
    <row r="30" spans="1:43" ht="15" customHeight="1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3"/>
      <c r="K30" s="104" t="s">
        <v>32</v>
      </c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43" ht="14.4" x14ac:dyDescent="0.3">
      <c r="A31" s="34" t="s">
        <v>70</v>
      </c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26"/>
      <c r="AG31" s="26"/>
    </row>
    <row r="32" spans="1:43" x14ac:dyDescent="0.25">
      <c r="A32" s="119">
        <v>0</v>
      </c>
      <c r="B32" s="119"/>
      <c r="C32" s="119"/>
      <c r="D32" s="119"/>
      <c r="E32" s="120">
        <v>25</v>
      </c>
      <c r="F32" s="120"/>
      <c r="G32" s="120"/>
      <c r="H32" s="120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26"/>
      <c r="AG32" s="26"/>
    </row>
    <row r="33" spans="1:48" ht="54.6" customHeight="1" x14ac:dyDescent="0.25">
      <c r="A33" s="121" t="s">
        <v>277</v>
      </c>
      <c r="B33" s="122"/>
      <c r="C33" s="122"/>
      <c r="D33" s="122"/>
      <c r="E33" s="122"/>
      <c r="F33" s="122"/>
      <c r="G33" s="122"/>
      <c r="H33" s="123"/>
      <c r="I33" s="121" t="s">
        <v>276</v>
      </c>
      <c r="J33" s="122"/>
      <c r="K33" s="122"/>
      <c r="L33" s="122"/>
      <c r="M33" s="122"/>
      <c r="N33" s="122"/>
      <c r="O33" s="122"/>
      <c r="P33" s="123"/>
      <c r="Q33" s="124" t="s">
        <v>76</v>
      </c>
      <c r="R33" s="125"/>
      <c r="S33" s="125"/>
      <c r="T33" s="125"/>
      <c r="U33" s="125"/>
      <c r="V33" s="125"/>
      <c r="W33" s="124" t="s">
        <v>77</v>
      </c>
      <c r="X33" s="125"/>
      <c r="Y33" s="125"/>
      <c r="Z33" s="126"/>
      <c r="AA33" s="124" t="s">
        <v>57</v>
      </c>
      <c r="AB33" s="125"/>
      <c r="AC33" s="125"/>
      <c r="AD33" s="126"/>
      <c r="AE33" s="124" t="s">
        <v>71</v>
      </c>
      <c r="AF33" s="125"/>
      <c r="AG33" s="126"/>
      <c r="AK33" s="24"/>
    </row>
    <row r="34" spans="1:48" ht="14.4" customHeight="1" x14ac:dyDescent="0.25">
      <c r="A34" s="133" t="s">
        <v>296</v>
      </c>
      <c r="B34" s="134"/>
      <c r="C34" s="134"/>
      <c r="D34" s="134"/>
      <c r="E34" s="134"/>
      <c r="F34" s="134"/>
      <c r="G34" s="134"/>
      <c r="H34" s="135"/>
      <c r="I34" s="136" t="str">
        <f>A34</f>
        <v>кгс/см2</v>
      </c>
      <c r="J34" s="137"/>
      <c r="K34" s="137"/>
      <c r="L34" s="137"/>
      <c r="M34" s="137"/>
      <c r="N34" s="137"/>
      <c r="O34" s="137"/>
      <c r="P34" s="138"/>
      <c r="Q34" s="139" t="s">
        <v>31</v>
      </c>
      <c r="R34" s="139"/>
      <c r="S34" s="139"/>
      <c r="T34" s="139"/>
      <c r="U34" s="139"/>
      <c r="V34" s="139"/>
      <c r="W34" s="140" t="s">
        <v>31</v>
      </c>
      <c r="X34" s="141"/>
      <c r="Y34" s="141"/>
      <c r="Z34" s="142"/>
      <c r="AA34" s="127"/>
      <c r="AB34" s="128"/>
      <c r="AC34" s="128"/>
      <c r="AD34" s="129"/>
      <c r="AE34" s="127"/>
      <c r="AF34" s="128"/>
      <c r="AG34" s="129"/>
      <c r="AU34" t="s">
        <v>275</v>
      </c>
    </row>
    <row r="35" spans="1:48" ht="25.65" customHeight="1" x14ac:dyDescent="0.25">
      <c r="A35" s="121" t="s">
        <v>58</v>
      </c>
      <c r="B35" s="146"/>
      <c r="C35" s="146"/>
      <c r="D35" s="147"/>
      <c r="E35" s="121" t="s">
        <v>60</v>
      </c>
      <c r="F35" s="146"/>
      <c r="G35" s="146"/>
      <c r="H35" s="147"/>
      <c r="I35" s="121" t="s">
        <v>58</v>
      </c>
      <c r="J35" s="146"/>
      <c r="K35" s="146"/>
      <c r="L35" s="147"/>
      <c r="M35" s="121" t="s">
        <v>60</v>
      </c>
      <c r="N35" s="146"/>
      <c r="O35" s="146"/>
      <c r="P35" s="147"/>
      <c r="Q35" s="148" t="s">
        <v>58</v>
      </c>
      <c r="R35" s="149"/>
      <c r="S35" s="150"/>
      <c r="T35" s="148" t="s">
        <v>60</v>
      </c>
      <c r="U35" s="149"/>
      <c r="V35" s="150"/>
      <c r="W35" s="143"/>
      <c r="X35" s="144"/>
      <c r="Y35" s="144"/>
      <c r="Z35" s="145"/>
      <c r="AA35" s="130"/>
      <c r="AB35" s="131"/>
      <c r="AC35" s="131"/>
      <c r="AD35" s="132"/>
      <c r="AE35" s="130"/>
      <c r="AF35" s="131"/>
      <c r="AG35" s="132"/>
      <c r="AN35" s="1" t="s">
        <v>67</v>
      </c>
      <c r="AO35" s="1"/>
      <c r="AP35" s="1"/>
      <c r="AQ35" s="1"/>
      <c r="AU35" s="24">
        <f>I43*W36/100-0.002</f>
        <v>0.373</v>
      </c>
    </row>
    <row r="36" spans="1:48" ht="15" customHeight="1" x14ac:dyDescent="0.25">
      <c r="A36" s="157">
        <f ca="1">RAND()*(AU46-AU47)+AU47</f>
        <v>0.22</v>
      </c>
      <c r="B36" s="158"/>
      <c r="C36" s="158"/>
      <c r="D36" s="159"/>
      <c r="E36" s="157">
        <f ca="1">RAND()*(AU46-AU47)+AU47</f>
        <v>-0.21</v>
      </c>
      <c r="F36" s="158"/>
      <c r="G36" s="158"/>
      <c r="H36" s="159"/>
      <c r="I36" s="156">
        <f>($E$32-A32)/100*((AO46-4)/28*100)+A32</f>
        <v>0</v>
      </c>
      <c r="J36" s="156"/>
      <c r="K36" s="156"/>
      <c r="L36" s="156"/>
      <c r="M36" s="156">
        <f>I36</f>
        <v>0</v>
      </c>
      <c r="N36" s="156"/>
      <c r="O36" s="156"/>
      <c r="P36" s="156"/>
      <c r="Q36" s="151">
        <f ca="1">(A36-I36)/I43*100</f>
        <v>0.88</v>
      </c>
      <c r="R36" s="151"/>
      <c r="S36" s="151"/>
      <c r="T36" s="151">
        <f ca="1">(E36-M36)/M40*100</f>
        <v>-1.47</v>
      </c>
      <c r="U36" s="151"/>
      <c r="V36" s="151"/>
      <c r="W36" s="151">
        <v>1.5</v>
      </c>
      <c r="X36" s="151"/>
      <c r="Y36" s="151"/>
      <c r="Z36" s="151"/>
      <c r="AA36" s="152" t="s">
        <v>59</v>
      </c>
      <c r="AB36" s="152"/>
      <c r="AC36" s="152"/>
      <c r="AD36" s="152"/>
      <c r="AE36" s="152" t="s">
        <v>59</v>
      </c>
      <c r="AF36" s="152"/>
      <c r="AG36" s="152"/>
      <c r="AN36" s="18">
        <f ca="1">IF(ABS(Q36)&gt;=$W$36,1,0)</f>
        <v>0</v>
      </c>
      <c r="AO36" s="18">
        <f ca="1">IF(ABS(T36)&gt;=$W$36,1,0)</f>
        <v>0</v>
      </c>
    </row>
    <row r="37" spans="1:48" x14ac:dyDescent="0.25">
      <c r="A37" s="157">
        <f ca="1">RAND()*(AU48-AU49)+AU49</f>
        <v>3.78</v>
      </c>
      <c r="B37" s="158"/>
      <c r="C37" s="158"/>
      <c r="D37" s="159"/>
      <c r="E37" s="157">
        <f ca="1">RAND()*(AU48-AU49)+AU49</f>
        <v>3.34</v>
      </c>
      <c r="F37" s="158"/>
      <c r="G37" s="158"/>
      <c r="H37" s="159"/>
      <c r="I37" s="156">
        <f>($E$32-A32)/100*((AO47-4)/28*100)+A32</f>
        <v>3.5710000000000002</v>
      </c>
      <c r="J37" s="156"/>
      <c r="K37" s="156"/>
      <c r="L37" s="156"/>
      <c r="M37" s="156">
        <f t="shared" ref="M37:M43" si="0">I37</f>
        <v>3.5710000000000002</v>
      </c>
      <c r="N37" s="156"/>
      <c r="O37" s="156"/>
      <c r="P37" s="156"/>
      <c r="Q37" s="151">
        <f ca="1">(A37-I37)/I43*100</f>
        <v>0.84</v>
      </c>
      <c r="R37" s="151"/>
      <c r="S37" s="151"/>
      <c r="T37" s="151">
        <f ca="1">(E37-M37)/M40*100</f>
        <v>-1.62</v>
      </c>
      <c r="U37" s="151"/>
      <c r="V37" s="151"/>
      <c r="W37" s="151">
        <v>1.5</v>
      </c>
      <c r="X37" s="151"/>
      <c r="Y37" s="151"/>
      <c r="Z37" s="151"/>
      <c r="AA37" s="151">
        <f ca="1">(A37-E37)/A43*100</f>
        <v>1.75</v>
      </c>
      <c r="AB37" s="151"/>
      <c r="AC37" s="151"/>
      <c r="AD37" s="151"/>
      <c r="AE37" s="151">
        <f>W37</f>
        <v>1.5</v>
      </c>
      <c r="AF37" s="151"/>
      <c r="AG37" s="151"/>
      <c r="AN37" s="18">
        <f ca="1">IF(ABS(Q37)&gt;=$W$37,1,0)</f>
        <v>0</v>
      </c>
      <c r="AO37" s="18">
        <f ca="1">IF(ABS(T37)&gt;=$W$37,1,0)</f>
        <v>1</v>
      </c>
      <c r="AP37" s="18">
        <f ca="1">IF(ABS(AA37)&gt;=$AE$37,1,0)</f>
        <v>1</v>
      </c>
      <c r="AU37" s="24">
        <f>I36</f>
        <v>0</v>
      </c>
      <c r="AV37" s="24">
        <f>M36</f>
        <v>0</v>
      </c>
    </row>
    <row r="38" spans="1:48" x14ac:dyDescent="0.25">
      <c r="A38" s="157">
        <f ca="1">RAND()*(AU50-AU51)+AU51</f>
        <v>6.82</v>
      </c>
      <c r="B38" s="158"/>
      <c r="C38" s="158"/>
      <c r="D38" s="159"/>
      <c r="E38" s="157">
        <f ca="1">RAND()*(AU50-AU51)+AU51</f>
        <v>7.01</v>
      </c>
      <c r="F38" s="158"/>
      <c r="G38" s="158"/>
      <c r="H38" s="159"/>
      <c r="I38" s="156">
        <f>($E$32-A32)/100*((AO48-4)/28*100)+A32</f>
        <v>7.1429999999999998</v>
      </c>
      <c r="J38" s="156"/>
      <c r="K38" s="156"/>
      <c r="L38" s="156"/>
      <c r="M38" s="156">
        <f t="shared" si="0"/>
        <v>7.1429999999999998</v>
      </c>
      <c r="N38" s="156"/>
      <c r="O38" s="156"/>
      <c r="P38" s="156"/>
      <c r="Q38" s="151">
        <f ca="1">(A38-I38)/I43*100</f>
        <v>-1.29</v>
      </c>
      <c r="R38" s="151"/>
      <c r="S38" s="151"/>
      <c r="T38" s="151">
        <f ca="1">(E38-M38)/M40*100</f>
        <v>-0.93</v>
      </c>
      <c r="U38" s="151"/>
      <c r="V38" s="151"/>
      <c r="W38" s="151">
        <v>1.5</v>
      </c>
      <c r="X38" s="151"/>
      <c r="Y38" s="151"/>
      <c r="Z38" s="151"/>
      <c r="AA38" s="157">
        <f ca="1">(A38-E38)/A43*100</f>
        <v>-0.76</v>
      </c>
      <c r="AB38" s="158"/>
      <c r="AC38" s="158"/>
      <c r="AD38" s="159"/>
      <c r="AE38" s="151">
        <f t="shared" ref="AE38:AE42" si="1">W38</f>
        <v>1.5</v>
      </c>
      <c r="AF38" s="151"/>
      <c r="AG38" s="151"/>
      <c r="AN38" s="18">
        <f ca="1">IF(ABS(Q38)&gt;=$W$38,1,0)</f>
        <v>0</v>
      </c>
      <c r="AO38" s="18">
        <f ca="1">IF(ABS(T38)&gt;=$W$38,1,0)</f>
        <v>0</v>
      </c>
      <c r="AP38" s="18">
        <f ca="1">IF(ABS(AA38)&gt;=$AE$38,1,0)</f>
        <v>0</v>
      </c>
      <c r="AU38" s="24">
        <f t="shared" ref="AU38:AU43" si="2">I37</f>
        <v>3.5710000000000002</v>
      </c>
      <c r="AV38" s="24">
        <f t="shared" ref="AV38:AV44" si="3">M37</f>
        <v>3.5710000000000002</v>
      </c>
    </row>
    <row r="39" spans="1:48" x14ac:dyDescent="0.25">
      <c r="A39" s="157">
        <f ca="1">RAND()*(AU52-AU53)+AU53</f>
        <v>10.39</v>
      </c>
      <c r="B39" s="158"/>
      <c r="C39" s="158"/>
      <c r="D39" s="159"/>
      <c r="E39" s="157">
        <f ca="1">RAND()*(AU52-AU53)+AU53</f>
        <v>10.49</v>
      </c>
      <c r="F39" s="158"/>
      <c r="G39" s="158"/>
      <c r="H39" s="159"/>
      <c r="I39" s="156">
        <f>($E$32-A32)/100*((AO49-4)/28*100)+A32</f>
        <v>10.714</v>
      </c>
      <c r="J39" s="156"/>
      <c r="K39" s="156"/>
      <c r="L39" s="156"/>
      <c r="M39" s="156">
        <f t="shared" si="0"/>
        <v>10.714</v>
      </c>
      <c r="N39" s="156"/>
      <c r="O39" s="156"/>
      <c r="P39" s="156"/>
      <c r="Q39" s="151">
        <f ca="1">(A39-I39)/I43*100</f>
        <v>-1.3</v>
      </c>
      <c r="R39" s="151"/>
      <c r="S39" s="151"/>
      <c r="T39" s="151">
        <f ca="1">(E39-M39)/M40*100</f>
        <v>-1.57</v>
      </c>
      <c r="U39" s="151"/>
      <c r="V39" s="151"/>
      <c r="W39" s="151">
        <v>1.5</v>
      </c>
      <c r="X39" s="151"/>
      <c r="Y39" s="151"/>
      <c r="Z39" s="151"/>
      <c r="AA39" s="157">
        <f ca="1">(A39-E39)/A43*100</f>
        <v>-0.4</v>
      </c>
      <c r="AB39" s="158"/>
      <c r="AC39" s="158"/>
      <c r="AD39" s="159"/>
      <c r="AE39" s="151">
        <f t="shared" si="1"/>
        <v>1.5</v>
      </c>
      <c r="AF39" s="151"/>
      <c r="AG39" s="151"/>
      <c r="AN39" s="18">
        <f ca="1">IF(ABS(Q39)&gt;=$W$39,1,0)</f>
        <v>0</v>
      </c>
      <c r="AO39" s="18">
        <f ca="1">IF(ABS(T39)&gt;=$W$39,1,0)</f>
        <v>1</v>
      </c>
      <c r="AP39" s="18">
        <f ca="1">IF(ABS(AA39)&gt;=$AE$39,1,0)</f>
        <v>0</v>
      </c>
      <c r="AU39" s="24">
        <f t="shared" si="2"/>
        <v>7.1429999999999998</v>
      </c>
      <c r="AV39" s="24">
        <f t="shared" si="3"/>
        <v>7.1429999999999998</v>
      </c>
    </row>
    <row r="40" spans="1:48" x14ac:dyDescent="0.25">
      <c r="A40" s="157">
        <f ca="1">RAND()*(AU54-AU55)+AU55</f>
        <v>14.49</v>
      </c>
      <c r="B40" s="158"/>
      <c r="C40" s="158"/>
      <c r="D40" s="159"/>
      <c r="E40" s="157">
        <f ca="1">RAND()*(AU54-AU55)+AU55</f>
        <v>14.29</v>
      </c>
      <c r="F40" s="158"/>
      <c r="G40" s="158"/>
      <c r="H40" s="159"/>
      <c r="I40" s="156">
        <f>($E$32-A32)/100*((AO50-4)/28*100)+A32</f>
        <v>14.286</v>
      </c>
      <c r="J40" s="156"/>
      <c r="K40" s="156"/>
      <c r="L40" s="156"/>
      <c r="M40" s="156">
        <f t="shared" si="0"/>
        <v>14.286</v>
      </c>
      <c r="N40" s="156"/>
      <c r="O40" s="156"/>
      <c r="P40" s="156"/>
      <c r="Q40" s="151">
        <f ca="1">(A40-I40)/I43*100</f>
        <v>0.82</v>
      </c>
      <c r="R40" s="151"/>
      <c r="S40" s="151"/>
      <c r="T40" s="151">
        <f ca="1">(E40-M40)/M40*100</f>
        <v>0.03</v>
      </c>
      <c r="U40" s="151"/>
      <c r="V40" s="151"/>
      <c r="W40" s="151">
        <v>1.5</v>
      </c>
      <c r="X40" s="151"/>
      <c r="Y40" s="151"/>
      <c r="Z40" s="151"/>
      <c r="AA40" s="157">
        <f ca="1">(A40-E40)/A43*100</f>
        <v>0.8</v>
      </c>
      <c r="AB40" s="158"/>
      <c r="AC40" s="158"/>
      <c r="AD40" s="159"/>
      <c r="AE40" s="151">
        <f t="shared" si="1"/>
        <v>1.5</v>
      </c>
      <c r="AF40" s="151"/>
      <c r="AG40" s="151"/>
      <c r="AN40" s="18">
        <f ca="1">IF(ABS(Q40)&gt;=$W$40,1,0)</f>
        <v>0</v>
      </c>
      <c r="AO40" s="18">
        <f ca="1">IF(ABS(T40)&gt;=$W$40,1,0)</f>
        <v>0</v>
      </c>
      <c r="AP40" s="18">
        <f ca="1">IF(ABS(AA40)&gt;=$AE$40,1,0)</f>
        <v>0</v>
      </c>
      <c r="AU40" s="24">
        <f t="shared" si="2"/>
        <v>10.714</v>
      </c>
      <c r="AV40" s="24">
        <f t="shared" si="3"/>
        <v>10.714</v>
      </c>
    </row>
    <row r="41" spans="1:48" x14ac:dyDescent="0.25">
      <c r="A41" s="157">
        <f ca="1">RAND()*(AU56-AU57)+AU57</f>
        <v>17.87</v>
      </c>
      <c r="B41" s="158"/>
      <c r="C41" s="158"/>
      <c r="D41" s="159"/>
      <c r="E41" s="157">
        <f ca="1">RAND()*(AU56-AU57)+AU57</f>
        <v>17.97</v>
      </c>
      <c r="F41" s="158"/>
      <c r="G41" s="158"/>
      <c r="H41" s="159"/>
      <c r="I41" s="156">
        <f>($E$32-A32)/100*((AO51-4)/28*100)+A32</f>
        <v>17.856999999999999</v>
      </c>
      <c r="J41" s="156"/>
      <c r="K41" s="156"/>
      <c r="L41" s="156"/>
      <c r="M41" s="156">
        <f t="shared" si="0"/>
        <v>17.856999999999999</v>
      </c>
      <c r="N41" s="156"/>
      <c r="O41" s="156"/>
      <c r="P41" s="156"/>
      <c r="Q41" s="151">
        <f ca="1">(A41-I41)/I43*100</f>
        <v>0.05</v>
      </c>
      <c r="R41" s="151"/>
      <c r="S41" s="151"/>
      <c r="T41" s="151">
        <f t="shared" ref="T41:T43" ca="1" si="4">(E41-M41)/M41*100</f>
        <v>0.63</v>
      </c>
      <c r="U41" s="151"/>
      <c r="V41" s="151"/>
      <c r="W41" s="151">
        <v>1.5</v>
      </c>
      <c r="X41" s="151"/>
      <c r="Y41" s="151"/>
      <c r="Z41" s="151"/>
      <c r="AA41" s="157">
        <f ca="1">(A41-E41)/A43*100</f>
        <v>-0.4</v>
      </c>
      <c r="AB41" s="158"/>
      <c r="AC41" s="158"/>
      <c r="AD41" s="159"/>
      <c r="AE41" s="151">
        <f t="shared" si="1"/>
        <v>1.5</v>
      </c>
      <c r="AF41" s="151"/>
      <c r="AG41" s="151"/>
      <c r="AN41" s="18">
        <f ca="1">IF(ABS(Q41)&gt;=$W$41,1,0)</f>
        <v>0</v>
      </c>
      <c r="AO41" s="18">
        <f ca="1">IF(ABS(T41)&gt;=$W$41,1,0)</f>
        <v>0</v>
      </c>
      <c r="AP41" s="18">
        <f ca="1">IF(ABS(AA41)&gt;=$AE$41,1,0)</f>
        <v>0</v>
      </c>
      <c r="AU41" s="24">
        <f t="shared" si="2"/>
        <v>14.286</v>
      </c>
      <c r="AV41" s="24">
        <f t="shared" si="3"/>
        <v>14.286</v>
      </c>
    </row>
    <row r="42" spans="1:48" x14ac:dyDescent="0.25">
      <c r="A42" s="157">
        <f ca="1">RAND()*(AU58-AU59)+AU59</f>
        <v>21.29</v>
      </c>
      <c r="B42" s="158"/>
      <c r="C42" s="158"/>
      <c r="D42" s="159"/>
      <c r="E42" s="157">
        <f ca="1">RAND()*(AU58-AU59)+AU59</f>
        <v>21.56</v>
      </c>
      <c r="F42" s="158"/>
      <c r="G42" s="158"/>
      <c r="H42" s="159"/>
      <c r="I42" s="156">
        <f>($E$32-A32)/100*((AO52-4)/28*100)+A32</f>
        <v>21.428999999999998</v>
      </c>
      <c r="J42" s="156"/>
      <c r="K42" s="156"/>
      <c r="L42" s="156"/>
      <c r="M42" s="156">
        <f t="shared" si="0"/>
        <v>21.428999999999998</v>
      </c>
      <c r="N42" s="156"/>
      <c r="O42" s="156"/>
      <c r="P42" s="156"/>
      <c r="Q42" s="151">
        <f ca="1">(A42-I42)/I43*100</f>
        <v>-0.56000000000000005</v>
      </c>
      <c r="R42" s="151"/>
      <c r="S42" s="151"/>
      <c r="T42" s="151">
        <f t="shared" ca="1" si="4"/>
        <v>0.61</v>
      </c>
      <c r="U42" s="151"/>
      <c r="V42" s="151"/>
      <c r="W42" s="151">
        <v>1.5</v>
      </c>
      <c r="X42" s="151"/>
      <c r="Y42" s="151"/>
      <c r="Z42" s="151"/>
      <c r="AA42" s="157">
        <f ca="1">(A42-E42)/A43*100</f>
        <v>-1.08</v>
      </c>
      <c r="AB42" s="158"/>
      <c r="AC42" s="158"/>
      <c r="AD42" s="159"/>
      <c r="AE42" s="151">
        <f t="shared" si="1"/>
        <v>1.5</v>
      </c>
      <c r="AF42" s="151"/>
      <c r="AG42" s="151"/>
      <c r="AN42" s="18">
        <f ca="1">IF(ABS(Q42)&gt;=$W$42,1,0)</f>
        <v>0</v>
      </c>
      <c r="AO42" s="18">
        <f ca="1">IF(ABS(T42)&gt;=$W$42,1,0)</f>
        <v>0</v>
      </c>
      <c r="AP42" s="18">
        <f ca="1">IF(ABS(AA42)&gt;=$AE$42,1,0)</f>
        <v>0</v>
      </c>
      <c r="AU42" s="24">
        <f t="shared" si="2"/>
        <v>17.856999999999999</v>
      </c>
      <c r="AV42" s="24">
        <f t="shared" si="3"/>
        <v>17.856999999999999</v>
      </c>
    </row>
    <row r="43" spans="1:48" x14ac:dyDescent="0.25">
      <c r="A43" s="157">
        <f ca="1">RAND()*(AU60-AU61)+AU61</f>
        <v>25.08</v>
      </c>
      <c r="B43" s="158"/>
      <c r="C43" s="158"/>
      <c r="D43" s="159"/>
      <c r="E43" s="157">
        <f ca="1">RAND()*(AU60-AU61)+AU61</f>
        <v>24.66</v>
      </c>
      <c r="F43" s="158"/>
      <c r="G43" s="158"/>
      <c r="H43" s="159"/>
      <c r="I43" s="156">
        <f>($E$32-A32)/100*((AO53-4)/28*100)+A32</f>
        <v>25</v>
      </c>
      <c r="J43" s="156"/>
      <c r="K43" s="156"/>
      <c r="L43" s="156"/>
      <c r="M43" s="156">
        <f t="shared" si="0"/>
        <v>25</v>
      </c>
      <c r="N43" s="156"/>
      <c r="O43" s="156"/>
      <c r="P43" s="156"/>
      <c r="Q43" s="151">
        <f ca="1">(A43-I43)/I43*100</f>
        <v>0.32</v>
      </c>
      <c r="R43" s="151"/>
      <c r="S43" s="151"/>
      <c r="T43" s="151">
        <f t="shared" ca="1" si="4"/>
        <v>-1.36</v>
      </c>
      <c r="U43" s="151"/>
      <c r="V43" s="151"/>
      <c r="W43" s="151">
        <v>1.5</v>
      </c>
      <c r="X43" s="151"/>
      <c r="Y43" s="151"/>
      <c r="Z43" s="151"/>
      <c r="AA43" s="152" t="s">
        <v>59</v>
      </c>
      <c r="AB43" s="152"/>
      <c r="AC43" s="152"/>
      <c r="AD43" s="152"/>
      <c r="AE43" s="152" t="s">
        <v>59</v>
      </c>
      <c r="AF43" s="152"/>
      <c r="AG43" s="152"/>
      <c r="AN43" s="18">
        <f ca="1">IF(ABS(Q43)&gt;=$W$43,1,0)</f>
        <v>0</v>
      </c>
      <c r="AO43" s="18">
        <f ca="1">IF(ABS(T43)&gt;=$W$43,1,0)</f>
        <v>0</v>
      </c>
      <c r="AU43" s="24">
        <f t="shared" si="2"/>
        <v>21.428999999999998</v>
      </c>
      <c r="AV43" s="24">
        <f t="shared" si="3"/>
        <v>21.428999999999998</v>
      </c>
    </row>
    <row r="44" spans="1:48" x14ac:dyDescent="0.2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U44" s="24">
        <f>I43</f>
        <v>25</v>
      </c>
      <c r="AV44" s="24">
        <f t="shared" si="3"/>
        <v>25</v>
      </c>
    </row>
    <row r="45" spans="1:48" ht="14.4" thickBot="1" x14ac:dyDescent="0.3">
      <c r="A45" s="181" t="s">
        <v>180</v>
      </c>
      <c r="B45" s="181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</row>
    <row r="46" spans="1:48" x14ac:dyDescent="0.25">
      <c r="A46" s="71"/>
      <c r="B46" s="71"/>
      <c r="C46" s="71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O46" s="162">
        <v>4</v>
      </c>
      <c r="AP46" s="162"/>
      <c r="AQ46" s="162"/>
      <c r="AT46" s="167">
        <v>1</v>
      </c>
      <c r="AU46" s="58">
        <f>AU37+AU35-0.01</f>
        <v>0.36299999999999999</v>
      </c>
    </row>
    <row r="47" spans="1:48" ht="14.4" thickBot="1" x14ac:dyDescent="0.3">
      <c r="A47" s="160" t="s">
        <v>7</v>
      </c>
      <c r="B47" s="160"/>
      <c r="C47" s="160"/>
      <c r="D47" s="160"/>
      <c r="E47" s="160"/>
      <c r="F47" s="161">
        <v>45595</v>
      </c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26"/>
      <c r="AG47" s="26"/>
      <c r="AO47" s="162">
        <v>8</v>
      </c>
      <c r="AP47" s="162"/>
      <c r="AQ47" s="162"/>
      <c r="AT47" s="167"/>
      <c r="AU47" s="59">
        <f>AU37-AU35+0.01</f>
        <v>-0.36299999999999999</v>
      </c>
    </row>
    <row r="48" spans="1:48" ht="16.2" x14ac:dyDescent="0.25">
      <c r="A48" s="72"/>
      <c r="B48" s="72"/>
      <c r="C48" s="26"/>
      <c r="D48" s="26"/>
      <c r="E48" s="26"/>
      <c r="F48" s="168" t="s">
        <v>11</v>
      </c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26"/>
      <c r="AG48" s="26"/>
      <c r="AO48" s="162">
        <v>12</v>
      </c>
      <c r="AP48" s="162"/>
      <c r="AQ48" s="162"/>
      <c r="AT48" s="167">
        <v>2</v>
      </c>
      <c r="AU48" s="58">
        <f>AU38+AU35-0.01</f>
        <v>3.9340000000000002</v>
      </c>
    </row>
    <row r="49" spans="1:47" ht="16.8" thickBot="1" x14ac:dyDescent="0.3">
      <c r="A49" s="72"/>
      <c r="B49" s="72"/>
      <c r="C49" s="26"/>
      <c r="D49" s="26"/>
      <c r="E49" s="26"/>
      <c r="F49" s="74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26"/>
      <c r="AG49" s="26"/>
      <c r="AO49" s="162">
        <v>16</v>
      </c>
      <c r="AP49" s="162"/>
      <c r="AQ49" s="162"/>
      <c r="AT49" s="167"/>
      <c r="AU49" s="59">
        <f>AU38-AU35+0.01</f>
        <v>3.2080000000000002</v>
      </c>
    </row>
    <row r="50" spans="1:47" x14ac:dyDescent="0.2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O50" s="162">
        <v>20</v>
      </c>
      <c r="AP50" s="162"/>
      <c r="AQ50" s="162"/>
      <c r="AT50" s="167">
        <v>3</v>
      </c>
      <c r="AU50" s="58">
        <f>AU39+AU35-0.01</f>
        <v>7.5060000000000002</v>
      </c>
    </row>
    <row r="51" spans="1:47" ht="16.8" thickBot="1" x14ac:dyDescent="0.3">
      <c r="A51" s="33" t="s">
        <v>68</v>
      </c>
      <c r="B51" s="72"/>
      <c r="C51" s="26"/>
      <c r="D51" s="26"/>
      <c r="E51" s="118"/>
      <c r="F51" s="118"/>
      <c r="G51" s="69"/>
      <c r="H51" s="73"/>
      <c r="I51" s="73"/>
      <c r="J51" s="73"/>
      <c r="K51" s="73"/>
      <c r="L51" s="73"/>
      <c r="M51" s="118" t="s">
        <v>63</v>
      </c>
      <c r="N51" s="118"/>
      <c r="O51" s="118"/>
      <c r="P51" s="118"/>
      <c r="Q51" s="75"/>
      <c r="AC51" s="26"/>
      <c r="AD51" s="26"/>
      <c r="AE51" s="26"/>
      <c r="AF51" s="26"/>
      <c r="AG51" s="26"/>
      <c r="AO51" s="166">
        <v>24</v>
      </c>
      <c r="AP51" s="166"/>
      <c r="AQ51" s="166"/>
      <c r="AT51" s="167"/>
      <c r="AU51" s="59">
        <f>AU39-AU35+0.01</f>
        <v>6.78</v>
      </c>
    </row>
    <row r="52" spans="1:47" x14ac:dyDescent="0.25">
      <c r="A52" s="26"/>
      <c r="B52" s="26"/>
      <c r="C52" s="26"/>
      <c r="D52" s="26"/>
      <c r="E52" s="165" t="s">
        <v>61</v>
      </c>
      <c r="F52" s="165"/>
      <c r="G52" s="165"/>
      <c r="H52" s="165"/>
      <c r="I52" s="165"/>
      <c r="J52" s="26"/>
      <c r="K52" s="26"/>
      <c r="L52" s="37" t="s">
        <v>62</v>
      </c>
      <c r="M52" s="26"/>
      <c r="N52" s="26"/>
      <c r="O52" s="26"/>
      <c r="P52" s="26"/>
      <c r="Q52" s="26"/>
      <c r="AC52" s="26"/>
      <c r="AD52" s="26"/>
      <c r="AE52" s="26"/>
      <c r="AF52" s="26"/>
      <c r="AG52" s="26"/>
      <c r="AO52" s="166">
        <v>28</v>
      </c>
      <c r="AP52" s="166"/>
      <c r="AQ52" s="166"/>
      <c r="AT52" s="167">
        <v>4</v>
      </c>
      <c r="AU52" s="58">
        <f>AU40+AU35-0.01</f>
        <v>11.077</v>
      </c>
    </row>
    <row r="53" spans="1:47" ht="14.4" thickBot="1" x14ac:dyDescent="0.3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O53" s="166">
        <v>32</v>
      </c>
      <c r="AP53" s="166"/>
      <c r="AQ53" s="166"/>
      <c r="AT53" s="167"/>
      <c r="AU53" s="59">
        <f>AU40-AU35+0.01</f>
        <v>10.351000000000001</v>
      </c>
    </row>
    <row r="54" spans="1:47" x14ac:dyDescent="0.2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T54" s="167">
        <v>5</v>
      </c>
      <c r="AU54" s="58">
        <f>AU41+AU35-0.01</f>
        <v>14.648999999999999</v>
      </c>
    </row>
    <row r="55" spans="1:47" ht="14.4" thickBot="1" x14ac:dyDescent="0.3"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T55" s="167"/>
      <c r="AU55" s="59">
        <f>AU41-AU35+0.01</f>
        <v>13.923</v>
      </c>
    </row>
    <row r="56" spans="1:47" x14ac:dyDescent="0.25"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T56" s="164">
        <v>6</v>
      </c>
      <c r="AU56" s="58">
        <f>AU42+AU35-0.01</f>
        <v>18.22</v>
      </c>
    </row>
    <row r="57" spans="1:47" ht="14.4" thickBot="1" x14ac:dyDescent="0.3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T57" s="164"/>
      <c r="AU57" s="59">
        <f>AU42-AU35+0.01</f>
        <v>17.494</v>
      </c>
    </row>
    <row r="58" spans="1:47" x14ac:dyDescent="0.25">
      <c r="AT58" s="164">
        <v>7</v>
      </c>
      <c r="AU58" s="58">
        <f>AU43+AU35-0.01</f>
        <v>21.792000000000002</v>
      </c>
    </row>
    <row r="59" spans="1:47" ht="14.4" thickBot="1" x14ac:dyDescent="0.3">
      <c r="AT59" s="164"/>
      <c r="AU59" s="59">
        <f>AU43-AU35+0.01</f>
        <v>21.065999999999999</v>
      </c>
    </row>
    <row r="60" spans="1:47" x14ac:dyDescent="0.25">
      <c r="AT60" s="164">
        <v>8</v>
      </c>
      <c r="AU60" s="58">
        <f>AU44+AU35-0.01</f>
        <v>25.363</v>
      </c>
    </row>
    <row r="61" spans="1:47" ht="14.4" thickBot="1" x14ac:dyDescent="0.3">
      <c r="AT61" s="164"/>
      <c r="AU61" s="59">
        <f>AU44-AU35+0.01</f>
        <v>24.637</v>
      </c>
    </row>
  </sheetData>
  <mergeCells count="155">
    <mergeCell ref="A9:AG9"/>
    <mergeCell ref="A10:AG10"/>
    <mergeCell ref="A11:AE11"/>
    <mergeCell ref="A12:H12"/>
    <mergeCell ref="I12:AG12"/>
    <mergeCell ref="I13:AG13"/>
    <mergeCell ref="A2:AG2"/>
    <mergeCell ref="A3:AG3"/>
    <mergeCell ref="A6:W6"/>
    <mergeCell ref="A8:S8"/>
    <mergeCell ref="T8:Y8"/>
    <mergeCell ref="Z8:AD8"/>
    <mergeCell ref="I16:AG16"/>
    <mergeCell ref="A17:N17"/>
    <mergeCell ref="O17:AG17"/>
    <mergeCell ref="O18:AG18"/>
    <mergeCell ref="A19:AG19"/>
    <mergeCell ref="A20:F20"/>
    <mergeCell ref="G20:AG20"/>
    <mergeCell ref="I14:AG14"/>
    <mergeCell ref="A15:H15"/>
    <mergeCell ref="I15:S15"/>
    <mergeCell ref="T15:U15"/>
    <mergeCell ref="V15:Y15"/>
    <mergeCell ref="Z15:AA15"/>
    <mergeCell ref="AB15:AE15"/>
    <mergeCell ref="G25:AG25"/>
    <mergeCell ref="S26:T26"/>
    <mergeCell ref="A27:J27"/>
    <mergeCell ref="K27:AG27"/>
    <mergeCell ref="K28:AG28"/>
    <mergeCell ref="A29:J29"/>
    <mergeCell ref="K29:AG29"/>
    <mergeCell ref="G21:AG21"/>
    <mergeCell ref="A22:AG22"/>
    <mergeCell ref="A23:AG23"/>
    <mergeCell ref="A24:F24"/>
    <mergeCell ref="G24:Q24"/>
    <mergeCell ref="R24:S24"/>
    <mergeCell ref="U24:AB24"/>
    <mergeCell ref="AC24:AD24"/>
    <mergeCell ref="K30:AG30"/>
    <mergeCell ref="A32:D32"/>
    <mergeCell ref="E32:H32"/>
    <mergeCell ref="A33:H33"/>
    <mergeCell ref="I33:P33"/>
    <mergeCell ref="Q33:V33"/>
    <mergeCell ref="W33:Z33"/>
    <mergeCell ref="AA33:AD35"/>
    <mergeCell ref="AE33:AG35"/>
    <mergeCell ref="A34:H34"/>
    <mergeCell ref="I34:P34"/>
    <mergeCell ref="Q34:V34"/>
    <mergeCell ref="W34:Z35"/>
    <mergeCell ref="A35:D35"/>
    <mergeCell ref="E35:H35"/>
    <mergeCell ref="I35:L35"/>
    <mergeCell ref="M35:P35"/>
    <mergeCell ref="Q35:S35"/>
    <mergeCell ref="T35:V35"/>
    <mergeCell ref="W36:Z36"/>
    <mergeCell ref="AA36:AD36"/>
    <mergeCell ref="AE36:AG36"/>
    <mergeCell ref="A37:D37"/>
    <mergeCell ref="E37:H37"/>
    <mergeCell ref="I37:L37"/>
    <mergeCell ref="M37:P37"/>
    <mergeCell ref="Q37:S37"/>
    <mergeCell ref="T37:V37"/>
    <mergeCell ref="W37:Z37"/>
    <mergeCell ref="A36:D36"/>
    <mergeCell ref="E36:H36"/>
    <mergeCell ref="I36:L36"/>
    <mergeCell ref="M36:P36"/>
    <mergeCell ref="Q36:S36"/>
    <mergeCell ref="T36:V36"/>
    <mergeCell ref="AA37:AD37"/>
    <mergeCell ref="AE37:AG37"/>
    <mergeCell ref="A38:D38"/>
    <mergeCell ref="E38:H38"/>
    <mergeCell ref="I38:L38"/>
    <mergeCell ref="M38:P38"/>
    <mergeCell ref="Q38:S38"/>
    <mergeCell ref="T38:V38"/>
    <mergeCell ref="W38:Z38"/>
    <mergeCell ref="AA38:AD38"/>
    <mergeCell ref="AE38:AG38"/>
    <mergeCell ref="A39:D39"/>
    <mergeCell ref="E39:H39"/>
    <mergeCell ref="I39:L39"/>
    <mergeCell ref="M39:P39"/>
    <mergeCell ref="Q39:S39"/>
    <mergeCell ref="T39:V39"/>
    <mergeCell ref="W39:Z39"/>
    <mergeCell ref="AA39:AD39"/>
    <mergeCell ref="AE39:AG39"/>
    <mergeCell ref="W40:Z40"/>
    <mergeCell ref="AA40:AD40"/>
    <mergeCell ref="AE40:AG40"/>
    <mergeCell ref="A41:D41"/>
    <mergeCell ref="E41:H41"/>
    <mergeCell ref="I41:L41"/>
    <mergeCell ref="M41:P41"/>
    <mergeCell ref="Q41:S41"/>
    <mergeCell ref="T41:V41"/>
    <mergeCell ref="W41:Z41"/>
    <mergeCell ref="A40:D40"/>
    <mergeCell ref="E40:H40"/>
    <mergeCell ref="I40:L40"/>
    <mergeCell ref="M40:P40"/>
    <mergeCell ref="Q40:S40"/>
    <mergeCell ref="T40:V40"/>
    <mergeCell ref="AA41:AD41"/>
    <mergeCell ref="AE41:AG41"/>
    <mergeCell ref="AO46:AQ46"/>
    <mergeCell ref="AT46:AT47"/>
    <mergeCell ref="A47:E47"/>
    <mergeCell ref="F47:AE47"/>
    <mergeCell ref="AO47:AQ47"/>
    <mergeCell ref="AE42:AG42"/>
    <mergeCell ref="A43:D43"/>
    <mergeCell ref="E43:H43"/>
    <mergeCell ref="I43:L43"/>
    <mergeCell ref="M43:P43"/>
    <mergeCell ref="Q43:S43"/>
    <mergeCell ref="T43:V43"/>
    <mergeCell ref="W43:Z43"/>
    <mergeCell ref="AA43:AD43"/>
    <mergeCell ref="AE43:AG43"/>
    <mergeCell ref="A42:D42"/>
    <mergeCell ref="E42:H42"/>
    <mergeCell ref="I42:L42"/>
    <mergeCell ref="M42:P42"/>
    <mergeCell ref="Q42:S42"/>
    <mergeCell ref="T42:V42"/>
    <mergeCell ref="W42:Z42"/>
    <mergeCell ref="AA42:AD42"/>
    <mergeCell ref="A45:AG45"/>
    <mergeCell ref="AT58:AT59"/>
    <mergeCell ref="AT60:AT61"/>
    <mergeCell ref="E52:I52"/>
    <mergeCell ref="AO52:AQ52"/>
    <mergeCell ref="AT52:AT53"/>
    <mergeCell ref="AO53:AQ53"/>
    <mergeCell ref="AT54:AT55"/>
    <mergeCell ref="AT56:AT57"/>
    <mergeCell ref="F48:AE48"/>
    <mergeCell ref="AO48:AQ48"/>
    <mergeCell ref="AT48:AT49"/>
    <mergeCell ref="AO49:AQ49"/>
    <mergeCell ref="AO50:AQ50"/>
    <mergeCell ref="AT50:AT51"/>
    <mergeCell ref="E51:F51"/>
    <mergeCell ref="M51:P51"/>
    <mergeCell ref="AO51:AQ51"/>
  </mergeCells>
  <conditionalFormatting sqref="AN36:AO36 AO37:AP39 AN37:AN43 AO40:AO43 AP40:AP42">
    <cfRule type="cellIs" dxfId="2" priority="3" operator="equal">
      <formula>1</formula>
    </cfRule>
  </conditionalFormatting>
  <conditionalFormatting sqref="AB15:AE15">
    <cfRule type="expression" dxfId="1" priority="2">
      <formula>$AB$15=0</formula>
    </cfRule>
  </conditionalFormatting>
  <conditionalFormatting sqref="Z15:AA15">
    <cfRule type="expression" dxfId="0" priority="1">
      <formula>$AB$15=0</formula>
    </cfRule>
  </conditionalFormatting>
  <dataValidations count="1">
    <dataValidation type="list" allowBlank="1" showInputMessage="1" showErrorMessage="1" sqref="A34:H34" xr:uid="{00000000-0002-0000-2000-000000000000}">
      <formula1>$AH$4:$AH$11</formula1>
    </dataValidation>
  </dataValidations>
  <pageMargins left="0.7" right="0.7" top="0.75" bottom="0.75" header="0.3" footer="0.3"/>
  <pageSetup paperSize="9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2000-000001000000}">
          <x14:formula1>
            <xm:f>ИД!$N$1:$N$7</xm:f>
          </x14:formula1>
          <xm:sqref>M51:P51</xm:sqref>
        </x14:dataValidation>
        <x14:dataValidation type="list" allowBlank="1" showInputMessage="1" showErrorMessage="1" xr:uid="{00000000-0002-0000-2000-000002000000}">
          <x14:formula1>
            <xm:f>ИД!$Q$1:$Q$26</xm:f>
          </x14:formula1>
          <xm:sqref>G20:AG20 A22</xm:sqref>
        </x14:dataValidation>
        <x14:dataValidation type="list" allowBlank="1" showInputMessage="1" showErrorMessage="1" xr:uid="{00000000-0002-0000-2000-000003000000}">
          <x14:formula1>
            <xm:f>ИД!$J$1:$J$15</xm:f>
          </x14:formula1>
          <xm:sqref>Z8:AD8</xm:sqref>
        </x14:dataValidation>
        <x14:dataValidation type="list" allowBlank="1" showInputMessage="1" showErrorMessage="1" xr:uid="{00000000-0002-0000-2000-000004000000}">
          <x14:formula1>
            <xm:f>ИД!$A$1:$A$150</xm:f>
          </x14:formula1>
          <xm:sqref>T8:Y8</xm:sqref>
        </x14:dataValidation>
        <x14:dataValidation type="list" allowBlank="1" showInputMessage="1" showErrorMessage="1" xr:uid="{00000000-0002-0000-2000-000005000000}">
          <x14:formula1>
            <xm:f>ИД!$K$1:$K$26</xm:f>
          </x14:formula1>
          <xm:sqref>I15:S15</xm:sqref>
        </x14:dataValidation>
        <x14:dataValidation type="list" allowBlank="1" showInputMessage="1" showErrorMessage="1" xr:uid="{00000000-0002-0000-2000-000006000000}">
          <x14:formula1>
            <xm:f>ИД!$N$6:$N$7</xm:f>
          </x14:formula1>
          <xm:sqref>H51:L51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33</vt:i4>
      </vt:variant>
      <vt:variant>
        <vt:lpstr>Именованные диапазоны</vt:lpstr>
      </vt:variant>
      <vt:variant>
        <vt:i4>30</vt:i4>
      </vt:variant>
    </vt:vector>
  </HeadingPairs>
  <TitlesOfParts>
    <vt:vector size="63" baseType="lpstr">
      <vt:lpstr>ИД</vt:lpstr>
      <vt:lpstr>подписи поверителей</vt:lpstr>
      <vt:lpstr>подписи стажеров </vt:lpstr>
      <vt:lpstr>00249</vt:lpstr>
      <vt:lpstr>00250</vt:lpstr>
      <vt:lpstr>00628</vt:lpstr>
      <vt:lpstr>00781</vt:lpstr>
      <vt:lpstr>01571</vt:lpstr>
      <vt:lpstr>01572</vt:lpstr>
      <vt:lpstr>01576</vt:lpstr>
      <vt:lpstr>01578</vt:lpstr>
      <vt:lpstr>01661</vt:lpstr>
      <vt:lpstr>2150</vt:lpstr>
      <vt:lpstr>3168</vt:lpstr>
      <vt:lpstr>10537</vt:lpstr>
      <vt:lpstr>01530</vt:lpstr>
      <vt:lpstr>01531</vt:lpstr>
      <vt:lpstr>01532</vt:lpstr>
      <vt:lpstr>01533</vt:lpstr>
      <vt:lpstr>01534</vt:lpstr>
      <vt:lpstr>05393</vt:lpstr>
      <vt:lpstr>05394</vt:lpstr>
      <vt:lpstr>05395</vt:lpstr>
      <vt:lpstr>3201</vt:lpstr>
      <vt:lpstr>00755</vt:lpstr>
      <vt:lpstr>00756</vt:lpstr>
      <vt:lpstr>004316</vt:lpstr>
      <vt:lpstr>02460</vt:lpstr>
      <vt:lpstr>05374</vt:lpstr>
      <vt:lpstr>05378</vt:lpstr>
      <vt:lpstr>Р00847</vt:lpstr>
      <vt:lpstr>00816</vt:lpstr>
      <vt:lpstr>05413</vt:lpstr>
      <vt:lpstr>'00249'!Область_печати</vt:lpstr>
      <vt:lpstr>'00250'!Область_печати</vt:lpstr>
      <vt:lpstr>'004316'!Область_печати</vt:lpstr>
      <vt:lpstr>'00628'!Область_печати</vt:lpstr>
      <vt:lpstr>'00755'!Область_печати</vt:lpstr>
      <vt:lpstr>'00756'!Область_печати</vt:lpstr>
      <vt:lpstr>'00781'!Область_печати</vt:lpstr>
      <vt:lpstr>'00816'!Область_печати</vt:lpstr>
      <vt:lpstr>'01530'!Область_печати</vt:lpstr>
      <vt:lpstr>'01531'!Область_печати</vt:lpstr>
      <vt:lpstr>'01532'!Область_печати</vt:lpstr>
      <vt:lpstr>'01533'!Область_печати</vt:lpstr>
      <vt:lpstr>'01534'!Область_печати</vt:lpstr>
      <vt:lpstr>'01571'!Область_печати</vt:lpstr>
      <vt:lpstr>'01572'!Область_печати</vt:lpstr>
      <vt:lpstr>'01576'!Область_печати</vt:lpstr>
      <vt:lpstr>'01578'!Область_печати</vt:lpstr>
      <vt:lpstr>'01661'!Область_печати</vt:lpstr>
      <vt:lpstr>'02460'!Область_печати</vt:lpstr>
      <vt:lpstr>'05374'!Область_печати</vt:lpstr>
      <vt:lpstr>'05378'!Область_печати</vt:lpstr>
      <vt:lpstr>'05393'!Область_печати</vt:lpstr>
      <vt:lpstr>'05394'!Область_печати</vt:lpstr>
      <vt:lpstr>'05395'!Область_печати</vt:lpstr>
      <vt:lpstr>'05413'!Область_печати</vt:lpstr>
      <vt:lpstr>'10537'!Область_печати</vt:lpstr>
      <vt:lpstr>'2150'!Область_печати</vt:lpstr>
      <vt:lpstr>'3168'!Область_печати</vt:lpstr>
      <vt:lpstr>'3201'!Область_печати</vt:lpstr>
      <vt:lpstr>Р00847!Область_печати</vt:lpstr>
    </vt:vector>
  </TitlesOfParts>
  <Company>ФГУ Тюменский ЦСМ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Станислав</dc:creator>
  <cp:lastModifiedBy>Краснослободцева А.О</cp:lastModifiedBy>
  <cp:lastPrinted>2026-01-23T05:33:16Z</cp:lastPrinted>
  <dcterms:created xsi:type="dcterms:W3CDTF">2015-10-26T08:22:54Z</dcterms:created>
  <dcterms:modified xsi:type="dcterms:W3CDTF">2026-04-08T05:18:51Z</dcterms:modified>
</cp:coreProperties>
</file>